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ira972j\Downloads\"/>
    </mc:Choice>
  </mc:AlternateContent>
  <bookViews>
    <workbookView xWindow="0" yWindow="0" windowWidth="28800" windowHeight="11835" firstSheet="1" activeTab="2"/>
  </bookViews>
  <sheets>
    <sheet name="Préambule" sheetId="1" r:id="rId1"/>
    <sheet name="Tableau de bord" sheetId="2" r:id="rId2"/>
    <sheet name="Facture" sheetId="3" r:id="rId3"/>
    <sheet name="Produits" sheetId="4" r:id="rId4"/>
    <sheet name="Clients" sheetId="5" r:id="rId5"/>
    <sheet name="Historique factures" sheetId="6" r:id="rId6"/>
    <sheet name="TVA" sheetId="7" r:id="rId7"/>
    <sheet name="Feuil8" sheetId="8" r:id="rId8"/>
    <sheet name="Feuil9" sheetId="9" r:id="rId9"/>
    <sheet name="Numéro_Auto" sheetId="10" r:id="rId10"/>
  </sheets>
  <definedNames>
    <definedName name="_xlnm._FilterDatabase" localSheetId="4" hidden="1">Clients!$A$1:$Q$57</definedName>
    <definedName name="Codeclient">Clients!$A:$A</definedName>
    <definedName name="Descriptionarticle">Produits!$B:$B</definedName>
    <definedName name="Groupearticle">Produits!$C:$C</definedName>
    <definedName name="Identifiant">Clients!$B:$B</definedName>
    <definedName name="PUHT">Produits!$D:$D</definedName>
    <definedName name="References">Produits!$A:$A</definedName>
    <definedName name="_xlnm.Print_Area" localSheetId="2">Facture!$A$1:$I$88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6" i="3" l="1"/>
  <c r="I84" i="4" l="1"/>
  <c r="E10" i="3" l="1"/>
  <c r="E11" i="3"/>
  <c r="E12" i="3"/>
  <c r="E13" i="3"/>
  <c r="E14" i="3"/>
  <c r="E15" i="3"/>
  <c r="E16" i="3"/>
  <c r="D66" i="3" l="1"/>
  <c r="N25" i="3"/>
  <c r="N26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M25" i="3"/>
  <c r="M26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L25" i="3"/>
  <c r="L26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K25" i="3"/>
  <c r="K26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M57" i="3" s="1"/>
  <c r="K58" i="3"/>
  <c r="M58" i="3" s="1"/>
  <c r="I58" i="3" l="1"/>
  <c r="L58" i="3" s="1"/>
  <c r="N58" i="3" s="1"/>
  <c r="I57" i="3"/>
  <c r="L57" i="3" s="1"/>
  <c r="N57" i="3" s="1"/>
  <c r="I25" i="3"/>
  <c r="I26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4" i="3"/>
  <c r="I55" i="3"/>
  <c r="I56" i="3"/>
  <c r="I52" i="3"/>
  <c r="I5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23" i="3"/>
  <c r="F24" i="3"/>
  <c r="F25" i="3"/>
  <c r="F26" i="3"/>
  <c r="F27" i="3"/>
  <c r="K27" i="3" s="1"/>
  <c r="M27" i="3" s="1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23" i="3"/>
  <c r="K23" i="3" s="1"/>
  <c r="M23" i="3" s="1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23" i="3"/>
  <c r="F22" i="3"/>
  <c r="G22" i="3"/>
  <c r="E22" i="3"/>
  <c r="D22" i="3"/>
  <c r="B40" i="5"/>
  <c r="B44" i="5"/>
  <c r="B57" i="5"/>
  <c r="B56" i="5"/>
  <c r="B55" i="5"/>
  <c r="B54" i="5"/>
  <c r="B53" i="5"/>
  <c r="B52" i="5"/>
  <c r="B51" i="5"/>
  <c r="B50" i="5"/>
  <c r="B49" i="5"/>
  <c r="B48" i="5"/>
  <c r="B47" i="5"/>
  <c r="B46" i="5"/>
  <c r="B45" i="5"/>
  <c r="B43" i="5"/>
  <c r="B42" i="5"/>
  <c r="B41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5" i="5"/>
  <c r="B4" i="5"/>
  <c r="B3" i="5"/>
  <c r="B2" i="5"/>
  <c r="I27" i="3" l="1"/>
  <c r="L27" i="3" s="1"/>
  <c r="N27" i="3" s="1"/>
  <c r="I24" i="3"/>
  <c r="L24" i="3" s="1"/>
  <c r="N24" i="3" s="1"/>
  <c r="K24" i="3"/>
  <c r="M24" i="3" s="1"/>
  <c r="I23" i="3"/>
  <c r="L23" i="3" s="1"/>
  <c r="N23" i="3" s="1"/>
  <c r="K22" i="3"/>
  <c r="M22" i="3" s="1"/>
  <c r="I22" i="3"/>
  <c r="L22" i="3" l="1"/>
  <c r="N22" i="3" s="1"/>
  <c r="N60" i="3" s="1"/>
  <c r="I60" i="3"/>
  <c r="M60" i="3"/>
  <c r="K60" i="3"/>
  <c r="I78" i="3" l="1"/>
  <c r="I61" i="3"/>
  <c r="I77" i="3" s="1"/>
  <c r="L60" i="3"/>
  <c r="C13" i="3"/>
  <c r="A2" i="10" l="1"/>
  <c r="A4" i="10" s="1"/>
  <c r="I71" i="3"/>
  <c r="I69" i="3"/>
  <c r="I62" i="3"/>
  <c r="I70" i="3"/>
  <c r="I72" i="3"/>
  <c r="C10" i="3" l="1"/>
  <c r="I73" i="3"/>
  <c r="I74" i="3"/>
  <c r="I63" i="3"/>
  <c r="I76" i="3" s="1"/>
  <c r="I75" i="3"/>
  <c r="I64" i="3" l="1"/>
  <c r="I79" i="3"/>
  <c r="I80" i="3"/>
</calcChain>
</file>

<file path=xl/sharedStrings.xml><?xml version="1.0" encoding="utf-8"?>
<sst xmlns="http://schemas.openxmlformats.org/spreadsheetml/2006/main" count="985" uniqueCount="522">
  <si>
    <t>NB</t>
  </si>
  <si>
    <t>QTE</t>
  </si>
  <si>
    <t>Référence Article</t>
  </si>
  <si>
    <t>Description Article</t>
  </si>
  <si>
    <t>Groupe Article</t>
  </si>
  <si>
    <t>P.U HT</t>
  </si>
  <si>
    <t>R %</t>
  </si>
  <si>
    <t>Total H.T</t>
  </si>
  <si>
    <t xml:space="preserve">A : </t>
  </si>
  <si>
    <t>Pour :</t>
  </si>
  <si>
    <t>Fonction :</t>
  </si>
  <si>
    <t>Adresse :</t>
  </si>
  <si>
    <t>Code Postal :</t>
  </si>
  <si>
    <t>Ville :</t>
  </si>
  <si>
    <t>Pays :</t>
  </si>
  <si>
    <t xml:space="preserve">   Fact. n° :</t>
  </si>
  <si>
    <t>Date :</t>
  </si>
  <si>
    <t xml:space="preserve">  Code Client :</t>
  </si>
  <si>
    <t>TOTAL H.T.V.A</t>
  </si>
  <si>
    <t>T.V.A 21%</t>
  </si>
  <si>
    <t>TOTAL T.T.C</t>
  </si>
  <si>
    <t>ACOMPTE T.T.C =</t>
  </si>
  <si>
    <t>C100</t>
  </si>
  <si>
    <t>C120</t>
  </si>
  <si>
    <t>C130</t>
  </si>
  <si>
    <t>Code client</t>
  </si>
  <si>
    <t>Identifiant raison social</t>
  </si>
  <si>
    <t>A : Entité Sociale</t>
  </si>
  <si>
    <t>Fonction</t>
  </si>
  <si>
    <t>Civilité</t>
  </si>
  <si>
    <t>Prénom</t>
  </si>
  <si>
    <t>Nom</t>
  </si>
  <si>
    <t>Adresse</t>
  </si>
  <si>
    <t>Code Postal</t>
  </si>
  <si>
    <t>Ville</t>
  </si>
  <si>
    <t>Région</t>
  </si>
  <si>
    <t>Pays</t>
  </si>
  <si>
    <t>Téléphone</t>
  </si>
  <si>
    <t>Télécopie</t>
  </si>
  <si>
    <t>GSM</t>
  </si>
  <si>
    <t>Adresse Mail</t>
  </si>
  <si>
    <t>Date d'entrer</t>
  </si>
  <si>
    <t>D6000-01</t>
  </si>
  <si>
    <t>Cabinet Dentaire</t>
  </si>
  <si>
    <t>Dentiste Généraliste</t>
  </si>
  <si>
    <t>Mr</t>
  </si>
  <si>
    <t>Bernard</t>
  </si>
  <si>
    <t>ADAM</t>
  </si>
  <si>
    <t>Rue de Montigny 31</t>
  </si>
  <si>
    <t>Charleroi</t>
  </si>
  <si>
    <t>Hainaut</t>
  </si>
  <si>
    <t>Belgique</t>
  </si>
  <si>
    <t>071.32.65.53</t>
  </si>
  <si>
    <t>D6000-02</t>
  </si>
  <si>
    <t>André</t>
  </si>
  <si>
    <t>ALEXIS</t>
  </si>
  <si>
    <t>Boulevard Frans Dewandre 14</t>
  </si>
  <si>
    <t>071.32.02.76</t>
  </si>
  <si>
    <t>D6000-03</t>
  </si>
  <si>
    <t>Michel</t>
  </si>
  <si>
    <t>BACQ</t>
  </si>
  <si>
    <t>Rue du Grand Central 71</t>
  </si>
  <si>
    <t>071.31.26.48</t>
  </si>
  <si>
    <t>D6000-04</t>
  </si>
  <si>
    <t>Mme</t>
  </si>
  <si>
    <t>Selvihan</t>
  </si>
  <si>
    <t>BEKLEVIC</t>
  </si>
  <si>
    <t>Rue Léon Bernus 68</t>
  </si>
  <si>
    <t>071.32.22.01</t>
  </si>
  <si>
    <t>D6000-05</t>
  </si>
  <si>
    <t>Hugues</t>
  </si>
  <si>
    <t>BIALAS</t>
  </si>
  <si>
    <t>Boulevard Frans Dewandre 10</t>
  </si>
  <si>
    <t>071.32.31.33</t>
  </si>
  <si>
    <t>0474.58.29.37</t>
  </si>
  <si>
    <t>D6000-06</t>
  </si>
  <si>
    <t>Luc</t>
  </si>
  <si>
    <t>BLASE</t>
  </si>
  <si>
    <t>Rue du Palais 9</t>
  </si>
  <si>
    <t>071.33.32.28</t>
  </si>
  <si>
    <t>071.33.13.35</t>
  </si>
  <si>
    <t>D6000-07</t>
  </si>
  <si>
    <t>Béatrice</t>
  </si>
  <si>
    <t>CICCARESE</t>
  </si>
  <si>
    <t>D6000-08</t>
  </si>
  <si>
    <t>Orthodontiste</t>
  </si>
  <si>
    <t>Agnés</t>
  </si>
  <si>
    <t>DEROUANE</t>
  </si>
  <si>
    <t>Boulevard Joseph II 2</t>
  </si>
  <si>
    <t>071.31.35.77</t>
  </si>
  <si>
    <t>D6000-09</t>
  </si>
  <si>
    <t>Laurence</t>
  </si>
  <si>
    <t>DOKIER</t>
  </si>
  <si>
    <t>Rue Jonet 238</t>
  </si>
  <si>
    <t>071.42.07.12</t>
  </si>
  <si>
    <t>D6000-10</t>
  </si>
  <si>
    <t>Anna</t>
  </si>
  <si>
    <t>DOUKAS</t>
  </si>
  <si>
    <t>Rue Jules Destrée 60</t>
  </si>
  <si>
    <t>071.48.88.87</t>
  </si>
  <si>
    <t>0495.82.88.87</t>
  </si>
  <si>
    <t>D6000-11</t>
  </si>
  <si>
    <t>Dominique</t>
  </si>
  <si>
    <t>DUMONT</t>
  </si>
  <si>
    <t>Rue de Montigny 19</t>
  </si>
  <si>
    <t>071.32.71.28</t>
  </si>
  <si>
    <t>D6000-12</t>
  </si>
  <si>
    <t>Dina</t>
  </si>
  <si>
    <t>DUSABIMANA</t>
  </si>
  <si>
    <t>Boulevard Gustave Roullier 4</t>
  </si>
  <si>
    <t>071.32.27.17</t>
  </si>
  <si>
    <t>D6000-13</t>
  </si>
  <si>
    <t>ELIE</t>
  </si>
  <si>
    <t>Rue Etienne Dourlet 44</t>
  </si>
  <si>
    <t>071.41.83.32</t>
  </si>
  <si>
    <t>D6000-14</t>
  </si>
  <si>
    <t>Peter</t>
  </si>
  <si>
    <t>ELLIS</t>
  </si>
  <si>
    <t>Avenue du Général Michel 13-8</t>
  </si>
  <si>
    <t>071.70.12.47</t>
  </si>
  <si>
    <t>D6000-15</t>
  </si>
  <si>
    <t>Hélène</t>
  </si>
  <si>
    <t>FRERE</t>
  </si>
  <si>
    <t>Boulevard Joseph Tirou 17 b55</t>
  </si>
  <si>
    <t>071.30.30.84</t>
  </si>
  <si>
    <t>D6000-16</t>
  </si>
  <si>
    <t>Anne</t>
  </si>
  <si>
    <t>GENARD</t>
  </si>
  <si>
    <t>Rue Huart Chapel 17-2</t>
  </si>
  <si>
    <t>071.32.17.12</t>
  </si>
  <si>
    <t>071.30.64.83</t>
  </si>
  <si>
    <t>D6000-17</t>
  </si>
  <si>
    <t>Patrick</t>
  </si>
  <si>
    <t>GENIN </t>
  </si>
  <si>
    <t>Rue de la Science 30 </t>
  </si>
  <si>
    <t>071.32.72.72</t>
  </si>
  <si>
    <t>D6000-18</t>
  </si>
  <si>
    <t>Javad</t>
  </si>
  <si>
    <t>GHOLYPOUR</t>
  </si>
  <si>
    <t>Avenue de Waterloo 31</t>
  </si>
  <si>
    <t>071.30.69.00</t>
  </si>
  <si>
    <t>0477.54.32.64</t>
  </si>
  <si>
    <t>dentistebruxelles@hotmail.com</t>
  </si>
  <si>
    <t>D6000-19</t>
  </si>
  <si>
    <t>Rachid</t>
  </si>
  <si>
    <t>HAMOUMI</t>
  </si>
  <si>
    <t>Rue des trois pistolets 3 Bte 012</t>
  </si>
  <si>
    <t>D6000-20</t>
  </si>
  <si>
    <t>Youssef</t>
  </si>
  <si>
    <t>IVLEF</t>
  </si>
  <si>
    <t>Rue Willy Ernst 11 </t>
  </si>
  <si>
    <t>071.31.32.29</t>
  </si>
  <si>
    <t>D6000-21</t>
  </si>
  <si>
    <t>Ngoc-Trâm</t>
  </si>
  <si>
    <t>HOANG </t>
  </si>
  <si>
    <t>Place de la Digue 22</t>
  </si>
  <si>
    <t>071.20.05.10</t>
  </si>
  <si>
    <t>071.20.05.11</t>
  </si>
  <si>
    <t>0476.24.80.10</t>
  </si>
  <si>
    <t>info@cliniquedentairedigue.be</t>
  </si>
  <si>
    <t>D6000-22</t>
  </si>
  <si>
    <t>Anh-Viet</t>
  </si>
  <si>
    <t>PHAM</t>
  </si>
  <si>
    <t>0487.53.37.86</t>
  </si>
  <si>
    <t>D6000-23</t>
  </si>
  <si>
    <t>Clément</t>
  </si>
  <si>
    <t>PAUWLIK</t>
  </si>
  <si>
    <t>D6000-24</t>
  </si>
  <si>
    <t>Nicolas</t>
  </si>
  <si>
    <t>NOIRHOMME</t>
  </si>
  <si>
    <t>D6000-25</t>
  </si>
  <si>
    <t>Johana</t>
  </si>
  <si>
    <t>LOPEZ</t>
  </si>
  <si>
    <t>D6000-26</t>
  </si>
  <si>
    <t>Stomatologue</t>
  </si>
  <si>
    <t>Dr</t>
  </si>
  <si>
    <t>Pascal</t>
  </si>
  <si>
    <t>PAULUS</t>
  </si>
  <si>
    <t>D6000-27</t>
  </si>
  <si>
    <t>Barbara</t>
  </si>
  <si>
    <t>LAURENT</t>
  </si>
  <si>
    <t>Rue du Gouvernement 8</t>
  </si>
  <si>
    <t>071.30.63.28</t>
  </si>
  <si>
    <t>0475.49.60.56</t>
  </si>
  <si>
    <t>D6000-28</t>
  </si>
  <si>
    <t>Julie</t>
  </si>
  <si>
    <t>LEFEVEBVRE</t>
  </si>
  <si>
    <t>D6000-29</t>
  </si>
  <si>
    <t>Annabelle</t>
  </si>
  <si>
    <t>LEGROS</t>
  </si>
  <si>
    <t>Rue Emile Tumelaire 23</t>
  </si>
  <si>
    <t>071.30.73.63</t>
  </si>
  <si>
    <t>D6000-30</t>
  </si>
  <si>
    <t>Frédérique</t>
  </si>
  <si>
    <t>MALLET</t>
  </si>
  <si>
    <t>D6000-31</t>
  </si>
  <si>
    <t>Pierre-Yves</t>
  </si>
  <si>
    <t>MARIE</t>
  </si>
  <si>
    <t>Rue du Roton 74</t>
  </si>
  <si>
    <t>0495.51.60.93</t>
  </si>
  <si>
    <t>D6000-32</t>
  </si>
  <si>
    <t>NELIS</t>
  </si>
  <si>
    <t>Boulevard Gustave Roullier 11</t>
  </si>
  <si>
    <t>071.63.44.48</t>
  </si>
  <si>
    <t>D6000-33</t>
  </si>
  <si>
    <t>ROCHEZ</t>
  </si>
  <si>
    <t>Rue Charles Dupret 1</t>
  </si>
  <si>
    <t>071.31.65.54</t>
  </si>
  <si>
    <t>D6000-34</t>
  </si>
  <si>
    <t>ROMANINI</t>
  </si>
  <si>
    <t>Boulevard Joseph Tirou 24</t>
  </si>
  <si>
    <t>071.32.80.01</t>
  </si>
  <si>
    <t>D6000-35</t>
  </si>
  <si>
    <t>Jean louis</t>
  </si>
  <si>
    <t>SIMON</t>
  </si>
  <si>
    <t>D6000-36</t>
  </si>
  <si>
    <t>Marc</t>
  </si>
  <si>
    <t>TRAUSCHT</t>
  </si>
  <si>
    <t>Boulevard Joseph Tirou 36</t>
  </si>
  <si>
    <t>071.33.45.40</t>
  </si>
  <si>
    <t>D6000-37</t>
  </si>
  <si>
    <t>Alain</t>
  </si>
  <si>
    <t>VANDE BROECK</t>
  </si>
  <si>
    <t>Boulevard Emile Devreux 12</t>
  </si>
  <si>
    <t>071.30.84.27</t>
  </si>
  <si>
    <t>D6000-38</t>
  </si>
  <si>
    <t>Philippe</t>
  </si>
  <si>
    <t>VANDERWAL</t>
  </si>
  <si>
    <t>071.32.58.52</t>
  </si>
  <si>
    <t>D6000-39</t>
  </si>
  <si>
    <t>Clinique Medico Dentaire Life</t>
  </si>
  <si>
    <t>Gabriel</t>
  </si>
  <si>
    <t>MIRCEA OLTEANU</t>
  </si>
  <si>
    <t>0476.01.77.71</t>
  </si>
  <si>
    <t>cmd.life.charleroi@gmail.com</t>
  </si>
  <si>
    <t>D6000-40</t>
  </si>
  <si>
    <t>Cabinet Dentaire Nazlydent</t>
  </si>
  <si>
    <t>D6000-41</t>
  </si>
  <si>
    <t>Cabinet Dentaire Selvident</t>
  </si>
  <si>
    <t>L6000-01</t>
  </si>
  <si>
    <t>Laboratoire Dentaire Biosmose S.A</t>
  </si>
  <si>
    <t>Prothèsiste Dentaire</t>
  </si>
  <si>
    <t>TOUSSAINT</t>
  </si>
  <si>
    <t>Rue de Montigny 23</t>
  </si>
  <si>
    <t>071.82.39.10</t>
  </si>
  <si>
    <t>071.80.05.67</t>
  </si>
  <si>
    <t>D6001-01</t>
  </si>
  <si>
    <t>Cabinet Dentaire Ajas Houillet SPRL</t>
  </si>
  <si>
    <t>Josette</t>
  </si>
  <si>
    <t>HOUILLET</t>
  </si>
  <si>
    <t>Rue Alfred Defuisseaux 37</t>
  </si>
  <si>
    <t>Marcinelle (Charleroi)</t>
  </si>
  <si>
    <t>071.36.92.11</t>
  </si>
  <si>
    <t>D6001-02</t>
  </si>
  <si>
    <t>Paradontologue</t>
  </si>
  <si>
    <t>Marie</t>
  </si>
  <si>
    <t>BERTAUX</t>
  </si>
  <si>
    <t>Avenue des Tilleuls 22</t>
  </si>
  <si>
    <t>071.36.01.13</t>
  </si>
  <si>
    <t>D6001-03</t>
  </si>
  <si>
    <t>Jean claude</t>
  </si>
  <si>
    <t>BRULET</t>
  </si>
  <si>
    <t>Avenue de la Paix 89</t>
  </si>
  <si>
    <t>071.43.19.84</t>
  </si>
  <si>
    <t>D6001-04</t>
  </si>
  <si>
    <t>COCK</t>
  </si>
  <si>
    <t>Rue du Basson 105</t>
  </si>
  <si>
    <t>071.47.73.68</t>
  </si>
  <si>
    <t>D6001-05</t>
  </si>
  <si>
    <t>Eric</t>
  </si>
  <si>
    <t>DURIAU</t>
  </si>
  <si>
    <t>Rue du Vieux Moulin 55</t>
  </si>
  <si>
    <t>071.43.22.30</t>
  </si>
  <si>
    <t>D6001-06</t>
  </si>
  <si>
    <t>Katia</t>
  </si>
  <si>
    <t>EVERAERT</t>
  </si>
  <si>
    <t>Avenue Marius Meurée 52</t>
  </si>
  <si>
    <t>071.36.46.14</t>
  </si>
  <si>
    <t>D6001-07</t>
  </si>
  <si>
    <t>D6001-08</t>
  </si>
  <si>
    <t>JP</t>
  </si>
  <si>
    <t>JACQUES</t>
  </si>
  <si>
    <t>Avenue Marius Meurée 13</t>
  </si>
  <si>
    <t>071.43.06.43</t>
  </si>
  <si>
    <t>071.36.28.81</t>
  </si>
  <si>
    <t>D6001-09</t>
  </si>
  <si>
    <t>P</t>
  </si>
  <si>
    <t>D6001-10</t>
  </si>
  <si>
    <t>Peteris</t>
  </si>
  <si>
    <t>KOZULIS</t>
  </si>
  <si>
    <t>D6001-11</t>
  </si>
  <si>
    <t>LATOUR</t>
  </si>
  <si>
    <t>Avenue Paul Pastur 88</t>
  </si>
  <si>
    <t>071.36.95.07</t>
  </si>
  <si>
    <t>D6001-12</t>
  </si>
  <si>
    <t>SCAUT</t>
  </si>
  <si>
    <t>Avenue Eugène Mascaux 531</t>
  </si>
  <si>
    <t>071.43.55.37</t>
  </si>
  <si>
    <t>D6001-13</t>
  </si>
  <si>
    <t>Marie France</t>
  </si>
  <si>
    <t>TILQUIN</t>
  </si>
  <si>
    <t>Avenue Marius Meurée 100</t>
  </si>
  <si>
    <t>071.47.03.05</t>
  </si>
  <si>
    <t>D6001-14</t>
  </si>
  <si>
    <t>Gérard</t>
  </si>
  <si>
    <t>WASTIAU</t>
  </si>
  <si>
    <t>Avenue Marius Meurée 68</t>
  </si>
  <si>
    <t>071.36.31.07</t>
  </si>
  <si>
    <t>Référence article</t>
  </si>
  <si>
    <t>Groupe Art</t>
  </si>
  <si>
    <t>N.B</t>
  </si>
  <si>
    <t>Qté</t>
  </si>
  <si>
    <t>FILTEK P60 - kit intro</t>
  </si>
  <si>
    <t>3M ESPE - CPST</t>
  </si>
  <si>
    <t>4720A3</t>
  </si>
  <si>
    <t>FILTEK P60 - 1 seringue de 4 g, teinte A3</t>
  </si>
  <si>
    <t>4720B2</t>
  </si>
  <si>
    <t>FILTEK P60 - 1 seringue de 4 g, teinte B2</t>
  </si>
  <si>
    <t>4720C2</t>
  </si>
  <si>
    <t>FILTEK P60 - 1 seringue de 4 g, teinte C2</t>
  </si>
  <si>
    <t>4771I</t>
  </si>
  <si>
    <t>FILTEK SILORANE - Kit d’introduction capsules</t>
  </si>
  <si>
    <t>4772I</t>
  </si>
  <si>
    <t>FILTEK SILORANE - Kit d’introduction seringues</t>
  </si>
  <si>
    <t>4771TK</t>
  </si>
  <si>
    <t>FILTEK SILORANE - kit d’essai capsules</t>
  </si>
  <si>
    <t>4772TK</t>
  </si>
  <si>
    <t>FILTEK SILORANE - Kit d’essai seringue</t>
  </si>
  <si>
    <t>4771A2</t>
  </si>
  <si>
    <t>FILTEK SILORANE - capsules réassort A2 - 20 caps 0,2 gr</t>
  </si>
  <si>
    <t>4771A3</t>
  </si>
  <si>
    <t>FILTEK SILORANE - capsules réassort A3 - 20 caps 0,2 gr</t>
  </si>
  <si>
    <t>4771B2</t>
  </si>
  <si>
    <t>FILTEK SILORANE - capsules réassort B2 - 20 caps 0,2 gr</t>
  </si>
  <si>
    <t>4771C2</t>
  </si>
  <si>
    <t>FILTEK SILORANE - capsules réassort C2 - 20 caps 0,2 gr</t>
  </si>
  <si>
    <t>4772A2</t>
  </si>
  <si>
    <t>FILTEK SILORANE - seringues réassort A2 - 1 sering 4 gr</t>
  </si>
  <si>
    <t>4772A3</t>
  </si>
  <si>
    <t>FILTEK SILORANE - seringues réassort A3 - 1 sering 4 gr</t>
  </si>
  <si>
    <t>4772B2</t>
  </si>
  <si>
    <t>FILTEK SILORANE - seringues réassort B2 - 1 sering 4 gr</t>
  </si>
  <si>
    <t>4772C2</t>
  </si>
  <si>
    <t>FILTEK SILORANE - seringues réassort C2 - 1 sering 4 gr</t>
  </si>
  <si>
    <t>SYSTÈME ADHESIF SILORANE - 1 flac prim 5ml + 1flac adh 5ml + 100 brossettes</t>
  </si>
  <si>
    <t>4773P</t>
  </si>
  <si>
    <t>SYSTÈME ADHESIF SILORANE réassort primer - 1 flacon de 5ml</t>
  </si>
  <si>
    <t>4773B</t>
  </si>
  <si>
    <t>SYSTÈME ADHESIF SILORANE réassort d'hadésif - 1 flacon de 5ml</t>
  </si>
  <si>
    <t>4920A1</t>
  </si>
  <si>
    <t>FILTEK XTE SUPREME FLOW - 2 seringues de 2gr teinte A1, 20 embouts</t>
  </si>
  <si>
    <t>4920A2</t>
  </si>
  <si>
    <t>FILTEK XTE SUPREME FLOW - 2 seringues de 2gr teinte A2, 20 embouts</t>
  </si>
  <si>
    <t>4920A3</t>
  </si>
  <si>
    <t>FILTEK XTE SUPREME FLOW - 2 seringues de 2gr teinte A3, 20 embouts</t>
  </si>
  <si>
    <t>4920A3.5</t>
  </si>
  <si>
    <t>FILTEK XTE SUPREME FLOW - 2 seringues de 2gr teinte A3,5, 20 embouts</t>
  </si>
  <si>
    <t>4920A4</t>
  </si>
  <si>
    <t>FILTEK XTE SUPREME FLOW - 2 seringues de 2gr teinte A4, 20 embouts</t>
  </si>
  <si>
    <t>4920B1</t>
  </si>
  <si>
    <t>FILTEK XTE SUPREME FLOW - 1 seringue de 2gr teinte B1, 20 embouts</t>
  </si>
  <si>
    <t>4920B2</t>
  </si>
  <si>
    <t>FILTEK XTE SUPREME FLOW - 1 seringue de 2gr teinte B2, 20 embouts</t>
  </si>
  <si>
    <t>4920C2</t>
  </si>
  <si>
    <t>FILTEK XTE SUPREME FLOW - 1 seringue de 2gr teinte C2, 20 embouts</t>
  </si>
  <si>
    <t>4920D2</t>
  </si>
  <si>
    <t>FILTEK XTE SUPREME FLOW - 1 seringue de 2gr teinte D2, 20 embouts</t>
  </si>
  <si>
    <t>4920W</t>
  </si>
  <si>
    <t>FILTEK XTE SUPREME FLOW - 1 seringue de 2gr teinte W (blanc), 20 embouts</t>
  </si>
  <si>
    <t>4920XW</t>
  </si>
  <si>
    <t>FILTEK XTE SUPREME FLOW - 1 seringue de 2gr teinte XW (extra blanc), 20 embouts</t>
  </si>
  <si>
    <t>4920OA3</t>
  </si>
  <si>
    <t>FILTEK XTE SUPREME FLOW - 1 seringue de 2gr teinte OA3 (opaque A3), 20 embouts</t>
  </si>
  <si>
    <t>4921A1</t>
  </si>
  <si>
    <t>FILTEK XTE SUPREME FLOW - 20 capsules de 0,2gr teinte A1</t>
  </si>
  <si>
    <t>4921A2</t>
  </si>
  <si>
    <t>FILTEK XTE SUPREME FLOW - 20 capsules de 0,2gr teinte A2</t>
  </si>
  <si>
    <t>4921A3</t>
  </si>
  <si>
    <t>FILTEK XTE SUPREME FLOW - 20 capsules de 0,2gr teinte A3</t>
  </si>
  <si>
    <t>4921A3.5</t>
  </si>
  <si>
    <t>FILTEK XTE SUPREME FLOW - 20 capsules de 0,2gr teinte A3,5</t>
  </si>
  <si>
    <t>4921A4</t>
  </si>
  <si>
    <t>FILTEK XTE SUPREME FLOW - 20 capsules de 0,2gr teinte A4</t>
  </si>
  <si>
    <t>4921B1</t>
  </si>
  <si>
    <t>FILTEK XTE SUPREME FLOW - 10 capsules de 0,2gr teinte B1</t>
  </si>
  <si>
    <t>4921B2</t>
  </si>
  <si>
    <t>FILTEK XTE SUPREME FLOW - 10 capsules de 0,2gr teinte B2</t>
  </si>
  <si>
    <t>4921C2</t>
  </si>
  <si>
    <t>FILTEK XTE SUPREME FLOW - 10 capsules de 0,2gr teinte C2</t>
  </si>
  <si>
    <t>4921D2</t>
  </si>
  <si>
    <t>FILTEK XTE SUPREME FLOW - 10 capsules de 0,2gr teinte D2</t>
  </si>
  <si>
    <t>4921W</t>
  </si>
  <si>
    <t>FILTEK XTE SUPREME FLOW - 10 capsules de 0,2gr teinte W (blanc)</t>
  </si>
  <si>
    <t>4921XW</t>
  </si>
  <si>
    <t>FILTEK XTE SUPREME FLOW - 10 capsules de 0,2gr teinte XW (extra blanc)</t>
  </si>
  <si>
    <t>4921OA3</t>
  </si>
  <si>
    <t>FILTEK XTE SUPREME FLOW - 10 capsules de 0,2gr teinte OA3 (opaque A3)</t>
  </si>
  <si>
    <t>#2840-EU</t>
  </si>
  <si>
    <t>CLEARFIL™PHOTO BRIGHT - Teintier Clearfil Photo Bright</t>
  </si>
  <si>
    <t>KURARAY - CPST</t>
  </si>
  <si>
    <t>#2841-EU</t>
  </si>
  <si>
    <t>CLEARFIL™PHOTO BRIGHT - Seringue 3,4 g/2 ml, teinte UL (A1)</t>
  </si>
  <si>
    <t>#2842-EU</t>
  </si>
  <si>
    <t>CLEARFIL™PHOTO BRIGHT - Seringue 3,4 g/2 ml, teinte US (A2)</t>
  </si>
  <si>
    <t>#2843-EU</t>
  </si>
  <si>
    <t>CLEARFIL™PHOTO BRIGHT - Seringue 3,4 g/2 ml, teinte DY (A3)</t>
  </si>
  <si>
    <t>#2844-EU</t>
  </si>
  <si>
    <t>CLEARFIL™PHOTO BRIGHT - Seringue 3,4 g/2 ml, teinte G (A3.5)</t>
  </si>
  <si>
    <t>#2845-EU</t>
  </si>
  <si>
    <t>CLEARFIL™PHOTO BRIGHT - Seringue 3,4 g/2 ml, teinte XL (B 0.5)</t>
  </si>
  <si>
    <t>#2846-EU</t>
  </si>
  <si>
    <t>CLEARFIL™PHOTO BRIGHT - Seringue 3,4 g/2 ml, teinte L (B1)</t>
  </si>
  <si>
    <t>#2847-EU</t>
  </si>
  <si>
    <t>CLEARFIL™PHOTO BRIGHT - Seringue 3,4 g/2 ml, teinte U (B2)</t>
  </si>
  <si>
    <t>#2848-EU</t>
  </si>
  <si>
    <t>CLEARFIL™PHOTO BRIGHT - Seringue 3,4 g/2 ml, teinte UY (B2.5)</t>
  </si>
  <si>
    <t>#2849-EU</t>
  </si>
  <si>
    <t>CLEARFIL™PHOTO BRIGHT - Seringue 3,4 g/2 ml, teinte Y (B3)</t>
  </si>
  <si>
    <t>#2850-EU</t>
  </si>
  <si>
    <t>CLEARFIL™PHOTO BRIGHT - Seringue 3,4 g/2 ml, teinte YB (B4)</t>
  </si>
  <si>
    <t>#2851-EU</t>
  </si>
  <si>
    <t>CLEARFIL™PHOTO BRIGHT - Seringue 3,4 g/2 ml, teinte DGO (OC2)</t>
  </si>
  <si>
    <t>#2852-EU</t>
  </si>
  <si>
    <t>CLEARFIL™PHOTO BRIGHT - Seringue 3,4 g/2 ml, teinte DG (C3)</t>
  </si>
  <si>
    <t>#2853-EU</t>
  </si>
  <si>
    <t>CLEARFIL™PHOTO BRIGHT - Seringue 3,4 g/2 ml, teinte LO (OA1)</t>
  </si>
  <si>
    <t>#2854-EU</t>
  </si>
  <si>
    <t>CLEARFIL™PHOTO BRIGHT - Seringue 3,4 g/2 ml, teinte UO (OA2)</t>
  </si>
  <si>
    <t>#2855-EU</t>
  </si>
  <si>
    <t>CLEARFIL™PHOTO BRIGHT - Seringue 3,4 g/2 ml, teinte DYO (OA3)</t>
  </si>
  <si>
    <t>#2856-EU</t>
  </si>
  <si>
    <t>CLEARFIL™PHOTO BRIGHT - Seringue 3,4 g/2 ml, teinte YO (OB3)</t>
  </si>
  <si>
    <t>#2857-EU</t>
  </si>
  <si>
    <t>CLEARFIL™PHOTO BRIGHT - Seringue 3,4 g/2 ml, teinte YBO (OB4)</t>
  </si>
  <si>
    <t>#2858-EU</t>
  </si>
  <si>
    <t>CLEARFIL™PHOTO BRIGHT - Seringue 3,4 g/2 ml, teinte B (CV)</t>
  </si>
  <si>
    <t>#2859-EU</t>
  </si>
  <si>
    <t>CLEARFIL™PHOTO BRIGHT Ensemble de base - Intro kit</t>
  </si>
  <si>
    <t>FA30</t>
  </si>
  <si>
    <t>QUADRANT ANTERIOR SHINE - Seringue 4g - teinte A1</t>
  </si>
  <si>
    <t>CAVEX - CPST</t>
  </si>
  <si>
    <t>FA31</t>
  </si>
  <si>
    <t>QUADRANT ANTERIOR SHINE - Seringue 4g - teinte A2</t>
  </si>
  <si>
    <t>FA32</t>
  </si>
  <si>
    <t>QUADRANT ANTERIOR SHINE - Seringue 4g - teinte A3</t>
  </si>
  <si>
    <t>FA33</t>
  </si>
  <si>
    <t>QUADRANT ANTERIOR SHINE - Seringue 4g - teinte A3.5</t>
  </si>
  <si>
    <t>FA34</t>
  </si>
  <si>
    <t>QUADRANT ANTERIOR SHINE - Seringue 4g - teinte A4</t>
  </si>
  <si>
    <t>FA35</t>
  </si>
  <si>
    <t>QUADRANT ANTERIOR SHINE - Seringue 4g - teinte B2</t>
  </si>
  <si>
    <t>FA36</t>
  </si>
  <si>
    <t>QUADRANT ANTERIOR SHINE - Seringue 4g - teinte B3</t>
  </si>
  <si>
    <t>FA37</t>
  </si>
  <si>
    <t>QUADRANT ANTERIOR SHINE - Seringue 4g - teinte C2</t>
  </si>
  <si>
    <t>FA38</t>
  </si>
  <si>
    <t>QUADRANT ANTERIOR SHINE - Seringue 4g - teinte C4</t>
  </si>
  <si>
    <t>FA39</t>
  </si>
  <si>
    <t>QUADRANT ANTERIOR SHINE - Seringue 4g - teinte D3</t>
  </si>
  <si>
    <t>FA40</t>
  </si>
  <si>
    <t>QUADRANT ANTERIOR SHINE - Seringue 4g - teinte INCISAL</t>
  </si>
  <si>
    <t>FA41</t>
  </si>
  <si>
    <t>QUADRANT ANTERIOR SHINE - Seringue 4g - teinte OA2</t>
  </si>
  <si>
    <t>FA42</t>
  </si>
  <si>
    <t>QUADRANT ANTERIOR SHINE - Seringue 4g - teinte OA3.5</t>
  </si>
  <si>
    <t>FA43</t>
  </si>
  <si>
    <t>QUADRANT ANTERIOR SHINE - Seringue 4g - teinte DARK SHADE</t>
  </si>
  <si>
    <t>FA44</t>
  </si>
  <si>
    <t>QUADRANT ANTERIOR SHINE - Seringue 4g - teinte BLEACH</t>
  </si>
  <si>
    <t>FACTURE</t>
  </si>
  <si>
    <t>Votre détail de Facturation</t>
  </si>
  <si>
    <t>Total H.T.V.A sans remise =</t>
  </si>
  <si>
    <t>Total H.T.V.A avec remise =</t>
  </si>
  <si>
    <t>Total T.T.C sans remise =</t>
  </si>
  <si>
    <t>Total T.T.C avec remise =</t>
  </si>
  <si>
    <t>Montant T.T.C de la remise =</t>
  </si>
  <si>
    <t>En % =</t>
  </si>
  <si>
    <t>Montant T.V.A 21% =</t>
  </si>
  <si>
    <t>Montant T.T.C de l'acompte =</t>
  </si>
  <si>
    <t>RESTE NET T.T.C à PAYER</t>
  </si>
  <si>
    <t>Total H.T / SR</t>
  </si>
  <si>
    <t>Total H.T / AR</t>
  </si>
  <si>
    <t>Total T.T.C / SR</t>
  </si>
  <si>
    <t>Total T.T.C / AR</t>
  </si>
  <si>
    <t>TOTAL =</t>
  </si>
  <si>
    <t>s.p.r.l ASTRA ZANACA MEDICAL b.v.b.a - Zonning Tournai ouest - rue de Tertre, n°4 - 7501 Tournai (Doornik) - Belgique (Belgium).</t>
  </si>
  <si>
    <t xml:space="preserve"> astra.zanaca.dental@gmail.com</t>
  </si>
  <si>
    <r>
      <t xml:space="preserve">Tél : 32 (0) 69.00.00.00 - Tél : +32 (0) 471.000.000 </t>
    </r>
    <r>
      <rPr>
        <b/>
        <sz val="8.5"/>
        <color theme="1" tint="0.249977111117893"/>
        <rFont val="Wingdings 2"/>
        <family val="1"/>
        <charset val="2"/>
      </rPr>
      <t>7</t>
    </r>
    <r>
      <rPr>
        <b/>
        <i/>
        <sz val="8.5"/>
        <color indexed="63"/>
        <rFont val="Arial"/>
        <family val="2"/>
      </rPr>
      <t xml:space="preserve"> : +32 (0) 69.00.00.00    T.V.A : BE 800.000.000</t>
    </r>
  </si>
  <si>
    <t>Montant H.T de la remise =</t>
  </si>
  <si>
    <t>RESTE NET T.T.C à Payer</t>
  </si>
  <si>
    <t>Conditions Générales de paiements :</t>
  </si>
  <si>
    <r>
      <rPr>
        <b/>
        <i/>
        <u/>
        <sz val="11"/>
        <color rgb="FFFF9400"/>
        <rFont val="Arial"/>
        <family val="2"/>
      </rPr>
      <t>Grand Comptant</t>
    </r>
    <r>
      <rPr>
        <i/>
        <sz val="11"/>
        <color rgb="FFFF9400"/>
        <rFont val="Arial"/>
        <family val="2"/>
      </rPr>
      <t xml:space="preserve"> : </t>
    </r>
    <r>
      <rPr>
        <b/>
        <i/>
        <sz val="11"/>
        <color rgb="FFFF9400"/>
        <rFont val="Arial"/>
        <family val="2"/>
      </rPr>
      <t>dés réception de la marchandise et de la facture et ce sous 10 jours maximum .</t>
    </r>
  </si>
  <si>
    <t>Paiement sur notre compte n° :</t>
  </si>
  <si>
    <t>Date limite de paiement, le :</t>
  </si>
  <si>
    <t>De la Belgique :</t>
  </si>
  <si>
    <t>De l'International :</t>
  </si>
  <si>
    <t>IBAN :</t>
  </si>
  <si>
    <t>BIC :</t>
  </si>
  <si>
    <t>CREGBEBB</t>
  </si>
  <si>
    <t xml:space="preserve">       N° : 732-0000000-00</t>
  </si>
  <si>
    <t>BE73200000000000</t>
  </si>
  <si>
    <t>S/T TOTAL H.T.V.A</t>
  </si>
  <si>
    <t>Frais de Port H.T</t>
  </si>
  <si>
    <t>Frais de Port H.T =</t>
  </si>
  <si>
    <t>Frais de Port T.T.C =</t>
  </si>
  <si>
    <t>N° Facture</t>
  </si>
  <si>
    <t>Code Client</t>
  </si>
  <si>
    <t>Client</t>
  </si>
  <si>
    <t>Date</t>
  </si>
  <si>
    <t>Montant H.T</t>
  </si>
  <si>
    <t>R = %</t>
  </si>
  <si>
    <t>Montant T.T.C</t>
  </si>
  <si>
    <t>Montant Remise H.T</t>
  </si>
  <si>
    <t>Montant Remise T.T.C</t>
  </si>
  <si>
    <t>Montant T.V.A</t>
  </si>
  <si>
    <t>VOCO -CPST</t>
  </si>
  <si>
    <t>AMARIS Coffret 8 seringues de 4 g + 2 seringues de 1,8 g Amaris® Flow + acces</t>
  </si>
  <si>
    <t>AMARIS Coffret SD, 8 seringues de 4 g + 2 seringues de 1,8 g Amaris® Flow + futurabond</t>
  </si>
  <si>
    <t>Frais de port HT * = 6.53 €uros - * (commande inférieur à 250.00 € Hors Taxes)</t>
  </si>
  <si>
    <t>Emballage (Hors Taxes)</t>
  </si>
  <si>
    <t>Assurance (Hors Taxes)</t>
  </si>
  <si>
    <t>N°FACTURE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</si>
</sst>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&quot;€&quot;\ #,##0.00;&quot;€&quot;\ \-#,##0.00"/>
    <numFmt numFmtId="165" formatCode="_ &quot;€&quot;\ * #,##0.00_ ;_ &quot;€&quot;\ * \-#,##0.00_ ;_ &quot;€&quot;\ * &quot;-&quot;??_ ;_ @_ "/>
    <numFmt numFmtId="166" formatCode="#,##0.00\ &quot;€&quot;;\-#,##0.00\ &quot;€&quot;;;@"/>
    <numFmt numFmtId="167" formatCode="_-* #,##0.00\ [$€-40C]_-;\-* #,##0.00\ [$€-40C]_-;_-* &quot;-&quot;??\ [$€-40C]_-;_-@_-"/>
    <numFmt numFmtId="168" formatCode="[$-F800]dddd\,\ mmmm\ dd\,\ yyyy"/>
  </numFmts>
  <fonts count="56" x14ac:knownFonts="1">
    <font>
      <sz val="11"/>
      <color theme="1"/>
      <name val="Calibri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color theme="1"/>
      <name val="Calibri"/>
      <family val="2"/>
    </font>
    <font>
      <b/>
      <sz val="11"/>
      <color indexed="9"/>
      <name val="Arial"/>
      <family val="2"/>
    </font>
    <font>
      <b/>
      <sz val="12"/>
      <color indexed="12"/>
      <name val="Arial"/>
      <family val="2"/>
    </font>
    <font>
      <b/>
      <i/>
      <sz val="11"/>
      <color theme="0"/>
      <name val="Arial"/>
      <family val="2"/>
    </font>
    <font>
      <sz val="10"/>
      <name val="Arial"/>
      <family val="2"/>
    </font>
    <font>
      <b/>
      <i/>
      <sz val="10.5"/>
      <color rgb="FF0070C0"/>
      <name val="Arial"/>
      <family val="2"/>
    </font>
    <font>
      <b/>
      <sz val="10.5"/>
      <color rgb="FF0070C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Arial"/>
      <family val="2"/>
    </font>
    <font>
      <sz val="11"/>
      <color rgb="FF0A0A0A"/>
      <name val="Arial"/>
      <family val="2"/>
    </font>
    <font>
      <b/>
      <sz val="10"/>
      <color theme="0"/>
      <name val="Century Gothic"/>
      <family val="2"/>
    </font>
    <font>
      <b/>
      <sz val="10"/>
      <color indexed="9"/>
      <name val="Century Gothic"/>
      <family val="2"/>
    </font>
    <font>
      <b/>
      <sz val="11"/>
      <color indexed="9"/>
      <name val="Century Gothic"/>
      <family val="2"/>
    </font>
    <font>
      <sz val="10"/>
      <color theme="1"/>
      <name val="Arial"/>
      <family val="2"/>
    </font>
    <font>
      <sz val="10"/>
      <name val="Century Gothic"/>
      <family val="2"/>
    </font>
    <font>
      <sz val="10.5"/>
      <color theme="1"/>
      <name val="Arial"/>
      <family val="2"/>
    </font>
    <font>
      <b/>
      <sz val="10.5"/>
      <name val="Arial"/>
      <family val="2"/>
    </font>
    <font>
      <b/>
      <sz val="10.5"/>
      <color theme="1"/>
      <name val="Arial"/>
      <family val="2"/>
    </font>
    <font>
      <b/>
      <i/>
      <sz val="10.5"/>
      <color theme="1"/>
      <name val="Arial"/>
      <family val="2"/>
    </font>
    <font>
      <b/>
      <sz val="10.5"/>
      <color theme="0"/>
      <name val="Arial"/>
      <family val="2"/>
    </font>
    <font>
      <sz val="10.5"/>
      <color rgb="FF0070C0"/>
      <name val="Arial"/>
      <family val="2"/>
    </font>
    <font>
      <sz val="63"/>
      <color rgb="FFFF9400"/>
      <name val="Arial Unicode MS"/>
      <family val="2"/>
    </font>
    <font>
      <b/>
      <i/>
      <sz val="12"/>
      <color rgb="FFFF7100"/>
      <name val="Arial"/>
      <family val="2"/>
    </font>
    <font>
      <b/>
      <i/>
      <sz val="11"/>
      <color indexed="9"/>
      <name val="Arial"/>
      <family val="2"/>
    </font>
    <font>
      <b/>
      <i/>
      <sz val="11"/>
      <color rgb="FF002060"/>
      <name val="Arial"/>
      <family val="2"/>
    </font>
    <font>
      <b/>
      <i/>
      <sz val="10.5"/>
      <name val="Arial"/>
      <family val="2"/>
    </font>
    <font>
      <b/>
      <i/>
      <sz val="11"/>
      <color rgb="FF00B050"/>
      <name val="Arial"/>
      <family val="2"/>
    </font>
    <font>
      <b/>
      <i/>
      <sz val="10"/>
      <color theme="1" tint="0.249977111117893"/>
      <name val="Arial"/>
      <family val="2"/>
    </font>
    <font>
      <b/>
      <u/>
      <sz val="8"/>
      <color theme="10"/>
      <name val="Arial"/>
      <family val="2"/>
    </font>
    <font>
      <b/>
      <sz val="8"/>
      <color indexed="23"/>
      <name val="Arial"/>
      <family val="2"/>
    </font>
    <font>
      <b/>
      <i/>
      <sz val="8.5"/>
      <color theme="1" tint="0.249977111117893"/>
      <name val="Arial"/>
      <family val="2"/>
    </font>
    <font>
      <b/>
      <sz val="8.5"/>
      <color theme="1" tint="0.249977111117893"/>
      <name val="Wingdings 2"/>
      <family val="1"/>
      <charset val="2"/>
    </font>
    <font>
      <b/>
      <i/>
      <sz val="8.5"/>
      <color indexed="63"/>
      <name val="Arial"/>
      <family val="2"/>
    </font>
    <font>
      <b/>
      <u/>
      <sz val="11"/>
      <color rgb="FFFF9400"/>
      <name val="Arial"/>
      <family val="2"/>
    </font>
    <font>
      <b/>
      <i/>
      <sz val="11"/>
      <color rgb="FFFF9400"/>
      <name val="Arial"/>
      <family val="2"/>
    </font>
    <font>
      <b/>
      <i/>
      <u/>
      <sz val="11"/>
      <color rgb="FFFF9400"/>
      <name val="Arial"/>
      <family val="2"/>
    </font>
    <font>
      <i/>
      <sz val="11"/>
      <color rgb="FFFF9400"/>
      <name val="Arial"/>
      <family val="2"/>
    </font>
    <font>
      <b/>
      <i/>
      <u/>
      <sz val="11"/>
      <name val="Arial"/>
      <family val="2"/>
    </font>
    <font>
      <b/>
      <sz val="12"/>
      <color theme="1"/>
      <name val="Arial"/>
      <family val="2"/>
    </font>
    <font>
      <b/>
      <i/>
      <sz val="12"/>
      <color rgb="FF00B050"/>
      <name val="Arial"/>
      <family val="2"/>
    </font>
    <font>
      <b/>
      <sz val="11"/>
      <color rgb="FF0000FF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b/>
      <sz val="12"/>
      <color theme="0"/>
      <name val="Arial"/>
      <family val="2"/>
    </font>
    <font>
      <b/>
      <i/>
      <sz val="11"/>
      <color rgb="FF0036A2"/>
      <name val="Arial"/>
      <family val="2"/>
    </font>
    <font>
      <b/>
      <i/>
      <sz val="14"/>
      <color rgb="FF0000FF"/>
      <name val="Arial"/>
      <family val="2"/>
    </font>
    <font>
      <b/>
      <sz val="14"/>
      <color indexed="12"/>
      <name val="Arial"/>
      <family val="2"/>
    </font>
    <font>
      <b/>
      <sz val="11"/>
      <color rgb="FF009E47"/>
      <name val="Arial"/>
      <family val="2"/>
    </font>
    <font>
      <b/>
      <i/>
      <sz val="11"/>
      <color rgb="FF009E47"/>
      <name val="Arial"/>
      <family val="2"/>
    </font>
    <font>
      <b/>
      <i/>
      <sz val="11"/>
      <color rgb="FFF62C41"/>
      <name val="Arial"/>
      <family val="2"/>
    </font>
    <font>
      <sz val="11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9400"/>
        <bgColor indexed="64"/>
      </patternFill>
    </fill>
    <fill>
      <patternFill patternType="solid">
        <fgColor rgb="FFFFB95B"/>
        <bgColor indexed="64"/>
      </patternFill>
    </fill>
    <fill>
      <patternFill patternType="solid">
        <fgColor rgb="FF7DE90C"/>
        <bgColor indexed="64"/>
      </patternFill>
    </fill>
    <fill>
      <patternFill patternType="solid">
        <fgColor rgb="FFE90C85"/>
        <bgColor indexed="64"/>
      </patternFill>
    </fill>
    <fill>
      <patternFill patternType="solid">
        <fgColor rgb="FF53D2FF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/>
      <diagonal/>
    </border>
    <border>
      <left style="double">
        <color theme="0" tint="-0.34998626667073579"/>
      </left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 style="double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/>
      <diagonal/>
    </border>
    <border>
      <left style="thin">
        <color theme="0" tint="-0.34998626667073579"/>
      </left>
      <right style="double">
        <color theme="0" tint="-0.34998626667073579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double">
        <color theme="0" tint="-0.34998626667073579"/>
      </left>
      <right style="thin">
        <color theme="0" tint="-0.499984740745262"/>
      </right>
      <top style="double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34998626667073579"/>
      </top>
      <bottom/>
      <diagonal/>
    </border>
    <border>
      <left style="thin">
        <color theme="0" tint="-0.499984740745262"/>
      </left>
      <right/>
      <top style="double">
        <color theme="0" tint="-0.34998626667073579"/>
      </top>
      <bottom/>
      <diagonal/>
    </border>
    <border>
      <left style="double">
        <color theme="0" tint="-0.34998626667073579"/>
      </left>
      <right style="thin">
        <color theme="0" tint="-0.499984740745262"/>
      </right>
      <top/>
      <bottom/>
      <diagonal/>
    </border>
    <border>
      <left style="double">
        <color theme="0" tint="-0.34998626667073579"/>
      </left>
      <right style="thin">
        <color theme="0" tint="-0.499984740745262"/>
      </right>
      <top/>
      <bottom style="double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double">
        <color theme="0" tint="-0.34998626667073579"/>
      </bottom>
      <diagonal/>
    </border>
    <border>
      <left style="thin">
        <color theme="0" tint="-0.499984740745262"/>
      </left>
      <right/>
      <top/>
      <bottom style="double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 style="thin">
        <color theme="0" tint="-0.34998626667073579"/>
      </left>
      <right style="double">
        <color theme="0" tint="-0.34998626667073579"/>
      </right>
      <top style="thin">
        <color theme="0" tint="-0.34998626667073579"/>
      </top>
      <bottom style="double">
        <color theme="0" tint="-0.34998626667073579"/>
      </bottom>
      <diagonal/>
    </border>
    <border>
      <left/>
      <right/>
      <top/>
      <bottom style="double">
        <color theme="0" tint="-0.34998626667073579"/>
      </bottom>
      <diagonal/>
    </border>
    <border>
      <left style="thin">
        <color theme="0" tint="-0.34998626667073579"/>
      </left>
      <right/>
      <top style="double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rgb="FF7DE90C"/>
      </left>
      <right style="thin">
        <color rgb="FF7DE90C"/>
      </right>
      <top style="thin">
        <color rgb="FF7DE90C"/>
      </top>
      <bottom style="thin">
        <color rgb="FF7DE90C"/>
      </bottom>
      <diagonal/>
    </border>
    <border>
      <left/>
      <right/>
      <top style="double">
        <color theme="0" tint="-0.34998626667073579"/>
      </top>
      <bottom/>
      <diagonal/>
    </border>
    <border>
      <left style="double">
        <color theme="0" tint="-0.499984740745262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thin">
        <color theme="0" tint="-0.499984740745262"/>
      </bottom>
      <diagonal/>
    </border>
    <border>
      <left/>
      <right/>
      <top style="double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theme="0" tint="-0.499984740745262"/>
      </left>
      <right/>
      <top style="thin">
        <color theme="0" tint="-0.499984740745262"/>
      </top>
      <bottom style="double">
        <color theme="0" tint="-0.499984740745262"/>
      </bottom>
      <diagonal/>
    </border>
    <border>
      <left/>
      <right/>
      <top style="thin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 style="double">
        <color theme="0" tint="-0.499984740745262"/>
      </left>
      <right style="double">
        <color theme="0" tint="-0.499984740745262"/>
      </right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rgb="FFE90C85"/>
      </left>
      <right style="thin">
        <color rgb="FFE90C85"/>
      </right>
      <top style="thin">
        <color rgb="FFE90C85"/>
      </top>
      <bottom style="thin">
        <color rgb="FFE90C85"/>
      </bottom>
      <diagonal/>
    </border>
    <border>
      <left style="double">
        <color theme="0" tint="-0.34998626667073579"/>
      </left>
      <right/>
      <top style="double">
        <color theme="0" tint="-0.34998626667073579"/>
      </top>
      <bottom style="thin">
        <color theme="0" tint="-0.34998626667073579"/>
      </bottom>
      <diagonal/>
    </border>
    <border>
      <left/>
      <right/>
      <top style="double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double">
        <color theme="0" tint="-0.34998626667073579"/>
      </top>
      <bottom style="thin">
        <color theme="0" tint="-0.34998626667073579"/>
      </bottom>
      <diagonal/>
    </border>
    <border>
      <left/>
      <right style="double">
        <color theme="0" tint="-0.34998626667073579"/>
      </right>
      <top style="double">
        <color theme="0" tint="-0.34998626667073579"/>
      </top>
      <bottom/>
      <diagonal/>
    </border>
    <border>
      <left/>
      <right style="double">
        <color theme="0" tint="-0.34998626667073579"/>
      </right>
      <top/>
      <bottom/>
      <diagonal/>
    </border>
    <border>
      <left style="double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double">
        <color theme="0" tint="-0.499984740745262"/>
      </left>
      <right style="double">
        <color theme="0" tint="-0.499984740745262"/>
      </right>
      <top style="thin">
        <color theme="0" tint="-0.499984740745262"/>
      </top>
      <bottom/>
      <diagonal/>
    </border>
    <border>
      <left/>
      <right style="double">
        <color theme="0" tint="-0.34998626667073579"/>
      </right>
      <top/>
      <bottom style="double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</cellStyleXfs>
  <cellXfs count="151">
    <xf numFmtId="0" fontId="0" fillId="0" borderId="0" xfId="0"/>
    <xf numFmtId="166" fontId="1" fillId="0" borderId="23" xfId="0" applyNumberFormat="1" applyFont="1" applyBorder="1" applyAlignment="1">
      <alignment vertical="center"/>
    </xf>
    <xf numFmtId="0" fontId="8" fillId="3" borderId="14" xfId="0" applyFont="1" applyFill="1" applyBorder="1" applyAlignment="1">
      <alignment horizontal="center"/>
    </xf>
    <xf numFmtId="0" fontId="8" fillId="3" borderId="15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left"/>
    </xf>
    <xf numFmtId="0" fontId="2" fillId="4" borderId="0" xfId="0" applyFont="1" applyFill="1" applyBorder="1"/>
    <xf numFmtId="0" fontId="10" fillId="0" borderId="33" xfId="0" applyFont="1" applyFill="1" applyBorder="1"/>
    <xf numFmtId="14" fontId="10" fillId="0" borderId="33" xfId="0" applyNumberFormat="1" applyFont="1" applyFill="1" applyBorder="1"/>
    <xf numFmtId="0" fontId="10" fillId="0" borderId="33" xfId="0" applyFont="1" applyBorder="1"/>
    <xf numFmtId="0" fontId="11" fillId="0" borderId="33" xfId="0" applyFont="1" applyBorder="1"/>
    <xf numFmtId="0" fontId="13" fillId="0" borderId="33" xfId="3" applyFont="1" applyFill="1" applyBorder="1" applyAlignment="1" applyProtection="1"/>
    <xf numFmtId="0" fontId="14" fillId="0" borderId="33" xfId="0" applyFont="1" applyBorder="1" applyAlignment="1">
      <alignment vertical="center" wrapText="1"/>
    </xf>
    <xf numFmtId="0" fontId="14" fillId="0" borderId="33" xfId="0" applyFont="1" applyBorder="1" applyAlignment="1">
      <alignment vertical="center"/>
    </xf>
    <xf numFmtId="0" fontId="10" fillId="0" borderId="33" xfId="3" applyFont="1" applyBorder="1" applyAlignment="1" applyProtection="1"/>
    <xf numFmtId="0" fontId="0" fillId="0" borderId="33" xfId="0" applyBorder="1"/>
    <xf numFmtId="0" fontId="20" fillId="0" borderId="0" xfId="0" applyFont="1"/>
    <xf numFmtId="0" fontId="21" fillId="0" borderId="0" xfId="0" applyFont="1" applyAlignment="1">
      <alignment vertical="center"/>
    </xf>
    <xf numFmtId="0" fontId="20" fillId="0" borderId="0" xfId="0" applyFont="1" applyAlignment="1"/>
    <xf numFmtId="0" fontId="21" fillId="0" borderId="0" xfId="0" applyFont="1" applyAlignment="1">
      <alignment horizontal="right" vertical="center"/>
    </xf>
    <xf numFmtId="0" fontId="22" fillId="0" borderId="0" xfId="0" applyFont="1" applyAlignment="1"/>
    <xf numFmtId="0" fontId="21" fillId="0" borderId="0" xfId="0" applyFont="1" applyAlignment="1">
      <alignment horizontal="right"/>
    </xf>
    <xf numFmtId="0" fontId="24" fillId="2" borderId="1" xfId="0" applyFont="1" applyFill="1" applyBorder="1"/>
    <xf numFmtId="0" fontId="24" fillId="2" borderId="2" xfId="0" applyFont="1" applyFill="1" applyBorder="1"/>
    <xf numFmtId="0" fontId="24" fillId="2" borderId="2" xfId="0" applyFont="1" applyFill="1" applyBorder="1" applyAlignment="1">
      <alignment horizontal="center"/>
    </xf>
    <xf numFmtId="0" fontId="24" fillId="2" borderId="3" xfId="0" applyFont="1" applyFill="1" applyBorder="1" applyAlignment="1">
      <alignment horizontal="center"/>
    </xf>
    <xf numFmtId="0" fontId="20" fillId="0" borderId="4" xfId="0" applyFont="1" applyBorder="1"/>
    <xf numFmtId="0" fontId="20" fillId="0" borderId="8" xfId="0" applyFont="1" applyBorder="1"/>
    <xf numFmtId="166" fontId="20" fillId="0" borderId="8" xfId="0" applyNumberFormat="1" applyFont="1" applyBorder="1"/>
    <xf numFmtId="166" fontId="20" fillId="0" borderId="10" xfId="0" applyNumberFormat="1" applyFont="1" applyBorder="1"/>
    <xf numFmtId="0" fontId="20" fillId="0" borderId="5" xfId="0" applyFont="1" applyBorder="1"/>
    <xf numFmtId="0" fontId="20" fillId="0" borderId="9" xfId="0" applyFont="1" applyBorder="1"/>
    <xf numFmtId="166" fontId="20" fillId="0" borderId="9" xfId="0" applyNumberFormat="1" applyFont="1" applyBorder="1"/>
    <xf numFmtId="166" fontId="20" fillId="0" borderId="11" xfId="0" applyNumberFormat="1" applyFont="1" applyBorder="1"/>
    <xf numFmtId="166" fontId="25" fillId="3" borderId="10" xfId="0" applyNumberFormat="1" applyFont="1" applyFill="1" applyBorder="1"/>
    <xf numFmtId="166" fontId="25" fillId="3" borderId="11" xfId="0" applyNumberFormat="1" applyFont="1" applyFill="1" applyBorder="1"/>
    <xf numFmtId="166" fontId="0" fillId="0" borderId="0" xfId="0" applyNumberFormat="1"/>
    <xf numFmtId="164" fontId="0" fillId="0" borderId="0" xfId="0" applyNumberFormat="1"/>
    <xf numFmtId="0" fontId="21" fillId="0" borderId="0" xfId="0" applyFont="1" applyFill="1" applyBorder="1" applyAlignment="1">
      <alignment horizontal="center"/>
    </xf>
    <xf numFmtId="0" fontId="32" fillId="0" borderId="0" xfId="0" applyFont="1" applyBorder="1" applyAlignment="1"/>
    <xf numFmtId="0" fontId="34" fillId="0" borderId="0" xfId="0" applyFont="1" applyBorder="1" applyAlignment="1"/>
    <xf numFmtId="0" fontId="15" fillId="5" borderId="0" xfId="0" applyFont="1" applyFill="1" applyBorder="1"/>
    <xf numFmtId="0" fontId="16" fillId="5" borderId="0" xfId="0" applyFont="1" applyFill="1" applyBorder="1" applyAlignment="1"/>
    <xf numFmtId="0" fontId="17" fillId="5" borderId="0" xfId="0" applyFont="1" applyFill="1" applyBorder="1" applyAlignment="1">
      <alignment horizontal="center"/>
    </xf>
    <xf numFmtId="49" fontId="18" fillId="0" borderId="53" xfId="0" applyNumberFormat="1" applyFont="1" applyFill="1" applyBorder="1"/>
    <xf numFmtId="0" fontId="18" fillId="0" borderId="53" xfId="0" applyFont="1" applyFill="1" applyBorder="1" applyAlignment="1"/>
    <xf numFmtId="167" fontId="18" fillId="0" borderId="53" xfId="1" applyNumberFormat="1" applyFont="1" applyFill="1" applyBorder="1"/>
    <xf numFmtId="0" fontId="0" fillId="0" borderId="53" xfId="0" applyFill="1" applyBorder="1"/>
    <xf numFmtId="0" fontId="18" fillId="0" borderId="53" xfId="0" applyFont="1" applyFill="1" applyBorder="1"/>
    <xf numFmtId="0" fontId="18" fillId="0" borderId="53" xfId="0" applyFont="1" applyFill="1" applyBorder="1" applyAlignment="1">
      <alignment horizontal="left"/>
    </xf>
    <xf numFmtId="0" fontId="19" fillId="0" borderId="53" xfId="0" applyFont="1" applyBorder="1"/>
    <xf numFmtId="0" fontId="0" fillId="0" borderId="53" xfId="0" applyBorder="1"/>
    <xf numFmtId="0" fontId="35" fillId="0" borderId="0" xfId="0" applyFont="1" applyBorder="1" applyAlignment="1"/>
    <xf numFmtId="0" fontId="42" fillId="0" borderId="0" xfId="0" applyFont="1" applyAlignment="1"/>
    <xf numFmtId="0" fontId="47" fillId="0" borderId="0" xfId="0" applyFont="1"/>
    <xf numFmtId="0" fontId="7" fillId="0" borderId="0" xfId="0" applyFont="1"/>
    <xf numFmtId="0" fontId="5" fillId="0" borderId="0" xfId="0" applyFont="1" applyAlignment="1"/>
    <xf numFmtId="0" fontId="46" fillId="0" borderId="0" xfId="0" applyFont="1" applyAlignment="1"/>
    <xf numFmtId="0" fontId="24" fillId="2" borderId="8" xfId="0" applyFont="1" applyFill="1" applyBorder="1"/>
    <xf numFmtId="14" fontId="0" fillId="0" borderId="0" xfId="0" applyNumberFormat="1"/>
    <xf numFmtId="49" fontId="0" fillId="0" borderId="0" xfId="0" applyNumberFormat="1"/>
    <xf numFmtId="0" fontId="39" fillId="0" borderId="0" xfId="0" applyFont="1" applyAlignment="1">
      <alignment horizontal="center"/>
    </xf>
    <xf numFmtId="0" fontId="39" fillId="0" borderId="0" xfId="0" applyFont="1" applyBorder="1" applyAlignment="1">
      <alignment horizontal="center"/>
    </xf>
    <xf numFmtId="166" fontId="5" fillId="0" borderId="29" xfId="0" applyNumberFormat="1" applyFont="1" applyBorder="1" applyAlignment="1">
      <alignment vertical="center"/>
    </xf>
    <xf numFmtId="166" fontId="1" fillId="0" borderId="26" xfId="0" applyNumberFormat="1" applyFont="1" applyFill="1" applyBorder="1" applyAlignment="1">
      <alignment vertical="center"/>
    </xf>
    <xf numFmtId="166" fontId="1" fillId="0" borderId="26" xfId="0" applyNumberFormat="1" applyFont="1" applyBorder="1" applyAlignment="1">
      <alignment vertical="center"/>
    </xf>
    <xf numFmtId="166" fontId="29" fillId="0" borderId="45" xfId="2" applyNumberFormat="1" applyFont="1" applyBorder="1" applyAlignment="1">
      <alignment horizontal="right" vertical="center"/>
    </xf>
    <xf numFmtId="166" fontId="29" fillId="0" borderId="45" xfId="0" applyNumberFormat="1" applyFont="1" applyBorder="1" applyAlignment="1">
      <alignment horizontal="right" vertical="center"/>
    </xf>
    <xf numFmtId="10" fontId="31" fillId="0" borderId="45" xfId="4" applyNumberFormat="1" applyFont="1" applyBorder="1" applyAlignment="1">
      <alignment horizontal="right" vertical="center"/>
    </xf>
    <xf numFmtId="166" fontId="1" fillId="0" borderId="26" xfId="0" applyNumberFormat="1" applyFont="1" applyFill="1" applyBorder="1" applyAlignment="1">
      <alignment horizontal="right" vertical="center"/>
    </xf>
    <xf numFmtId="2" fontId="0" fillId="0" borderId="0" xfId="0" applyNumberFormat="1"/>
    <xf numFmtId="0" fontId="48" fillId="6" borderId="64" xfId="0" applyFont="1" applyFill="1" applyBorder="1" applyAlignment="1">
      <alignment horizontal="center"/>
    </xf>
    <xf numFmtId="0" fontId="48" fillId="6" borderId="64" xfId="0" applyNumberFormat="1" applyFont="1" applyFill="1" applyBorder="1" applyAlignment="1">
      <alignment horizontal="center"/>
    </xf>
    <xf numFmtId="167" fontId="48" fillId="6" borderId="64" xfId="0" applyNumberFormat="1" applyFont="1" applyFill="1" applyBorder="1" applyAlignment="1">
      <alignment horizontal="center"/>
    </xf>
    <xf numFmtId="0" fontId="7" fillId="0" borderId="53" xfId="0" applyFont="1" applyBorder="1"/>
    <xf numFmtId="0" fontId="7" fillId="0" borderId="53" xfId="0" applyFont="1" applyBorder="1" applyAlignment="1">
      <alignment horizontal="left"/>
    </xf>
    <xf numFmtId="0" fontId="18" fillId="0" borderId="53" xfId="0" applyFont="1" applyBorder="1"/>
    <xf numFmtId="167" fontId="18" fillId="0" borderId="53" xfId="0" applyNumberFormat="1" applyFont="1" applyBorder="1"/>
    <xf numFmtId="166" fontId="49" fillId="0" borderId="41" xfId="2" applyNumberFormat="1" applyFont="1" applyBorder="1" applyAlignment="1">
      <alignment horizontal="right" vertical="center"/>
    </xf>
    <xf numFmtId="166" fontId="49" fillId="0" borderId="45" xfId="2" applyNumberFormat="1" applyFont="1" applyBorder="1" applyAlignment="1">
      <alignment horizontal="right" vertical="center"/>
    </xf>
    <xf numFmtId="166" fontId="50" fillId="0" borderId="52" xfId="0" applyNumberFormat="1" applyFont="1" applyBorder="1" applyAlignment="1">
      <alignment horizontal="right" vertical="center"/>
    </xf>
    <xf numFmtId="166" fontId="51" fillId="0" borderId="29" xfId="0" applyNumberFormat="1" applyFont="1" applyBorder="1" applyAlignment="1">
      <alignment vertical="center"/>
    </xf>
    <xf numFmtId="167" fontId="52" fillId="0" borderId="23" xfId="0" applyNumberFormat="1" applyFont="1" applyBorder="1" applyAlignment="1">
      <alignment horizontal="right" vertical="center"/>
    </xf>
    <xf numFmtId="166" fontId="54" fillId="0" borderId="45" xfId="0" applyNumberFormat="1" applyFont="1" applyBorder="1" applyAlignment="1">
      <alignment vertical="center"/>
    </xf>
    <xf numFmtId="166" fontId="49" fillId="0" borderId="62" xfId="0" applyNumberFormat="1" applyFont="1" applyBorder="1" applyAlignment="1">
      <alignment horizontal="right" vertical="center"/>
    </xf>
    <xf numFmtId="166" fontId="29" fillId="0" borderId="62" xfId="4" applyNumberFormat="1" applyFont="1" applyBorder="1" applyAlignment="1">
      <alignment horizontal="right" vertical="center"/>
    </xf>
    <xf numFmtId="167" fontId="53" fillId="0" borderId="49" xfId="4" applyNumberFormat="1" applyFont="1" applyBorder="1" applyAlignment="1">
      <alignment horizontal="right" vertical="center"/>
    </xf>
    <xf numFmtId="0" fontId="0" fillId="7" borderId="64" xfId="0" applyFill="1" applyBorder="1"/>
    <xf numFmtId="14" fontId="55" fillId="7" borderId="64" xfId="0" applyNumberFormat="1" applyFont="1" applyFill="1" applyBorder="1"/>
    <xf numFmtId="0" fontId="55" fillId="7" borderId="64" xfId="0" applyFont="1" applyFill="1" applyBorder="1" applyAlignment="1">
      <alignment horizontal="center" vertical="center"/>
    </xf>
    <xf numFmtId="0" fontId="55" fillId="7" borderId="64" xfId="0" applyFont="1" applyFill="1" applyBorder="1"/>
    <xf numFmtId="0" fontId="35" fillId="0" borderId="0" xfId="0" applyFont="1" applyBorder="1" applyAlignment="1">
      <alignment horizontal="center"/>
    </xf>
    <xf numFmtId="0" fontId="33" fillId="0" borderId="0" xfId="3" applyFont="1" applyBorder="1" applyAlignment="1" applyProtection="1">
      <alignment horizontal="center"/>
    </xf>
    <xf numFmtId="0" fontId="38" fillId="0" borderId="34" xfId="0" applyFont="1" applyBorder="1" applyAlignment="1">
      <alignment horizontal="center"/>
    </xf>
    <xf numFmtId="0" fontId="38" fillId="0" borderId="57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39" fillId="0" borderId="58" xfId="0" applyFont="1" applyBorder="1" applyAlignment="1">
      <alignment horizontal="center"/>
    </xf>
    <xf numFmtId="0" fontId="40" fillId="0" borderId="0" xfId="0" applyFont="1" applyAlignment="1">
      <alignment horizontal="center" vertical="center"/>
    </xf>
    <xf numFmtId="168" fontId="44" fillId="0" borderId="0" xfId="0" applyNumberFormat="1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right"/>
    </xf>
    <xf numFmtId="0" fontId="46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27" fillId="0" borderId="50" xfId="0" applyFont="1" applyFill="1" applyBorder="1" applyAlignment="1">
      <alignment horizontal="right" vertical="center"/>
    </xf>
    <xf numFmtId="0" fontId="27" fillId="0" borderId="51" xfId="0" applyFont="1" applyFill="1" applyBorder="1" applyAlignment="1">
      <alignment horizontal="right" vertical="center"/>
    </xf>
    <xf numFmtId="0" fontId="30" fillId="0" borderId="42" xfId="0" applyFont="1" applyBorder="1" applyAlignment="1">
      <alignment horizontal="right"/>
    </xf>
    <xf numFmtId="0" fontId="30" fillId="0" borderId="43" xfId="0" applyFont="1" applyBorder="1" applyAlignment="1">
      <alignment horizontal="right"/>
    </xf>
    <xf numFmtId="0" fontId="30" fillId="0" borderId="44" xfId="0" applyFont="1" applyBorder="1" applyAlignment="1">
      <alignment horizontal="right"/>
    </xf>
    <xf numFmtId="0" fontId="30" fillId="0" borderId="46" xfId="0" applyFont="1" applyBorder="1" applyAlignment="1">
      <alignment horizontal="right"/>
    </xf>
    <xf numFmtId="0" fontId="30" fillId="0" borderId="47" xfId="0" applyFont="1" applyBorder="1" applyAlignment="1">
      <alignment horizontal="right"/>
    </xf>
    <xf numFmtId="0" fontId="30" fillId="0" borderId="48" xfId="0" applyFont="1" applyBorder="1" applyAlignment="1">
      <alignment horizontal="right"/>
    </xf>
    <xf numFmtId="0" fontId="26" fillId="0" borderId="0" xfId="0" applyFont="1" applyAlignment="1">
      <alignment horizontal="left" vertical="center"/>
    </xf>
    <xf numFmtId="0" fontId="28" fillId="2" borderId="35" xfId="0" applyFont="1" applyFill="1" applyBorder="1" applyAlignment="1">
      <alignment horizontal="center" vertical="center"/>
    </xf>
    <xf numFmtId="0" fontId="28" fillId="2" borderId="36" xfId="0" applyFont="1" applyFill="1" applyBorder="1" applyAlignment="1">
      <alignment horizontal="center" vertical="center"/>
    </xf>
    <xf numFmtId="0" fontId="28" fillId="2" borderId="37" xfId="0" applyFont="1" applyFill="1" applyBorder="1" applyAlignment="1">
      <alignment horizontal="center" vertical="center"/>
    </xf>
    <xf numFmtId="0" fontId="30" fillId="0" borderId="38" xfId="0" applyFont="1" applyBorder="1" applyAlignment="1">
      <alignment horizontal="right"/>
    </xf>
    <xf numFmtId="0" fontId="30" fillId="0" borderId="39" xfId="0" applyFont="1" applyBorder="1" applyAlignment="1">
      <alignment horizontal="right"/>
    </xf>
    <xf numFmtId="0" fontId="30" fillId="0" borderId="40" xfId="0" applyFont="1" applyBorder="1" applyAlignment="1">
      <alignment horizontal="right"/>
    </xf>
    <xf numFmtId="0" fontId="4" fillId="2" borderId="27" xfId="0" applyFont="1" applyFill="1" applyBorder="1" applyAlignment="1">
      <alignment horizontal="right" vertical="center"/>
    </xf>
    <xf numFmtId="0" fontId="4" fillId="2" borderId="28" xfId="0" applyFont="1" applyFill="1" applyBorder="1" applyAlignment="1">
      <alignment horizontal="right" vertical="center"/>
    </xf>
    <xf numFmtId="14" fontId="43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4" fillId="2" borderId="54" xfId="0" applyFont="1" applyFill="1" applyBorder="1" applyAlignment="1">
      <alignment horizontal="right" vertical="center"/>
    </xf>
    <xf numFmtId="0" fontId="4" fillId="2" borderId="55" xfId="0" applyFont="1" applyFill="1" applyBorder="1" applyAlignment="1">
      <alignment horizontal="right" vertical="center"/>
    </xf>
    <xf numFmtId="0" fontId="4" fillId="2" borderId="56" xfId="0" applyFont="1" applyFill="1" applyBorder="1" applyAlignment="1">
      <alignment horizontal="right" vertical="center"/>
    </xf>
    <xf numFmtId="0" fontId="4" fillId="2" borderId="24" xfId="0" applyFont="1" applyFill="1" applyBorder="1" applyAlignment="1">
      <alignment horizontal="right" vertical="center"/>
    </xf>
    <xf numFmtId="0" fontId="4" fillId="2" borderId="25" xfId="0" applyFont="1" applyFill="1" applyBorder="1" applyAlignment="1">
      <alignment horizontal="right" vertical="center"/>
    </xf>
    <xf numFmtId="0" fontId="6" fillId="2" borderId="21" xfId="0" applyFont="1" applyFill="1" applyBorder="1" applyAlignment="1">
      <alignment horizontal="right" vertical="center"/>
    </xf>
    <xf numFmtId="0" fontId="6" fillId="2" borderId="22" xfId="0" applyFont="1" applyFill="1" applyBorder="1" applyAlignment="1">
      <alignment horizontal="right" vertical="center"/>
    </xf>
    <xf numFmtId="0" fontId="8" fillId="3" borderId="16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167" fontId="9" fillId="3" borderId="31" xfId="0" applyNumberFormat="1" applyFont="1" applyFill="1" applyBorder="1" applyAlignment="1">
      <alignment horizontal="center"/>
    </xf>
    <xf numFmtId="167" fontId="9" fillId="3" borderId="34" xfId="0" applyNumberFormat="1" applyFont="1" applyFill="1" applyBorder="1" applyAlignment="1">
      <alignment horizontal="center"/>
    </xf>
    <xf numFmtId="167" fontId="9" fillId="3" borderId="6" xfId="0" applyNumberFormat="1" applyFont="1" applyFill="1" applyBorder="1" applyAlignment="1">
      <alignment horizontal="center"/>
    </xf>
    <xf numFmtId="167" fontId="8" fillId="3" borderId="32" xfId="0" applyNumberFormat="1" applyFont="1" applyFill="1" applyBorder="1" applyAlignment="1">
      <alignment horizontal="center"/>
    </xf>
    <xf numFmtId="167" fontId="8" fillId="3" borderId="0" xfId="0" applyNumberFormat="1" applyFont="1" applyFill="1" applyBorder="1" applyAlignment="1">
      <alignment horizontal="center"/>
    </xf>
    <xf numFmtId="167" fontId="8" fillId="3" borderId="7" xfId="0" applyNumberFormat="1" applyFont="1" applyFill="1" applyBorder="1" applyAlignment="1">
      <alignment horizontal="center"/>
    </xf>
    <xf numFmtId="0" fontId="4" fillId="2" borderId="59" xfId="0" applyFont="1" applyFill="1" applyBorder="1" applyAlignment="1">
      <alignment horizontal="right" vertical="center"/>
    </xf>
    <xf numFmtId="0" fontId="4" fillId="2" borderId="60" xfId="0" applyFont="1" applyFill="1" applyBorder="1" applyAlignment="1">
      <alignment horizontal="right" vertical="center"/>
    </xf>
    <xf numFmtId="0" fontId="4" fillId="2" borderId="61" xfId="0" applyFont="1" applyFill="1" applyBorder="1" applyAlignment="1">
      <alignment horizontal="right" vertical="center"/>
    </xf>
    <xf numFmtId="0" fontId="8" fillId="3" borderId="20" xfId="0" applyFont="1" applyFill="1" applyBorder="1" applyAlignment="1">
      <alignment horizontal="center"/>
    </xf>
    <xf numFmtId="0" fontId="8" fillId="3" borderId="30" xfId="0" applyFont="1" applyFill="1" applyBorder="1" applyAlignment="1">
      <alignment horizontal="center"/>
    </xf>
    <xf numFmtId="0" fontId="8" fillId="3" borderId="63" xfId="0" applyFont="1" applyFill="1" applyBorder="1" applyAlignment="1">
      <alignment horizontal="center"/>
    </xf>
    <xf numFmtId="0" fontId="23" fillId="0" borderId="0" xfId="0" applyFont="1" applyAlignment="1">
      <alignment horizontal="left"/>
    </xf>
  </cellXfs>
  <cellStyles count="5">
    <cellStyle name="Euro" xfId="2"/>
    <cellStyle name="Lien hypertexte" xfId="3" builtinId="8"/>
    <cellStyle name="Monétaire" xfId="1" builtinId="4"/>
    <cellStyle name="Normal" xfId="0" builtinId="0"/>
    <cellStyle name="Pourcentage" xfId="4" builtinId="5"/>
  </cellStyles>
  <dxfs count="0"/>
  <tableStyles count="0" defaultTableStyle="TableStyleMedium2" defaultPivotStyle="PivotStyleLight16"/>
  <colors>
    <mruColors>
      <color rgb="FF0036A2"/>
      <color rgb="FF009E47"/>
      <color rgb="FF53D2FF"/>
      <color rgb="FF008BBC"/>
      <color rgb="FF005D7E"/>
      <color rgb="FFE90C85"/>
      <color rgb="FFF62C41"/>
      <color rgb="FFFF9400"/>
      <color rgb="FFB12CF6"/>
      <color rgb="FF7DE9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8</xdr:row>
      <xdr:rowOff>161925</xdr:rowOff>
    </xdr:from>
    <xdr:to>
      <xdr:col>3</xdr:col>
      <xdr:colOff>19050</xdr:colOff>
      <xdr:row>11</xdr:row>
      <xdr:rowOff>0</xdr:rowOff>
    </xdr:to>
    <xdr:sp macro="" textlink="">
      <xdr:nvSpPr>
        <xdr:cNvPr id="2" name="Rectangle à coins arrondis 1"/>
        <xdr:cNvSpPr/>
      </xdr:nvSpPr>
      <xdr:spPr>
        <a:xfrm>
          <a:off x="123825" y="2638425"/>
          <a:ext cx="2305050" cy="40957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104775</xdr:colOff>
      <xdr:row>11</xdr:row>
      <xdr:rowOff>161925</xdr:rowOff>
    </xdr:from>
    <xdr:to>
      <xdr:col>3</xdr:col>
      <xdr:colOff>0</xdr:colOff>
      <xdr:row>14</xdr:row>
      <xdr:rowOff>19050</xdr:rowOff>
    </xdr:to>
    <xdr:sp macro="" textlink="">
      <xdr:nvSpPr>
        <xdr:cNvPr id="5" name="Rectangle à coins arrondis 4"/>
        <xdr:cNvSpPr/>
      </xdr:nvSpPr>
      <xdr:spPr>
        <a:xfrm>
          <a:off x="104775" y="3209925"/>
          <a:ext cx="2352675" cy="42862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114300</xdr:colOff>
      <xdr:row>14</xdr:row>
      <xdr:rowOff>161925</xdr:rowOff>
    </xdr:from>
    <xdr:to>
      <xdr:col>3</xdr:col>
      <xdr:colOff>9525</xdr:colOff>
      <xdr:row>17</xdr:row>
      <xdr:rowOff>19050</xdr:rowOff>
    </xdr:to>
    <xdr:sp macro="" textlink="">
      <xdr:nvSpPr>
        <xdr:cNvPr id="7" name="Rectangle à coins arrondis 6"/>
        <xdr:cNvSpPr/>
      </xdr:nvSpPr>
      <xdr:spPr>
        <a:xfrm>
          <a:off x="114300" y="3781425"/>
          <a:ext cx="2352675" cy="428625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3724275</xdr:colOff>
      <xdr:row>8</xdr:row>
      <xdr:rowOff>28575</xdr:rowOff>
    </xdr:from>
    <xdr:to>
      <xdr:col>8</xdr:col>
      <xdr:colOff>838200</xdr:colOff>
      <xdr:row>17</xdr:row>
      <xdr:rowOff>28575</xdr:rowOff>
    </xdr:to>
    <xdr:sp macro="" textlink="">
      <xdr:nvSpPr>
        <xdr:cNvPr id="3" name="Rectangle à coins arrondis 2"/>
        <xdr:cNvSpPr/>
      </xdr:nvSpPr>
      <xdr:spPr>
        <a:xfrm>
          <a:off x="6181725" y="1552575"/>
          <a:ext cx="4676775" cy="1714500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828675</xdr:colOff>
      <xdr:row>64</xdr:row>
      <xdr:rowOff>200025</xdr:rowOff>
    </xdr:from>
    <xdr:to>
      <xdr:col>3</xdr:col>
      <xdr:colOff>4057650</xdr:colOff>
      <xdr:row>66</xdr:row>
      <xdr:rowOff>152400</xdr:rowOff>
    </xdr:to>
    <xdr:sp macro="" textlink="">
      <xdr:nvSpPr>
        <xdr:cNvPr id="6" name="Rectangle à coins arrondis 5"/>
        <xdr:cNvSpPr/>
      </xdr:nvSpPr>
      <xdr:spPr>
        <a:xfrm>
          <a:off x="3209925" y="12430125"/>
          <a:ext cx="3228975" cy="400050"/>
        </a:xfrm>
        <a:prstGeom prst="roundRect">
          <a:avLst/>
        </a:prstGeom>
        <a:noFill/>
        <a:ln w="28575">
          <a:solidFill>
            <a:srgbClr val="FF94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</xdr:col>
      <xdr:colOff>104782</xdr:colOff>
      <xdr:row>70</xdr:row>
      <xdr:rowOff>152412</xdr:rowOff>
    </xdr:from>
    <xdr:to>
      <xdr:col>1</xdr:col>
      <xdr:colOff>485307</xdr:colOff>
      <xdr:row>72</xdr:row>
      <xdr:rowOff>122886</xdr:rowOff>
    </xdr:to>
    <xdr:pic>
      <xdr:nvPicPr>
        <xdr:cNvPr id="9" name="Image 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lum contrast="20000"/>
        </a:blip>
        <a:srcRect l="5634" t="14151" r="7631" b="14420"/>
        <a:stretch/>
      </xdr:blipFill>
      <xdr:spPr bwMode="auto">
        <a:xfrm>
          <a:off x="657232" y="13906512"/>
          <a:ext cx="380525" cy="313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361950</xdr:colOff>
      <xdr:row>67</xdr:row>
      <xdr:rowOff>123825</xdr:rowOff>
    </xdr:from>
    <xdr:to>
      <xdr:col>2</xdr:col>
      <xdr:colOff>190025</xdr:colOff>
      <xdr:row>69</xdr:row>
      <xdr:rowOff>94299</xdr:rowOff>
    </xdr:to>
    <xdr:pic>
      <xdr:nvPicPr>
        <xdr:cNvPr id="14" name="Image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lum contrast="20000"/>
        </a:blip>
        <a:srcRect l="5634" t="14151" r="7631" b="14420"/>
        <a:stretch/>
      </xdr:blipFill>
      <xdr:spPr bwMode="auto">
        <a:xfrm>
          <a:off x="914400" y="13363575"/>
          <a:ext cx="380525" cy="31337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266700</xdr:colOff>
      <xdr:row>6</xdr:row>
      <xdr:rowOff>428625</xdr:rowOff>
    </xdr:from>
    <xdr:to>
      <xdr:col>14</xdr:col>
      <xdr:colOff>723900</xdr:colOff>
      <xdr:row>8</xdr:row>
      <xdr:rowOff>57150</xdr:rowOff>
    </xdr:to>
    <xdr:pic macro="[0]!Newinvoice"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9025" y="1571625"/>
          <a:ext cx="1276350" cy="962025"/>
        </a:xfrm>
        <a:prstGeom prst="rect">
          <a:avLst/>
        </a:prstGeom>
      </xdr:spPr>
    </xdr:pic>
    <xdr:clientData/>
  </xdr:twoCellAnchor>
  <xdr:twoCellAnchor editAs="oneCell">
    <xdr:from>
      <xdr:col>9</xdr:col>
      <xdr:colOff>342900</xdr:colOff>
      <xdr:row>10</xdr:row>
      <xdr:rowOff>9538</xdr:rowOff>
    </xdr:from>
    <xdr:to>
      <xdr:col>15</xdr:col>
      <xdr:colOff>127458</xdr:colOff>
      <xdr:row>11</xdr:row>
      <xdr:rowOff>170466</xdr:rowOff>
    </xdr:to>
    <xdr:pic>
      <xdr:nvPicPr>
        <xdr:cNvPr id="8" name="Image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5225" y="2867038"/>
          <a:ext cx="1422858" cy="351428"/>
        </a:xfrm>
        <a:prstGeom prst="rect">
          <a:avLst/>
        </a:prstGeom>
      </xdr:spPr>
    </xdr:pic>
    <xdr:clientData/>
  </xdr:twoCellAnchor>
  <xdr:twoCellAnchor editAs="oneCell">
    <xdr:from>
      <xdr:col>9</xdr:col>
      <xdr:colOff>323850</xdr:colOff>
      <xdr:row>12</xdr:row>
      <xdr:rowOff>180999</xdr:rowOff>
    </xdr:from>
    <xdr:to>
      <xdr:col>15</xdr:col>
      <xdr:colOff>91550</xdr:colOff>
      <xdr:row>16</xdr:row>
      <xdr:rowOff>14523</xdr:rowOff>
    </xdr:to>
    <xdr:pic macro="[0]!Save_facture">
      <xdr:nvPicPr>
        <xdr:cNvPr id="10" name="Image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06175" y="3419499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238125</xdr:colOff>
      <xdr:row>16</xdr:row>
      <xdr:rowOff>133374</xdr:rowOff>
    </xdr:from>
    <xdr:to>
      <xdr:col>15</xdr:col>
      <xdr:colOff>5825</xdr:colOff>
      <xdr:row>20</xdr:row>
      <xdr:rowOff>4998</xdr:rowOff>
    </xdr:to>
    <xdr:pic macro="[0]!To_Pdf">
      <xdr:nvPicPr>
        <xdr:cNvPr id="11" name="Image 4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20450" y="4133874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20</xdr:row>
      <xdr:rowOff>152424</xdr:rowOff>
    </xdr:from>
    <xdr:to>
      <xdr:col>15</xdr:col>
      <xdr:colOff>34400</xdr:colOff>
      <xdr:row>24</xdr:row>
      <xdr:rowOff>52623</xdr:rowOff>
    </xdr:to>
    <xdr:pic macro="[0]!Imprimer_facture">
      <xdr:nvPicPr>
        <xdr:cNvPr id="12" name="Image 5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9025" y="4876824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333375</xdr:colOff>
      <xdr:row>25</xdr:row>
      <xdr:rowOff>38124</xdr:rowOff>
    </xdr:from>
    <xdr:to>
      <xdr:col>15</xdr:col>
      <xdr:colOff>101075</xdr:colOff>
      <xdr:row>28</xdr:row>
      <xdr:rowOff>119298</xdr:rowOff>
    </xdr:to>
    <xdr:pic>
      <xdr:nvPicPr>
        <xdr:cNvPr id="13" name="Image 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5700" y="5629299"/>
          <a:ext cx="1406000" cy="595524"/>
        </a:xfrm>
        <a:prstGeom prst="rect">
          <a:avLst/>
        </a:prstGeom>
      </xdr:spPr>
    </xdr:pic>
    <xdr:clientData/>
  </xdr:twoCellAnchor>
  <xdr:twoCellAnchor editAs="oneCell">
    <xdr:from>
      <xdr:col>9</xdr:col>
      <xdr:colOff>352425</xdr:colOff>
      <xdr:row>29</xdr:row>
      <xdr:rowOff>133374</xdr:rowOff>
    </xdr:from>
    <xdr:to>
      <xdr:col>15</xdr:col>
      <xdr:colOff>120125</xdr:colOff>
      <xdr:row>33</xdr:row>
      <xdr:rowOff>43098</xdr:rowOff>
    </xdr:to>
    <xdr:pic>
      <xdr:nvPicPr>
        <xdr:cNvPr id="15" name="Image 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0" y="6410349"/>
          <a:ext cx="1406000" cy="595524"/>
        </a:xfrm>
        <a:prstGeom prst="rect">
          <a:avLst/>
        </a:prstGeom>
      </xdr:spPr>
    </xdr:pic>
    <xdr:clientData/>
  </xdr:twoCellAnchor>
  <xdr:twoCellAnchor>
    <xdr:from>
      <xdr:col>2</xdr:col>
      <xdr:colOff>200025</xdr:colOff>
      <xdr:row>32</xdr:row>
      <xdr:rowOff>161925</xdr:rowOff>
    </xdr:from>
    <xdr:to>
      <xdr:col>5</xdr:col>
      <xdr:colOff>85725</xdr:colOff>
      <xdr:row>48</xdr:row>
      <xdr:rowOff>85725</xdr:rowOff>
    </xdr:to>
    <xdr:sp macro="" textlink="">
      <xdr:nvSpPr>
        <xdr:cNvPr id="16" name="ZoneTexte 15"/>
        <xdr:cNvSpPr txBox="1"/>
      </xdr:nvSpPr>
      <xdr:spPr>
        <a:xfrm>
          <a:off x="1285875" y="6953250"/>
          <a:ext cx="7286625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1/ Numéro facture incrémenté</a:t>
          </a:r>
          <a:r>
            <a:rPr lang="fr-FR" sz="1100" baseline="0"/>
            <a:t> +1 à chaque fois</a:t>
          </a:r>
        </a:p>
        <a:p>
          <a:r>
            <a:rPr lang="fr-FR" sz="1100" baseline="0"/>
            <a:t>2/Enregistrement da la facture avec le numéro de facture </a:t>
          </a:r>
        </a:p>
        <a:p>
          <a:r>
            <a:rPr lang="fr-FR" sz="1100" baseline="0"/>
            <a:t>3/Message avant ta macro pour une nouvelle facture ( il faut pensé à enregistré  tes formules dans la macro comme j'ai fais en ajoutant le numéro de facture) cela est très important comme cela tes formules ne, sautent pas </a:t>
          </a:r>
        </a:p>
        <a:p>
          <a:r>
            <a:rPr lang="fr-FR" sz="1100" baseline="0"/>
            <a:t>4/Bouton impréssion de la facture ok</a:t>
          </a:r>
        </a:p>
        <a:p>
          <a:r>
            <a:rPr lang="fr-FR" sz="1100" baseline="0"/>
            <a:t>5/Bouton PDF facture ok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dentistebruxelles@hotmail.com" TargetMode="External"/><Relationship Id="rId2" Type="http://schemas.openxmlformats.org/officeDocument/2006/relationships/hyperlink" Target="mailto:info@cliniquedentairedigue.be" TargetMode="External"/><Relationship Id="rId1" Type="http://schemas.openxmlformats.org/officeDocument/2006/relationships/hyperlink" Target="mailto:info@cliniquedentairedigue.be" TargetMode="External"/><Relationship Id="rId5" Type="http://schemas.openxmlformats.org/officeDocument/2006/relationships/hyperlink" Target="mailto:dentistebruxelles@hotmail.com" TargetMode="External"/><Relationship Id="rId4" Type="http://schemas.openxmlformats.org/officeDocument/2006/relationships/hyperlink" Target="mailto:cmd.life.charleroi@gmail.com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"/>
  <sheetViews>
    <sheetView topLeftCell="A4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9400"/>
  </sheetPr>
  <dimension ref="A7:O87"/>
  <sheetViews>
    <sheetView tabSelected="1" view="pageLayout" topLeftCell="A31" zoomScaleNormal="100" workbookViewId="0">
      <selection activeCell="D26" sqref="D26"/>
    </sheetView>
  </sheetViews>
  <sheetFormatPr baseColWidth="10" defaultRowHeight="15" x14ac:dyDescent="0.25"/>
  <cols>
    <col min="1" max="2" width="7.7109375" customWidth="1"/>
    <col min="3" max="3" width="18.85546875" bestFit="1" customWidth="1"/>
    <col min="4" max="4" width="69.85546875" customWidth="1"/>
    <col min="5" max="5" width="16.5703125" customWidth="1"/>
    <col min="6" max="6" width="13.42578125" customWidth="1"/>
    <col min="7" max="7" width="10.42578125" hidden="1" customWidth="1"/>
    <col min="8" max="8" width="5.7109375" customWidth="1"/>
    <col min="9" max="9" width="13.42578125" customWidth="1"/>
    <col min="10" max="10" width="11.42578125" customWidth="1"/>
    <col min="11" max="11" width="12.5703125" hidden="1" customWidth="1"/>
    <col min="12" max="12" width="13.140625" hidden="1" customWidth="1"/>
    <col min="13" max="13" width="14.5703125" hidden="1" customWidth="1"/>
    <col min="14" max="14" width="15.5703125" hidden="1" customWidth="1"/>
  </cols>
  <sheetData>
    <row r="7" spans="1:9" ht="90" x14ac:dyDescent="0.25">
      <c r="A7" s="114" t="s">
        <v>469</v>
      </c>
      <c r="B7" s="114"/>
      <c r="C7" s="114"/>
      <c r="D7" s="114"/>
    </row>
    <row r="8" spans="1:9" x14ac:dyDescent="0.25">
      <c r="A8" s="19"/>
      <c r="B8" s="19"/>
      <c r="C8" s="19"/>
      <c r="D8" s="19"/>
      <c r="E8" s="19"/>
      <c r="F8" s="19"/>
      <c r="G8" s="19"/>
      <c r="H8" s="19"/>
      <c r="I8" s="19"/>
    </row>
    <row r="9" spans="1:9" x14ac:dyDescent="0.25">
      <c r="A9" s="20"/>
      <c r="B9" s="20"/>
      <c r="C9" s="21"/>
      <c r="D9" s="19"/>
      <c r="E9" s="19"/>
      <c r="F9" s="19"/>
      <c r="G9" s="19"/>
      <c r="H9" s="19"/>
      <c r="I9" s="19"/>
    </row>
    <row r="10" spans="1:9" x14ac:dyDescent="0.25">
      <c r="A10" s="126" t="s">
        <v>15</v>
      </c>
      <c r="B10" s="126"/>
      <c r="C10" s="124" t="str">
        <f ca="1">Numéro_Auto!A4</f>
        <v>D 41985 N°2</v>
      </c>
      <c r="D10" s="22" t="s">
        <v>8</v>
      </c>
      <c r="E10" s="150" t="str">
        <f>IF(C16="","",VLOOKUP(C16,Clients!A:L,2,0))</f>
        <v>Cabinet Dentaire André ALEXIS</v>
      </c>
      <c r="F10" s="150"/>
      <c r="G10" s="150"/>
      <c r="H10" s="150"/>
      <c r="I10" s="150"/>
    </row>
    <row r="11" spans="1:9" x14ac:dyDescent="0.25">
      <c r="A11" s="126"/>
      <c r="B11" s="126"/>
      <c r="C11" s="124"/>
      <c r="D11" s="22" t="s">
        <v>9</v>
      </c>
      <c r="E11" s="150" t="str">
        <f>IF(C16="","",CONCATENATE(VLOOKUP(C16,Clients!A:L,5,0)," ",VLOOKUP(C16,Clients!A:L,6,0)," ",VLOOKUP(C16,Clients!A:L,7,0)))</f>
        <v>Mr André ALEXIS</v>
      </c>
      <c r="F11" s="150"/>
      <c r="G11" s="150"/>
      <c r="H11" s="150"/>
      <c r="I11" s="150"/>
    </row>
    <row r="12" spans="1:9" x14ac:dyDescent="0.25">
      <c r="A12" s="20"/>
      <c r="B12" s="20"/>
      <c r="C12" s="23"/>
      <c r="D12" s="22" t="s">
        <v>10</v>
      </c>
      <c r="E12" s="150" t="str">
        <f>IF(C16="","",CONCATENATE(VLOOKUP(C16,Clients!A:L,4,0)))</f>
        <v>Dentiste Généraliste</v>
      </c>
      <c r="F12" s="150"/>
      <c r="G12" s="150"/>
      <c r="H12" s="150"/>
      <c r="I12" s="150"/>
    </row>
    <row r="13" spans="1:9" x14ac:dyDescent="0.25">
      <c r="A13" s="126" t="s">
        <v>16</v>
      </c>
      <c r="B13" s="126"/>
      <c r="C13" s="123">
        <f ca="1">TODAY()</f>
        <v>41985</v>
      </c>
      <c r="D13" s="24" t="s">
        <v>11</v>
      </c>
      <c r="E13" s="150" t="str">
        <f>IF(C16="","",CONCATENATE(VLOOKUP(C16,Clients!A:L,8,0)))</f>
        <v>Boulevard Frans Dewandre 14</v>
      </c>
      <c r="F13" s="150"/>
      <c r="G13" s="150"/>
      <c r="H13" s="150"/>
      <c r="I13" s="150"/>
    </row>
    <row r="14" spans="1:9" x14ac:dyDescent="0.25">
      <c r="A14" s="126"/>
      <c r="B14" s="126"/>
      <c r="C14" s="124"/>
      <c r="D14" s="24" t="s">
        <v>12</v>
      </c>
      <c r="E14" s="150" t="str">
        <f>IF(C16="","",CONCATENATE(VLOOKUP(C16,Clients!A:L,9,0)))</f>
        <v>6000</v>
      </c>
      <c r="F14" s="150"/>
      <c r="G14" s="150"/>
      <c r="H14" s="150"/>
      <c r="I14" s="150"/>
    </row>
    <row r="15" spans="1:9" x14ac:dyDescent="0.25">
      <c r="A15" s="20"/>
      <c r="B15" s="20"/>
      <c r="C15" s="23"/>
      <c r="D15" s="24" t="s">
        <v>13</v>
      </c>
      <c r="E15" s="150" t="str">
        <f>IF(C16="","",CONCATENATE(VLOOKUP(C16,Clients!A:L,10,0)))</f>
        <v>Charleroi</v>
      </c>
      <c r="F15" s="150"/>
      <c r="G15" s="150"/>
      <c r="H15" s="150"/>
      <c r="I15" s="150"/>
    </row>
    <row r="16" spans="1:9" x14ac:dyDescent="0.25">
      <c r="A16" s="125" t="s">
        <v>17</v>
      </c>
      <c r="B16" s="125"/>
      <c r="C16" s="124" t="s">
        <v>53</v>
      </c>
      <c r="D16" s="24" t="s">
        <v>14</v>
      </c>
      <c r="E16" s="150" t="str">
        <f>IF(C16="","",CONCATENATE(VLOOKUP(C16,Clients!A:L,12,0)))</f>
        <v>Belgique</v>
      </c>
      <c r="F16" s="150"/>
      <c r="G16" s="150"/>
      <c r="H16" s="150"/>
      <c r="I16" s="150"/>
    </row>
    <row r="17" spans="1:14" x14ac:dyDescent="0.25">
      <c r="A17" s="125"/>
      <c r="B17" s="125"/>
      <c r="C17" s="124"/>
      <c r="D17" s="19"/>
      <c r="E17" s="19"/>
      <c r="F17" s="19"/>
      <c r="G17" s="19"/>
      <c r="H17" s="19"/>
      <c r="I17" s="19"/>
    </row>
    <row r="18" spans="1:14" x14ac:dyDescent="0.25">
      <c r="A18" s="19"/>
      <c r="B18" s="19"/>
      <c r="C18" s="19"/>
      <c r="D18" s="19"/>
      <c r="E18" s="19"/>
      <c r="F18" s="19"/>
      <c r="G18" s="19"/>
      <c r="H18" s="19"/>
      <c r="I18" s="19"/>
    </row>
    <row r="19" spans="1:14" ht="13.5" customHeight="1" x14ac:dyDescent="0.25">
      <c r="A19" s="19"/>
      <c r="B19" s="19"/>
      <c r="C19" s="19"/>
      <c r="D19" s="19"/>
      <c r="E19" s="19"/>
      <c r="F19" s="19"/>
      <c r="G19" s="19"/>
      <c r="H19" s="19"/>
      <c r="I19" s="19"/>
    </row>
    <row r="20" spans="1:14" ht="13.5" customHeight="1" thickBot="1" x14ac:dyDescent="0.3">
      <c r="A20" s="19"/>
      <c r="B20" s="19"/>
      <c r="C20" s="19"/>
      <c r="D20" s="19"/>
      <c r="E20" s="19"/>
      <c r="F20" s="19"/>
      <c r="G20" s="19"/>
      <c r="H20" s="19"/>
      <c r="I20" s="19"/>
    </row>
    <row r="21" spans="1:14" ht="14.25" customHeight="1" thickTop="1" thickBot="1" x14ac:dyDescent="0.3">
      <c r="A21" s="25" t="s">
        <v>0</v>
      </c>
      <c r="B21" s="61" t="s">
        <v>1</v>
      </c>
      <c r="C21" s="26" t="s">
        <v>2</v>
      </c>
      <c r="D21" s="27" t="s">
        <v>3</v>
      </c>
      <c r="E21" s="26" t="s">
        <v>4</v>
      </c>
      <c r="F21" s="27" t="s">
        <v>5</v>
      </c>
      <c r="G21" s="27"/>
      <c r="H21" s="27" t="s">
        <v>6</v>
      </c>
      <c r="I21" s="28" t="s">
        <v>7</v>
      </c>
      <c r="K21" s="41" t="s">
        <v>480</v>
      </c>
      <c r="L21" s="41" t="s">
        <v>481</v>
      </c>
      <c r="M21" s="41" t="s">
        <v>482</v>
      </c>
      <c r="N21" s="41" t="s">
        <v>483</v>
      </c>
    </row>
    <row r="22" spans="1:14" ht="13.5" customHeight="1" thickTop="1" x14ac:dyDescent="0.25">
      <c r="A22" s="29"/>
      <c r="B22" s="30"/>
      <c r="C22" s="30"/>
      <c r="D22" s="30" t="str">
        <f>IF(C22="","",VLOOKUP(C22,Produits!A:B,2,0))</f>
        <v/>
      </c>
      <c r="E22" s="30" t="str">
        <f>IF(C22="","",VLOOKUP(C22,Produits!A:C,3,0))</f>
        <v/>
      </c>
      <c r="F22" s="31" t="str">
        <f>IF(C22="","",VLOOKUP(C22,Produits!A:D,4,0))</f>
        <v/>
      </c>
      <c r="G22" s="30" t="str">
        <f>IF(H22="","1",(1-H22/100))</f>
        <v>1</v>
      </c>
      <c r="H22" s="30"/>
      <c r="I22" s="32" t="str">
        <f>IF(C22="","",SUM(A22*B22*F22*G22))</f>
        <v/>
      </c>
      <c r="K22" s="39" t="str">
        <f>IF(C22="","",A22*B22*F22)</f>
        <v/>
      </c>
      <c r="L22" s="39" t="str">
        <f>IF(C22="","",I22)</f>
        <v/>
      </c>
      <c r="M22" s="40" t="str">
        <f>IF(C22="","",K22*1.21)</f>
        <v/>
      </c>
      <c r="N22" s="40" t="str">
        <f>IF(C22="","",L22*1.21)</f>
        <v/>
      </c>
    </row>
    <row r="23" spans="1:14" ht="13.5" customHeight="1" x14ac:dyDescent="0.25">
      <c r="A23" s="33"/>
      <c r="B23" s="34"/>
      <c r="C23" s="34"/>
      <c r="D23" s="34" t="str">
        <f>IF(C23="","",VLOOKUP(C23,Produits!A:B,2,0))</f>
        <v/>
      </c>
      <c r="E23" s="34" t="str">
        <f>IF(C23="","",VLOOKUP(C23,Produits!A:C,3,0))</f>
        <v/>
      </c>
      <c r="F23" s="35" t="str">
        <f>IF(C23="","",VLOOKUP(C23,Produits!A:D,4,0))</f>
        <v/>
      </c>
      <c r="G23" s="34" t="str">
        <f>IF(H23="","1",(1-H23/100))</f>
        <v>1</v>
      </c>
      <c r="H23" s="34"/>
      <c r="I23" s="36" t="str">
        <f>IF(C23="","",SUM(A23*B23*F23*G23))</f>
        <v/>
      </c>
      <c r="K23" s="39" t="str">
        <f t="shared" ref="K23:K56" si="0">IF(C23="","",A23*B23*F23)</f>
        <v/>
      </c>
      <c r="L23" s="39" t="str">
        <f t="shared" ref="L23:L56" si="1">IF(C23="","",I23)</f>
        <v/>
      </c>
      <c r="M23" s="40" t="str">
        <f t="shared" ref="M23:M56" si="2">IF(C23="","",K23*1.21)</f>
        <v/>
      </c>
      <c r="N23" s="40" t="str">
        <f t="shared" ref="N23:N56" si="3">IF(C23="","",L23*1.21)</f>
        <v/>
      </c>
    </row>
    <row r="24" spans="1:14" ht="13.5" customHeight="1" x14ac:dyDescent="0.25">
      <c r="A24" s="33"/>
      <c r="B24" s="34"/>
      <c r="C24" s="34"/>
      <c r="D24" s="34" t="str">
        <f>IF(C24="","",VLOOKUP(C24,Produits!A:B,2,0))</f>
        <v/>
      </c>
      <c r="E24" s="34" t="str">
        <f>IF(C24="","",VLOOKUP(C24,Produits!A:C,3,0))</f>
        <v/>
      </c>
      <c r="F24" s="35" t="str">
        <f>IF(C24="","",VLOOKUP(C24,Produits!A:D,4,0))</f>
        <v/>
      </c>
      <c r="G24" s="34" t="str">
        <f t="shared" ref="G24:G56" si="4">IF(H24="","1",(1-H24/100))</f>
        <v>1</v>
      </c>
      <c r="H24" s="34"/>
      <c r="I24" s="36" t="str">
        <f t="shared" ref="I24:I56" si="5">IF(C24="","",SUM(A24*B24*F24*G24))</f>
        <v/>
      </c>
      <c r="K24" s="39" t="str">
        <f t="shared" si="0"/>
        <v/>
      </c>
      <c r="L24" s="39" t="str">
        <f t="shared" si="1"/>
        <v/>
      </c>
      <c r="M24" s="40" t="str">
        <f t="shared" si="2"/>
        <v/>
      </c>
      <c r="N24" s="40" t="str">
        <f t="shared" si="3"/>
        <v/>
      </c>
    </row>
    <row r="25" spans="1:14" ht="13.5" customHeight="1" x14ac:dyDescent="0.25">
      <c r="A25" s="33"/>
      <c r="B25" s="34"/>
      <c r="C25" s="34"/>
      <c r="D25" s="34" t="str">
        <f>IF(C25="","",VLOOKUP(C25,Produits!A:B,2,0))</f>
        <v/>
      </c>
      <c r="E25" s="34" t="str">
        <f>IF(C25="","",VLOOKUP(C25,Produits!A:C,3,0))</f>
        <v/>
      </c>
      <c r="F25" s="35" t="str">
        <f>IF(C25="","",VLOOKUP(C25,Produits!A:D,4,0))</f>
        <v/>
      </c>
      <c r="G25" s="34" t="str">
        <f t="shared" si="4"/>
        <v>1</v>
      </c>
      <c r="H25" s="34"/>
      <c r="I25" s="36" t="str">
        <f t="shared" si="5"/>
        <v/>
      </c>
      <c r="K25" s="39" t="str">
        <f t="shared" si="0"/>
        <v/>
      </c>
      <c r="L25" s="39" t="str">
        <f t="shared" si="1"/>
        <v/>
      </c>
      <c r="M25" s="40" t="str">
        <f t="shared" si="2"/>
        <v/>
      </c>
      <c r="N25" s="40" t="str">
        <f t="shared" si="3"/>
        <v/>
      </c>
    </row>
    <row r="26" spans="1:14" ht="13.5" customHeight="1" x14ac:dyDescent="0.25">
      <c r="A26" s="33"/>
      <c r="B26" s="34"/>
      <c r="C26" s="34"/>
      <c r="D26" s="34" t="str">
        <f>IF(C26="","",VLOOKUP(C26,Produits!A:B,2,0))</f>
        <v/>
      </c>
      <c r="E26" s="34" t="str">
        <f>IF(C26="","",VLOOKUP(C26,Produits!A:C,3,0))</f>
        <v/>
      </c>
      <c r="F26" s="35" t="str">
        <f>IF(C26="","",VLOOKUP(C26,Produits!A:D,4,0))</f>
        <v/>
      </c>
      <c r="G26" s="34" t="str">
        <f t="shared" si="4"/>
        <v>1</v>
      </c>
      <c r="H26" s="34"/>
      <c r="I26" s="36" t="str">
        <f t="shared" si="5"/>
        <v/>
      </c>
      <c r="K26" s="39" t="str">
        <f t="shared" si="0"/>
        <v/>
      </c>
      <c r="L26" s="39" t="str">
        <f t="shared" si="1"/>
        <v/>
      </c>
      <c r="M26" s="40" t="str">
        <f t="shared" si="2"/>
        <v/>
      </c>
      <c r="N26" s="40" t="str">
        <f t="shared" si="3"/>
        <v/>
      </c>
    </row>
    <row r="27" spans="1:14" ht="13.5" customHeight="1" x14ac:dyDescent="0.25">
      <c r="A27" s="33"/>
      <c r="B27" s="34"/>
      <c r="C27" s="34"/>
      <c r="D27" s="34" t="str">
        <f>IF(C27="","",VLOOKUP(C27,Produits!A:B,2,0))</f>
        <v/>
      </c>
      <c r="E27" s="34" t="str">
        <f>IF(C27="","",VLOOKUP(C27,Produits!A:C,3,0))</f>
        <v/>
      </c>
      <c r="F27" s="35" t="str">
        <f>IF(C27="","",VLOOKUP(C27,Produits!A:D,4,0))</f>
        <v/>
      </c>
      <c r="G27" s="34" t="str">
        <f t="shared" si="4"/>
        <v>1</v>
      </c>
      <c r="H27" s="34"/>
      <c r="I27" s="36" t="str">
        <f t="shared" si="5"/>
        <v/>
      </c>
      <c r="K27" s="39" t="str">
        <f t="shared" si="0"/>
        <v/>
      </c>
      <c r="L27" s="39" t="str">
        <f t="shared" si="1"/>
        <v/>
      </c>
      <c r="M27" s="40" t="str">
        <f t="shared" si="2"/>
        <v/>
      </c>
      <c r="N27" s="40" t="str">
        <f t="shared" si="3"/>
        <v/>
      </c>
    </row>
    <row r="28" spans="1:14" ht="13.5" customHeight="1" x14ac:dyDescent="0.25">
      <c r="A28" s="33"/>
      <c r="B28" s="34"/>
      <c r="C28" s="34"/>
      <c r="D28" s="34" t="str">
        <f>IF(C28="","",VLOOKUP(C28,Produits!A:B,2,0))</f>
        <v/>
      </c>
      <c r="E28" s="34" t="str">
        <f>IF(C28="","",VLOOKUP(C28,Produits!A:C,3,0))</f>
        <v/>
      </c>
      <c r="F28" s="35" t="str">
        <f>IF(C28="","",VLOOKUP(C28,Produits!A:D,4,0))</f>
        <v/>
      </c>
      <c r="G28" s="34" t="str">
        <f t="shared" si="4"/>
        <v>1</v>
      </c>
      <c r="H28" s="34"/>
      <c r="I28" s="36" t="str">
        <f t="shared" si="5"/>
        <v/>
      </c>
      <c r="K28" s="39" t="str">
        <f t="shared" si="0"/>
        <v/>
      </c>
      <c r="L28" s="39" t="str">
        <f t="shared" si="1"/>
        <v/>
      </c>
      <c r="M28" s="40" t="str">
        <f t="shared" si="2"/>
        <v/>
      </c>
      <c r="N28" s="40" t="str">
        <f t="shared" si="3"/>
        <v/>
      </c>
    </row>
    <row r="29" spans="1:14" ht="13.5" customHeight="1" x14ac:dyDescent="0.25">
      <c r="A29" s="33"/>
      <c r="B29" s="34"/>
      <c r="C29" s="34"/>
      <c r="D29" s="34" t="str">
        <f>IF(C29="","",VLOOKUP(C29,Produits!A:B,2,0))</f>
        <v/>
      </c>
      <c r="E29" s="34" t="str">
        <f>IF(C29="","",VLOOKUP(C29,Produits!A:C,3,0))</f>
        <v/>
      </c>
      <c r="F29" s="35" t="str">
        <f>IF(C29="","",VLOOKUP(C29,Produits!A:D,4,0))</f>
        <v/>
      </c>
      <c r="G29" s="34" t="str">
        <f t="shared" si="4"/>
        <v>1</v>
      </c>
      <c r="H29" s="34"/>
      <c r="I29" s="36" t="str">
        <f t="shared" si="5"/>
        <v/>
      </c>
      <c r="K29" s="39" t="str">
        <f t="shared" si="0"/>
        <v/>
      </c>
      <c r="L29" s="39" t="str">
        <f t="shared" si="1"/>
        <v/>
      </c>
      <c r="M29" s="40" t="str">
        <f t="shared" si="2"/>
        <v/>
      </c>
      <c r="N29" s="40" t="str">
        <f t="shared" si="3"/>
        <v/>
      </c>
    </row>
    <row r="30" spans="1:14" ht="13.5" customHeight="1" x14ac:dyDescent="0.25">
      <c r="A30" s="33"/>
      <c r="B30" s="34"/>
      <c r="C30" s="34"/>
      <c r="D30" s="34" t="str">
        <f>IF(C30="","",VLOOKUP(C30,Produits!A:B,2,0))</f>
        <v/>
      </c>
      <c r="E30" s="34" t="str">
        <f>IF(C30="","",VLOOKUP(C30,Produits!A:C,3,0))</f>
        <v/>
      </c>
      <c r="F30" s="35" t="str">
        <f>IF(C30="","",VLOOKUP(C30,Produits!A:D,4,0))</f>
        <v/>
      </c>
      <c r="G30" s="34" t="str">
        <f t="shared" si="4"/>
        <v>1</v>
      </c>
      <c r="H30" s="34"/>
      <c r="I30" s="36" t="str">
        <f t="shared" si="5"/>
        <v/>
      </c>
      <c r="K30" s="39" t="str">
        <f t="shared" si="0"/>
        <v/>
      </c>
      <c r="L30" s="39" t="str">
        <f t="shared" si="1"/>
        <v/>
      </c>
      <c r="M30" s="40" t="str">
        <f t="shared" si="2"/>
        <v/>
      </c>
      <c r="N30" s="40" t="str">
        <f t="shared" si="3"/>
        <v/>
      </c>
    </row>
    <row r="31" spans="1:14" ht="13.5" customHeight="1" x14ac:dyDescent="0.25">
      <c r="A31" s="33"/>
      <c r="B31" s="34"/>
      <c r="C31" s="34"/>
      <c r="D31" s="34" t="str">
        <f>IF(C31="","",VLOOKUP(C31,Produits!A:B,2,0))</f>
        <v/>
      </c>
      <c r="E31" s="34" t="str">
        <f>IF(C31="","",VLOOKUP(C31,Produits!A:C,3,0))</f>
        <v/>
      </c>
      <c r="F31" s="35" t="str">
        <f>IF(C31="","",VLOOKUP(C31,Produits!A:D,4,0))</f>
        <v/>
      </c>
      <c r="G31" s="34" t="str">
        <f t="shared" si="4"/>
        <v>1</v>
      </c>
      <c r="H31" s="34"/>
      <c r="I31" s="36" t="str">
        <f t="shared" si="5"/>
        <v/>
      </c>
      <c r="K31" s="39" t="str">
        <f t="shared" si="0"/>
        <v/>
      </c>
      <c r="L31" s="39" t="str">
        <f t="shared" si="1"/>
        <v/>
      </c>
      <c r="M31" s="40" t="str">
        <f t="shared" si="2"/>
        <v/>
      </c>
      <c r="N31" s="40" t="str">
        <f t="shared" si="3"/>
        <v/>
      </c>
    </row>
    <row r="32" spans="1:14" ht="13.5" customHeight="1" x14ac:dyDescent="0.25">
      <c r="A32" s="33"/>
      <c r="B32" s="34"/>
      <c r="C32" s="34"/>
      <c r="D32" s="34" t="str">
        <f>IF(C32="","",VLOOKUP(C32,Produits!A:B,2,0))</f>
        <v/>
      </c>
      <c r="E32" s="34" t="str">
        <f>IF(C32="","",VLOOKUP(C32,Produits!A:C,3,0))</f>
        <v/>
      </c>
      <c r="F32" s="35" t="str">
        <f>IF(C32="","",VLOOKUP(C32,Produits!A:D,4,0))</f>
        <v/>
      </c>
      <c r="G32" s="34" t="str">
        <f t="shared" si="4"/>
        <v>1</v>
      </c>
      <c r="H32" s="34"/>
      <c r="I32" s="36" t="str">
        <f t="shared" si="5"/>
        <v/>
      </c>
      <c r="K32" s="39" t="str">
        <f t="shared" si="0"/>
        <v/>
      </c>
      <c r="L32" s="39" t="str">
        <f t="shared" si="1"/>
        <v/>
      </c>
      <c r="M32" s="40" t="str">
        <f t="shared" si="2"/>
        <v/>
      </c>
      <c r="N32" s="40" t="str">
        <f t="shared" si="3"/>
        <v/>
      </c>
    </row>
    <row r="33" spans="1:14" ht="13.5" customHeight="1" x14ac:dyDescent="0.25">
      <c r="A33" s="33"/>
      <c r="B33" s="34"/>
      <c r="C33" s="34"/>
      <c r="D33" s="34" t="str">
        <f>IF(C33="","",VLOOKUP(C33,Produits!A:B,2,0))</f>
        <v/>
      </c>
      <c r="E33" s="34" t="str">
        <f>IF(C33="","",VLOOKUP(C33,Produits!A:C,3,0))</f>
        <v/>
      </c>
      <c r="F33" s="35" t="str">
        <f>IF(C33="","",VLOOKUP(C33,Produits!A:D,4,0))</f>
        <v/>
      </c>
      <c r="G33" s="34" t="str">
        <f t="shared" si="4"/>
        <v>1</v>
      </c>
      <c r="H33" s="34"/>
      <c r="I33" s="36" t="str">
        <f t="shared" si="5"/>
        <v/>
      </c>
      <c r="K33" s="39" t="str">
        <f t="shared" si="0"/>
        <v/>
      </c>
      <c r="L33" s="39" t="str">
        <f t="shared" si="1"/>
        <v/>
      </c>
      <c r="M33" s="40" t="str">
        <f t="shared" si="2"/>
        <v/>
      </c>
      <c r="N33" s="40" t="str">
        <f t="shared" si="3"/>
        <v/>
      </c>
    </row>
    <row r="34" spans="1:14" ht="13.5" customHeight="1" x14ac:dyDescent="0.25">
      <c r="A34" s="33"/>
      <c r="B34" s="34"/>
      <c r="C34" s="34"/>
      <c r="D34" s="34" t="str">
        <f>IF(C34="","",VLOOKUP(C34,Produits!A:B,2,0))</f>
        <v/>
      </c>
      <c r="E34" s="34" t="str">
        <f>IF(C34="","",VLOOKUP(C34,Produits!A:C,3,0))</f>
        <v/>
      </c>
      <c r="F34" s="35" t="str">
        <f>IF(C34="","",VLOOKUP(C34,Produits!A:D,4,0))</f>
        <v/>
      </c>
      <c r="G34" s="34" t="str">
        <f t="shared" si="4"/>
        <v>1</v>
      </c>
      <c r="H34" s="34"/>
      <c r="I34" s="36" t="str">
        <f t="shared" si="5"/>
        <v/>
      </c>
      <c r="K34" s="39" t="str">
        <f t="shared" si="0"/>
        <v/>
      </c>
      <c r="L34" s="39" t="str">
        <f t="shared" si="1"/>
        <v/>
      </c>
      <c r="M34" s="40" t="str">
        <f t="shared" si="2"/>
        <v/>
      </c>
      <c r="N34" s="40" t="str">
        <f t="shared" si="3"/>
        <v/>
      </c>
    </row>
    <row r="35" spans="1:14" ht="13.5" customHeight="1" x14ac:dyDescent="0.25">
      <c r="A35" s="33"/>
      <c r="B35" s="34"/>
      <c r="C35" s="34"/>
      <c r="D35" s="34" t="str">
        <f>IF(C35="","",VLOOKUP(C35,Produits!A:B,2,0))</f>
        <v/>
      </c>
      <c r="E35" s="34" t="str">
        <f>IF(C35="","",VLOOKUP(C35,Produits!A:C,3,0))</f>
        <v/>
      </c>
      <c r="F35" s="35" t="str">
        <f>IF(C35="","",VLOOKUP(C35,Produits!A:D,4,0))</f>
        <v/>
      </c>
      <c r="G35" s="34" t="str">
        <f t="shared" si="4"/>
        <v>1</v>
      </c>
      <c r="H35" s="34"/>
      <c r="I35" s="36" t="str">
        <f t="shared" si="5"/>
        <v/>
      </c>
      <c r="K35" s="39" t="str">
        <f t="shared" si="0"/>
        <v/>
      </c>
      <c r="L35" s="39" t="str">
        <f t="shared" si="1"/>
        <v/>
      </c>
      <c r="M35" s="40" t="str">
        <f t="shared" si="2"/>
        <v/>
      </c>
      <c r="N35" s="40" t="str">
        <f t="shared" si="3"/>
        <v/>
      </c>
    </row>
    <row r="36" spans="1:14" ht="13.5" customHeight="1" x14ac:dyDescent="0.25">
      <c r="A36" s="33"/>
      <c r="B36" s="34"/>
      <c r="C36" s="34"/>
      <c r="D36" s="34" t="str">
        <f>IF(C36="","",VLOOKUP(C36,Produits!A:B,2,0))</f>
        <v/>
      </c>
      <c r="E36" s="34" t="str">
        <f>IF(C36="","",VLOOKUP(C36,Produits!A:C,3,0))</f>
        <v/>
      </c>
      <c r="F36" s="35" t="str">
        <f>IF(C36="","",VLOOKUP(C36,Produits!A:D,4,0))</f>
        <v/>
      </c>
      <c r="G36" s="34" t="str">
        <f t="shared" si="4"/>
        <v>1</v>
      </c>
      <c r="H36" s="34"/>
      <c r="I36" s="36" t="str">
        <f t="shared" si="5"/>
        <v/>
      </c>
      <c r="K36" s="39" t="str">
        <f t="shared" si="0"/>
        <v/>
      </c>
      <c r="L36" s="39" t="str">
        <f t="shared" si="1"/>
        <v/>
      </c>
      <c r="M36" s="40" t="str">
        <f t="shared" si="2"/>
        <v/>
      </c>
      <c r="N36" s="40" t="str">
        <f t="shared" si="3"/>
        <v/>
      </c>
    </row>
    <row r="37" spans="1:14" ht="13.5" customHeight="1" x14ac:dyDescent="0.25">
      <c r="A37" s="33"/>
      <c r="B37" s="34"/>
      <c r="C37" s="34"/>
      <c r="D37" s="34" t="str">
        <f>IF(C37="","",VLOOKUP(C37,Produits!A:B,2,0))</f>
        <v/>
      </c>
      <c r="E37" s="34" t="str">
        <f>IF(C37="","",VLOOKUP(C37,Produits!A:C,3,0))</f>
        <v/>
      </c>
      <c r="F37" s="35" t="str">
        <f>IF(C37="","",VLOOKUP(C37,Produits!A:D,4,0))</f>
        <v/>
      </c>
      <c r="G37" s="34" t="str">
        <f t="shared" si="4"/>
        <v>1</v>
      </c>
      <c r="H37" s="34"/>
      <c r="I37" s="36" t="str">
        <f t="shared" si="5"/>
        <v/>
      </c>
      <c r="K37" s="39" t="str">
        <f t="shared" si="0"/>
        <v/>
      </c>
      <c r="L37" s="39" t="str">
        <f t="shared" si="1"/>
        <v/>
      </c>
      <c r="M37" s="40" t="str">
        <f t="shared" si="2"/>
        <v/>
      </c>
      <c r="N37" s="40" t="str">
        <f t="shared" si="3"/>
        <v/>
      </c>
    </row>
    <row r="38" spans="1:14" ht="13.5" customHeight="1" x14ac:dyDescent="0.25">
      <c r="A38" s="33"/>
      <c r="B38" s="34"/>
      <c r="C38" s="34"/>
      <c r="D38" s="34" t="str">
        <f>IF(C38="","",VLOOKUP(C38,Produits!A:B,2,0))</f>
        <v/>
      </c>
      <c r="E38" s="34" t="str">
        <f>IF(C38="","",VLOOKUP(C38,Produits!A:C,3,0))</f>
        <v/>
      </c>
      <c r="F38" s="35" t="str">
        <f>IF(C38="","",VLOOKUP(C38,Produits!A:D,4,0))</f>
        <v/>
      </c>
      <c r="G38" s="34" t="str">
        <f t="shared" si="4"/>
        <v>1</v>
      </c>
      <c r="H38" s="34"/>
      <c r="I38" s="36" t="str">
        <f t="shared" si="5"/>
        <v/>
      </c>
      <c r="K38" s="39" t="str">
        <f t="shared" si="0"/>
        <v/>
      </c>
      <c r="L38" s="39" t="str">
        <f t="shared" si="1"/>
        <v/>
      </c>
      <c r="M38" s="40" t="str">
        <f t="shared" si="2"/>
        <v/>
      </c>
      <c r="N38" s="40" t="str">
        <f t="shared" si="3"/>
        <v/>
      </c>
    </row>
    <row r="39" spans="1:14" ht="13.5" customHeight="1" x14ac:dyDescent="0.25">
      <c r="A39" s="33"/>
      <c r="B39" s="34"/>
      <c r="C39" s="34"/>
      <c r="D39" s="34" t="str">
        <f>IF(C39="","",VLOOKUP(C39,Produits!A:B,2,0))</f>
        <v/>
      </c>
      <c r="E39" s="34" t="str">
        <f>IF(C39="","",VLOOKUP(C39,Produits!A:C,3,0))</f>
        <v/>
      </c>
      <c r="F39" s="35" t="str">
        <f>IF(C39="","",VLOOKUP(C39,Produits!A:D,4,0))</f>
        <v/>
      </c>
      <c r="G39" s="34" t="str">
        <f t="shared" si="4"/>
        <v>1</v>
      </c>
      <c r="H39" s="34"/>
      <c r="I39" s="36" t="str">
        <f t="shared" si="5"/>
        <v/>
      </c>
      <c r="K39" s="39" t="str">
        <f t="shared" si="0"/>
        <v/>
      </c>
      <c r="L39" s="39" t="str">
        <f t="shared" si="1"/>
        <v/>
      </c>
      <c r="M39" s="40" t="str">
        <f t="shared" si="2"/>
        <v/>
      </c>
      <c r="N39" s="40" t="str">
        <f t="shared" si="3"/>
        <v/>
      </c>
    </row>
    <row r="40" spans="1:14" ht="13.5" customHeight="1" x14ac:dyDescent="0.25">
      <c r="A40" s="33"/>
      <c r="B40" s="34"/>
      <c r="C40" s="34"/>
      <c r="D40" s="34" t="str">
        <f>IF(C40="","",VLOOKUP(C40,Produits!A:B,2,0))</f>
        <v/>
      </c>
      <c r="E40" s="34" t="str">
        <f>IF(C40="","",VLOOKUP(C40,Produits!A:C,3,0))</f>
        <v/>
      </c>
      <c r="F40" s="35" t="str">
        <f>IF(C40="","",VLOOKUP(C40,Produits!A:D,4,0))</f>
        <v/>
      </c>
      <c r="G40" s="34" t="str">
        <f t="shared" si="4"/>
        <v>1</v>
      </c>
      <c r="H40" s="34"/>
      <c r="I40" s="36" t="str">
        <f t="shared" si="5"/>
        <v/>
      </c>
      <c r="K40" s="39" t="str">
        <f t="shared" si="0"/>
        <v/>
      </c>
      <c r="L40" s="39" t="str">
        <f t="shared" si="1"/>
        <v/>
      </c>
      <c r="M40" s="40" t="str">
        <f t="shared" si="2"/>
        <v/>
      </c>
      <c r="N40" s="40" t="str">
        <f t="shared" si="3"/>
        <v/>
      </c>
    </row>
    <row r="41" spans="1:14" ht="13.5" customHeight="1" x14ac:dyDescent="0.25">
      <c r="A41" s="33"/>
      <c r="B41" s="34"/>
      <c r="C41" s="34"/>
      <c r="D41" s="34" t="str">
        <f>IF(C41="","",VLOOKUP(C41,Produits!A:B,2,0))</f>
        <v/>
      </c>
      <c r="E41" s="34" t="str">
        <f>IF(C41="","",VLOOKUP(C41,Produits!A:C,3,0))</f>
        <v/>
      </c>
      <c r="F41" s="35" t="str">
        <f>IF(C41="","",VLOOKUP(C41,Produits!A:D,4,0))</f>
        <v/>
      </c>
      <c r="G41" s="34" t="str">
        <f t="shared" si="4"/>
        <v>1</v>
      </c>
      <c r="H41" s="34"/>
      <c r="I41" s="36" t="str">
        <f t="shared" si="5"/>
        <v/>
      </c>
      <c r="K41" s="39" t="str">
        <f t="shared" si="0"/>
        <v/>
      </c>
      <c r="L41" s="39" t="str">
        <f t="shared" si="1"/>
        <v/>
      </c>
      <c r="M41" s="40" t="str">
        <f t="shared" si="2"/>
        <v/>
      </c>
      <c r="N41" s="40" t="str">
        <f t="shared" si="3"/>
        <v/>
      </c>
    </row>
    <row r="42" spans="1:14" ht="13.5" customHeight="1" x14ac:dyDescent="0.25">
      <c r="A42" s="33"/>
      <c r="B42" s="34"/>
      <c r="C42" s="34"/>
      <c r="D42" s="34" t="str">
        <f>IF(C42="","",VLOOKUP(C42,Produits!A:B,2,0))</f>
        <v/>
      </c>
      <c r="E42" s="34" t="str">
        <f>IF(C42="","",VLOOKUP(C42,Produits!A:C,3,0))</f>
        <v/>
      </c>
      <c r="F42" s="35" t="str">
        <f>IF(C42="","",VLOOKUP(C42,Produits!A:D,4,0))</f>
        <v/>
      </c>
      <c r="G42" s="34" t="str">
        <f t="shared" si="4"/>
        <v>1</v>
      </c>
      <c r="H42" s="34"/>
      <c r="I42" s="36" t="str">
        <f t="shared" si="5"/>
        <v/>
      </c>
      <c r="K42" s="39" t="str">
        <f t="shared" si="0"/>
        <v/>
      </c>
      <c r="L42" s="39" t="str">
        <f t="shared" si="1"/>
        <v/>
      </c>
      <c r="M42" s="40" t="str">
        <f t="shared" si="2"/>
        <v/>
      </c>
      <c r="N42" s="40" t="str">
        <f t="shared" si="3"/>
        <v/>
      </c>
    </row>
    <row r="43" spans="1:14" ht="13.5" customHeight="1" x14ac:dyDescent="0.25">
      <c r="A43" s="33"/>
      <c r="B43" s="34"/>
      <c r="C43" s="34"/>
      <c r="D43" s="34" t="str">
        <f>IF(C43="","",VLOOKUP(C43,Produits!A:B,2,0))</f>
        <v/>
      </c>
      <c r="E43" s="34" t="str">
        <f>IF(C43="","",VLOOKUP(C43,Produits!A:C,3,0))</f>
        <v/>
      </c>
      <c r="F43" s="35" t="str">
        <f>IF(C43="","",VLOOKUP(C43,Produits!A:D,4,0))</f>
        <v/>
      </c>
      <c r="G43" s="34" t="str">
        <f t="shared" si="4"/>
        <v>1</v>
      </c>
      <c r="H43" s="34"/>
      <c r="I43" s="36" t="str">
        <f t="shared" si="5"/>
        <v/>
      </c>
      <c r="K43" s="39" t="str">
        <f t="shared" si="0"/>
        <v/>
      </c>
      <c r="L43" s="39" t="str">
        <f t="shared" si="1"/>
        <v/>
      </c>
      <c r="M43" s="40" t="str">
        <f t="shared" si="2"/>
        <v/>
      </c>
      <c r="N43" s="40" t="str">
        <f t="shared" si="3"/>
        <v/>
      </c>
    </row>
    <row r="44" spans="1:14" ht="13.5" customHeight="1" x14ac:dyDescent="0.25">
      <c r="A44" s="33"/>
      <c r="B44" s="34"/>
      <c r="C44" s="34"/>
      <c r="D44" s="34" t="str">
        <f>IF(C44="","",VLOOKUP(C44,Produits!A:B,2,0))</f>
        <v/>
      </c>
      <c r="E44" s="34" t="str">
        <f>IF(C44="","",VLOOKUP(C44,Produits!A:C,3,0))</f>
        <v/>
      </c>
      <c r="F44" s="35" t="str">
        <f>IF(C44="","",VLOOKUP(C44,Produits!A:D,4,0))</f>
        <v/>
      </c>
      <c r="G44" s="34" t="str">
        <f t="shared" si="4"/>
        <v>1</v>
      </c>
      <c r="H44" s="34"/>
      <c r="I44" s="36" t="str">
        <f t="shared" si="5"/>
        <v/>
      </c>
      <c r="K44" s="39" t="str">
        <f t="shared" si="0"/>
        <v/>
      </c>
      <c r="L44" s="39" t="str">
        <f t="shared" si="1"/>
        <v/>
      </c>
      <c r="M44" s="40" t="str">
        <f t="shared" si="2"/>
        <v/>
      </c>
      <c r="N44" s="40" t="str">
        <f t="shared" si="3"/>
        <v/>
      </c>
    </row>
    <row r="45" spans="1:14" ht="13.5" customHeight="1" x14ac:dyDescent="0.25">
      <c r="A45" s="33"/>
      <c r="B45" s="34"/>
      <c r="C45" s="34"/>
      <c r="D45" s="34" t="str">
        <f>IF(C45="","",VLOOKUP(C45,Produits!A:B,2,0))</f>
        <v/>
      </c>
      <c r="E45" s="34" t="str">
        <f>IF(C45="","",VLOOKUP(C45,Produits!A:C,3,0))</f>
        <v/>
      </c>
      <c r="F45" s="35" t="str">
        <f>IF(C45="","",VLOOKUP(C45,Produits!A:D,4,0))</f>
        <v/>
      </c>
      <c r="G45" s="34" t="str">
        <f t="shared" si="4"/>
        <v>1</v>
      </c>
      <c r="H45" s="34"/>
      <c r="I45" s="36" t="str">
        <f t="shared" si="5"/>
        <v/>
      </c>
      <c r="K45" s="39" t="str">
        <f t="shared" si="0"/>
        <v/>
      </c>
      <c r="L45" s="39" t="str">
        <f t="shared" si="1"/>
        <v/>
      </c>
      <c r="M45" s="40" t="str">
        <f t="shared" si="2"/>
        <v/>
      </c>
      <c r="N45" s="40" t="str">
        <f t="shared" si="3"/>
        <v/>
      </c>
    </row>
    <row r="46" spans="1:14" ht="13.5" customHeight="1" x14ac:dyDescent="0.25">
      <c r="A46" s="33"/>
      <c r="B46" s="34"/>
      <c r="C46" s="34"/>
      <c r="D46" s="34" t="str">
        <f>IF(C46="","",VLOOKUP(C46,Produits!A:B,2,0))</f>
        <v/>
      </c>
      <c r="E46" s="34" t="str">
        <f>IF(C46="","",VLOOKUP(C46,Produits!A:C,3,0))</f>
        <v/>
      </c>
      <c r="F46" s="35" t="str">
        <f>IF(C46="","",VLOOKUP(C46,Produits!A:D,4,0))</f>
        <v/>
      </c>
      <c r="G46" s="34" t="str">
        <f t="shared" si="4"/>
        <v>1</v>
      </c>
      <c r="H46" s="34"/>
      <c r="I46" s="36" t="str">
        <f t="shared" si="5"/>
        <v/>
      </c>
      <c r="K46" s="39" t="str">
        <f t="shared" si="0"/>
        <v/>
      </c>
      <c r="L46" s="39" t="str">
        <f t="shared" si="1"/>
        <v/>
      </c>
      <c r="M46" s="40" t="str">
        <f t="shared" si="2"/>
        <v/>
      </c>
      <c r="N46" s="40" t="str">
        <f t="shared" si="3"/>
        <v/>
      </c>
    </row>
    <row r="47" spans="1:14" ht="13.5" customHeight="1" x14ac:dyDescent="0.25">
      <c r="A47" s="33"/>
      <c r="B47" s="34"/>
      <c r="C47" s="34"/>
      <c r="D47" s="34" t="str">
        <f>IF(C47="","",VLOOKUP(C47,Produits!A:B,2,0))</f>
        <v/>
      </c>
      <c r="E47" s="34" t="str">
        <f>IF(C47="","",VLOOKUP(C47,Produits!A:C,3,0))</f>
        <v/>
      </c>
      <c r="F47" s="35" t="str">
        <f>IF(C47="","",VLOOKUP(C47,Produits!A:D,4,0))</f>
        <v/>
      </c>
      <c r="G47" s="34" t="str">
        <f t="shared" si="4"/>
        <v>1</v>
      </c>
      <c r="H47" s="34"/>
      <c r="I47" s="36" t="str">
        <f t="shared" si="5"/>
        <v/>
      </c>
      <c r="K47" s="39" t="str">
        <f t="shared" si="0"/>
        <v/>
      </c>
      <c r="L47" s="39" t="str">
        <f t="shared" si="1"/>
        <v/>
      </c>
      <c r="M47" s="40" t="str">
        <f t="shared" si="2"/>
        <v/>
      </c>
      <c r="N47" s="40" t="str">
        <f t="shared" si="3"/>
        <v/>
      </c>
    </row>
    <row r="48" spans="1:14" ht="13.5" customHeight="1" x14ac:dyDescent="0.25">
      <c r="A48" s="33"/>
      <c r="B48" s="34"/>
      <c r="C48" s="34"/>
      <c r="D48" s="34" t="str">
        <f>IF(C48="","",VLOOKUP(C48,Produits!A:B,2,0))</f>
        <v/>
      </c>
      <c r="E48" s="34" t="str">
        <f>IF(C48="","",VLOOKUP(C48,Produits!A:C,3,0))</f>
        <v/>
      </c>
      <c r="F48" s="35" t="str">
        <f>IF(C48="","",VLOOKUP(C48,Produits!A:D,4,0))</f>
        <v/>
      </c>
      <c r="G48" s="34" t="str">
        <f t="shared" si="4"/>
        <v>1</v>
      </c>
      <c r="H48" s="34"/>
      <c r="I48" s="36" t="str">
        <f t="shared" si="5"/>
        <v/>
      </c>
      <c r="K48" s="39" t="str">
        <f t="shared" si="0"/>
        <v/>
      </c>
      <c r="L48" s="39" t="str">
        <f t="shared" si="1"/>
        <v/>
      </c>
      <c r="M48" s="40" t="str">
        <f t="shared" si="2"/>
        <v/>
      </c>
      <c r="N48" s="40" t="str">
        <f t="shared" si="3"/>
        <v/>
      </c>
    </row>
    <row r="49" spans="1:14" ht="12.75" customHeight="1" x14ac:dyDescent="0.25">
      <c r="A49" s="33"/>
      <c r="B49" s="34"/>
      <c r="C49" s="34"/>
      <c r="D49" s="34" t="str">
        <f>IF(C49="","",VLOOKUP(C49,Produits!A:B,2,0))</f>
        <v/>
      </c>
      <c r="E49" s="34" t="str">
        <f>IF(C49="","",VLOOKUP(C49,Produits!A:C,3,0))</f>
        <v/>
      </c>
      <c r="F49" s="35" t="str">
        <f>IF(C49="","",VLOOKUP(C49,Produits!A:D,4,0))</f>
        <v/>
      </c>
      <c r="G49" s="34" t="str">
        <f t="shared" si="4"/>
        <v>1</v>
      </c>
      <c r="H49" s="34"/>
      <c r="I49" s="36" t="str">
        <f t="shared" si="5"/>
        <v/>
      </c>
      <c r="K49" s="39" t="str">
        <f t="shared" si="0"/>
        <v/>
      </c>
      <c r="L49" s="39" t="str">
        <f t="shared" si="1"/>
        <v/>
      </c>
      <c r="M49" s="40" t="str">
        <f t="shared" si="2"/>
        <v/>
      </c>
      <c r="N49" s="40" t="str">
        <f t="shared" si="3"/>
        <v/>
      </c>
    </row>
    <row r="50" spans="1:14" ht="13.5" customHeight="1" x14ac:dyDescent="0.25">
      <c r="A50" s="33"/>
      <c r="B50" s="34"/>
      <c r="C50" s="34"/>
      <c r="D50" s="34" t="str">
        <f>IF(C50="","",VLOOKUP(C50,Produits!A:B,2,0))</f>
        <v/>
      </c>
      <c r="E50" s="34" t="str">
        <f>IF(C50="","",VLOOKUP(C50,Produits!A:C,3,0))</f>
        <v/>
      </c>
      <c r="F50" s="35" t="str">
        <f>IF(C50="","",VLOOKUP(C50,Produits!A:D,4,0))</f>
        <v/>
      </c>
      <c r="G50" s="34" t="str">
        <f t="shared" si="4"/>
        <v>1</v>
      </c>
      <c r="H50" s="34"/>
      <c r="I50" s="36" t="str">
        <f t="shared" si="5"/>
        <v/>
      </c>
      <c r="K50" s="39" t="str">
        <f t="shared" si="0"/>
        <v/>
      </c>
      <c r="L50" s="39" t="str">
        <f t="shared" si="1"/>
        <v/>
      </c>
      <c r="M50" s="40" t="str">
        <f t="shared" si="2"/>
        <v/>
      </c>
      <c r="N50" s="40" t="str">
        <f t="shared" si="3"/>
        <v/>
      </c>
    </row>
    <row r="51" spans="1:14" ht="13.5" customHeight="1" x14ac:dyDescent="0.25">
      <c r="A51" s="33"/>
      <c r="B51" s="34"/>
      <c r="C51" s="34"/>
      <c r="D51" s="34" t="str">
        <f>IF(C51="","",VLOOKUP(C51,Produits!A:B,2,0))</f>
        <v/>
      </c>
      <c r="E51" s="34" t="str">
        <f>IF(C51="","",VLOOKUP(C51,Produits!A:C,3,0))</f>
        <v/>
      </c>
      <c r="F51" s="35" t="str">
        <f>IF(C51="","",VLOOKUP(C51,Produits!A:D,4,0))</f>
        <v/>
      </c>
      <c r="G51" s="34" t="str">
        <f t="shared" si="4"/>
        <v>1</v>
      </c>
      <c r="H51" s="34"/>
      <c r="I51" s="36" t="str">
        <f t="shared" si="5"/>
        <v/>
      </c>
      <c r="K51" s="39" t="str">
        <f t="shared" si="0"/>
        <v/>
      </c>
      <c r="L51" s="39" t="str">
        <f t="shared" si="1"/>
        <v/>
      </c>
      <c r="M51" s="40" t="str">
        <f t="shared" si="2"/>
        <v/>
      </c>
      <c r="N51" s="40" t="str">
        <f t="shared" si="3"/>
        <v/>
      </c>
    </row>
    <row r="52" spans="1:14" ht="13.5" customHeight="1" x14ac:dyDescent="0.25">
      <c r="A52" s="33"/>
      <c r="B52" s="34"/>
      <c r="C52" s="34"/>
      <c r="D52" s="34" t="str">
        <f>IF(C52="","",VLOOKUP(C52,Produits!A:B,2,0))</f>
        <v/>
      </c>
      <c r="E52" s="34" t="str">
        <f>IF(C52="","",VLOOKUP(C52,Produits!A:C,3,0))</f>
        <v/>
      </c>
      <c r="F52" s="35" t="str">
        <f>IF(C52="","",VLOOKUP(C52,Produits!A:D,4,0))</f>
        <v/>
      </c>
      <c r="G52" s="34" t="str">
        <f t="shared" si="4"/>
        <v>1</v>
      </c>
      <c r="H52" s="34"/>
      <c r="I52" s="36" t="str">
        <f t="shared" si="5"/>
        <v/>
      </c>
      <c r="K52" s="39" t="str">
        <f t="shared" si="0"/>
        <v/>
      </c>
      <c r="L52" s="39" t="str">
        <f t="shared" si="1"/>
        <v/>
      </c>
      <c r="M52" s="40" t="str">
        <f t="shared" si="2"/>
        <v/>
      </c>
      <c r="N52" s="40" t="str">
        <f t="shared" si="3"/>
        <v/>
      </c>
    </row>
    <row r="53" spans="1:14" ht="13.5" customHeight="1" x14ac:dyDescent="0.25">
      <c r="A53" s="33"/>
      <c r="B53" s="34"/>
      <c r="C53" s="34"/>
      <c r="D53" s="34" t="str">
        <f>IF(C53="","",VLOOKUP(C53,Produits!A:B,2,0))</f>
        <v/>
      </c>
      <c r="E53" s="34" t="str">
        <f>IF(C53="","",VLOOKUP(C53,Produits!A:C,3,0))</f>
        <v/>
      </c>
      <c r="F53" s="35" t="str">
        <f>IF(C53="","",VLOOKUP(C53,Produits!A:D,4,0))</f>
        <v/>
      </c>
      <c r="G53" s="34" t="str">
        <f t="shared" si="4"/>
        <v>1</v>
      </c>
      <c r="H53" s="34"/>
      <c r="I53" s="36" t="str">
        <f t="shared" si="5"/>
        <v/>
      </c>
      <c r="K53" s="39" t="str">
        <f t="shared" si="0"/>
        <v/>
      </c>
      <c r="L53" s="39" t="str">
        <f t="shared" si="1"/>
        <v/>
      </c>
      <c r="M53" s="40" t="str">
        <f t="shared" si="2"/>
        <v/>
      </c>
      <c r="N53" s="40" t="str">
        <f t="shared" si="3"/>
        <v/>
      </c>
    </row>
    <row r="54" spans="1:14" ht="13.5" customHeight="1" x14ac:dyDescent="0.25">
      <c r="A54" s="33"/>
      <c r="B54" s="34"/>
      <c r="C54" s="34"/>
      <c r="D54" s="34" t="str">
        <f>IF(C54="","",VLOOKUP(C54,Produits!A:B,2,0))</f>
        <v/>
      </c>
      <c r="E54" s="34" t="str">
        <f>IF(C54="","",VLOOKUP(C54,Produits!A:C,3,0))</f>
        <v/>
      </c>
      <c r="F54" s="35" t="str">
        <f>IF(C54="","",VLOOKUP(C54,Produits!A:D,4,0))</f>
        <v/>
      </c>
      <c r="G54" s="34" t="str">
        <f t="shared" si="4"/>
        <v>1</v>
      </c>
      <c r="H54" s="34"/>
      <c r="I54" s="36" t="str">
        <f t="shared" si="5"/>
        <v/>
      </c>
      <c r="K54" s="39" t="str">
        <f t="shared" si="0"/>
        <v/>
      </c>
      <c r="L54" s="39" t="str">
        <f t="shared" si="1"/>
        <v/>
      </c>
      <c r="M54" s="40" t="str">
        <f t="shared" si="2"/>
        <v/>
      </c>
      <c r="N54" s="40" t="str">
        <f t="shared" si="3"/>
        <v/>
      </c>
    </row>
    <row r="55" spans="1:14" ht="13.5" customHeight="1" x14ac:dyDescent="0.25">
      <c r="A55" s="33"/>
      <c r="B55" s="34"/>
      <c r="C55" s="34"/>
      <c r="D55" s="34" t="str">
        <f>IF(C55="","",VLOOKUP(C55,Produits!A:B,2,0))</f>
        <v/>
      </c>
      <c r="E55" s="34" t="str">
        <f>IF(C55="","",VLOOKUP(C55,Produits!A:C,3,0))</f>
        <v/>
      </c>
      <c r="F55" s="35" t="str">
        <f>IF(C55="","",VLOOKUP(C55,Produits!A:D,4,0))</f>
        <v/>
      </c>
      <c r="G55" s="34" t="str">
        <f t="shared" si="4"/>
        <v>1</v>
      </c>
      <c r="H55" s="34"/>
      <c r="I55" s="36" t="str">
        <f t="shared" si="5"/>
        <v/>
      </c>
      <c r="K55" s="39" t="str">
        <f t="shared" si="0"/>
        <v/>
      </c>
      <c r="L55" s="39" t="str">
        <f t="shared" si="1"/>
        <v/>
      </c>
      <c r="M55" s="40" t="str">
        <f t="shared" si="2"/>
        <v/>
      </c>
      <c r="N55" s="40" t="str">
        <f t="shared" si="3"/>
        <v/>
      </c>
    </row>
    <row r="56" spans="1:14" ht="13.5" customHeight="1" thickBot="1" x14ac:dyDescent="0.3">
      <c r="A56" s="33"/>
      <c r="B56" s="34"/>
      <c r="C56" s="34"/>
      <c r="D56" s="34" t="str">
        <f>IF(C56="","",VLOOKUP(C56,Produits!A:B,2,0))</f>
        <v/>
      </c>
      <c r="E56" s="34" t="str">
        <f>IF(C56="","",VLOOKUP(C56,Produits!A:C,3,0))</f>
        <v/>
      </c>
      <c r="F56" s="35" t="str">
        <f>IF(C56="","",VLOOKUP(C56,Produits!A:D,4,0))</f>
        <v/>
      </c>
      <c r="G56" s="34" t="str">
        <f t="shared" si="4"/>
        <v>1</v>
      </c>
      <c r="H56" s="34"/>
      <c r="I56" s="36" t="str">
        <f t="shared" si="5"/>
        <v/>
      </c>
      <c r="K56" s="39" t="str">
        <f t="shared" si="0"/>
        <v/>
      </c>
      <c r="L56" s="39" t="str">
        <f t="shared" si="1"/>
        <v/>
      </c>
      <c r="M56" s="40" t="str">
        <f t="shared" si="2"/>
        <v/>
      </c>
      <c r="N56" s="40" t="str">
        <f t="shared" si="3"/>
        <v/>
      </c>
    </row>
    <row r="57" spans="1:14" ht="13.5" customHeight="1" thickTop="1" x14ac:dyDescent="0.25">
      <c r="A57" s="2">
        <v>1</v>
      </c>
      <c r="B57" s="3">
        <v>0</v>
      </c>
      <c r="C57" s="3" t="s">
        <v>22</v>
      </c>
      <c r="D57" s="134" t="s">
        <v>519</v>
      </c>
      <c r="E57" s="135"/>
      <c r="F57" s="138">
        <v>0.25</v>
      </c>
      <c r="G57" s="139"/>
      <c r="H57" s="140"/>
      <c r="I57" s="37">
        <f>A57*B57*F57</f>
        <v>0</v>
      </c>
      <c r="K57" s="39">
        <f t="shared" ref="K57:K58" si="6">A57*B57*F57</f>
        <v>0</v>
      </c>
      <c r="L57" s="39">
        <f>I57</f>
        <v>0</v>
      </c>
      <c r="M57" s="40">
        <f>K57*1.21</f>
        <v>0</v>
      </c>
      <c r="N57" s="40">
        <f>L57*1.21</f>
        <v>0</v>
      </c>
    </row>
    <row r="58" spans="1:14" ht="13.5" customHeight="1" x14ac:dyDescent="0.25">
      <c r="A58" s="4">
        <v>1</v>
      </c>
      <c r="B58" s="5">
        <v>0</v>
      </c>
      <c r="C58" s="5" t="s">
        <v>23</v>
      </c>
      <c r="D58" s="136" t="s">
        <v>520</v>
      </c>
      <c r="E58" s="137"/>
      <c r="F58" s="141">
        <v>0.35</v>
      </c>
      <c r="G58" s="142"/>
      <c r="H58" s="143"/>
      <c r="I58" s="38">
        <f>A58*B58*F58</f>
        <v>0</v>
      </c>
      <c r="K58" s="39">
        <f t="shared" si="6"/>
        <v>0</v>
      </c>
      <c r="L58" s="39">
        <f>I58</f>
        <v>0</v>
      </c>
      <c r="M58" s="40">
        <f>K58*1.21</f>
        <v>0</v>
      </c>
      <c r="N58" s="40">
        <f>L58*1.21</f>
        <v>0</v>
      </c>
    </row>
    <row r="59" spans="1:14" ht="13.5" customHeight="1" thickBot="1" x14ac:dyDescent="0.3">
      <c r="A59" s="6"/>
      <c r="B59" s="7"/>
      <c r="C59" s="7" t="s">
        <v>24</v>
      </c>
      <c r="D59" s="147" t="s">
        <v>518</v>
      </c>
      <c r="E59" s="148"/>
      <c r="F59" s="148"/>
      <c r="G59" s="148"/>
      <c r="H59" s="148"/>
      <c r="I59" s="149"/>
      <c r="K59" t="s">
        <v>484</v>
      </c>
      <c r="L59" t="s">
        <v>484</v>
      </c>
      <c r="M59" t="s">
        <v>484</v>
      </c>
      <c r="N59" t="s">
        <v>484</v>
      </c>
    </row>
    <row r="60" spans="1:14" ht="15" customHeight="1" thickTop="1" x14ac:dyDescent="0.25">
      <c r="A60" s="96" t="s">
        <v>490</v>
      </c>
      <c r="B60" s="96"/>
      <c r="C60" s="96"/>
      <c r="D60" s="97"/>
      <c r="E60" s="127" t="s">
        <v>501</v>
      </c>
      <c r="F60" s="128"/>
      <c r="G60" s="128"/>
      <c r="H60" s="129"/>
      <c r="I60" s="1" t="str">
        <f>IF(C22="","",SUM(I22:I58))</f>
        <v/>
      </c>
      <c r="K60" s="39">
        <f>SUM(K22:K58)</f>
        <v>0</v>
      </c>
      <c r="L60" s="39">
        <f>SUM(L22:L58)</f>
        <v>0</v>
      </c>
      <c r="M60" s="40">
        <f>SUM(M22:M58)</f>
        <v>0</v>
      </c>
      <c r="N60" s="40">
        <f>SUM(N22:N58)</f>
        <v>0</v>
      </c>
    </row>
    <row r="61" spans="1:14" x14ac:dyDescent="0.25">
      <c r="A61" s="98" t="s">
        <v>491</v>
      </c>
      <c r="B61" s="98"/>
      <c r="C61" s="98"/>
      <c r="D61" s="99"/>
      <c r="E61" s="130" t="s">
        <v>502</v>
      </c>
      <c r="F61" s="131"/>
      <c r="G61" s="131"/>
      <c r="H61" s="131"/>
      <c r="I61" s="72" t="str">
        <f>IF(I60&lt;250,6.53,"0.00 €")</f>
        <v>0.00 €</v>
      </c>
    </row>
    <row r="62" spans="1:14" x14ac:dyDescent="0.25">
      <c r="A62" s="64"/>
      <c r="B62" s="64"/>
      <c r="C62" s="64"/>
      <c r="D62" s="65"/>
      <c r="E62" s="144" t="s">
        <v>18</v>
      </c>
      <c r="F62" s="145"/>
      <c r="G62" s="145"/>
      <c r="H62" s="146"/>
      <c r="I62" s="67" t="str">
        <f>IF(C22="","",SUM(I60+I61))</f>
        <v/>
      </c>
    </row>
    <row r="63" spans="1:14" x14ac:dyDescent="0.25">
      <c r="A63" s="19"/>
      <c r="B63" s="19"/>
      <c r="C63" s="19"/>
      <c r="D63" s="19"/>
      <c r="E63" s="130" t="s">
        <v>19</v>
      </c>
      <c r="F63" s="131"/>
      <c r="G63" s="131"/>
      <c r="H63" s="131"/>
      <c r="I63" s="68" t="str">
        <f>IF(C22="","",SUM(I62*21%))</f>
        <v/>
      </c>
    </row>
    <row r="64" spans="1:14" ht="15" customHeight="1" thickBot="1" x14ac:dyDescent="0.3">
      <c r="A64" s="19"/>
      <c r="B64" s="19"/>
      <c r="C64" s="19"/>
      <c r="D64" s="100" t="s">
        <v>493</v>
      </c>
      <c r="E64" s="121" t="s">
        <v>20</v>
      </c>
      <c r="F64" s="122"/>
      <c r="G64" s="122"/>
      <c r="H64" s="122"/>
      <c r="I64" s="66" t="str">
        <f>IF(C22="","",SUM(I62+I63))</f>
        <v/>
      </c>
    </row>
    <row r="65" spans="1:15" ht="15" customHeight="1" thickTop="1" x14ac:dyDescent="0.25">
      <c r="A65" s="19"/>
      <c r="B65" s="19"/>
      <c r="C65" s="19"/>
      <c r="D65" s="100"/>
      <c r="E65" s="132" t="s">
        <v>21</v>
      </c>
      <c r="F65" s="133"/>
      <c r="G65" s="133"/>
      <c r="H65" s="133"/>
      <c r="I65" s="85">
        <v>0</v>
      </c>
      <c r="O65" s="73"/>
    </row>
    <row r="66" spans="1:15" ht="15.75" customHeight="1" thickBot="1" x14ac:dyDescent="0.3">
      <c r="A66" s="56" t="s">
        <v>492</v>
      </c>
      <c r="B66" s="19"/>
      <c r="C66" s="19"/>
      <c r="D66" s="101">
        <f ca="1">TODAY()+10</f>
        <v>41995</v>
      </c>
      <c r="E66" s="121" t="s">
        <v>489</v>
      </c>
      <c r="F66" s="122"/>
      <c r="G66" s="122"/>
      <c r="H66" s="122"/>
      <c r="I66" s="84" t="str">
        <f>IF(C22="","",SUM(I64-I65))</f>
        <v/>
      </c>
    </row>
    <row r="67" spans="1:15" ht="13.5" customHeight="1" thickTop="1" thickBot="1" x14ac:dyDescent="0.3">
      <c r="A67" s="102" t="s">
        <v>494</v>
      </c>
      <c r="B67" s="102"/>
      <c r="C67" s="102"/>
      <c r="D67" s="101"/>
      <c r="E67" s="19"/>
      <c r="F67" s="19"/>
      <c r="G67" s="19"/>
      <c r="H67" s="19"/>
      <c r="I67" s="19"/>
    </row>
    <row r="68" spans="1:15" ht="13.5" customHeight="1" thickTop="1" thickBot="1" x14ac:dyDescent="0.3">
      <c r="A68" s="102"/>
      <c r="B68" s="102"/>
      <c r="C68" s="102"/>
      <c r="D68" s="19"/>
      <c r="E68" s="115" t="s">
        <v>470</v>
      </c>
      <c r="F68" s="116"/>
      <c r="G68" s="116"/>
      <c r="H68" s="116"/>
      <c r="I68" s="117"/>
    </row>
    <row r="69" spans="1:15" ht="13.5" customHeight="1" thickTop="1" x14ac:dyDescent="0.25">
      <c r="A69" s="103"/>
      <c r="B69" s="103"/>
      <c r="C69" s="104" t="s">
        <v>499</v>
      </c>
      <c r="D69" s="104"/>
      <c r="E69" s="118" t="s">
        <v>471</v>
      </c>
      <c r="F69" s="119"/>
      <c r="G69" s="119"/>
      <c r="H69" s="120"/>
      <c r="I69" s="81" t="e">
        <f>K60+I61</f>
        <v>#VALUE!</v>
      </c>
    </row>
    <row r="70" spans="1:15" ht="13.5" customHeight="1" x14ac:dyDescent="0.25">
      <c r="A70" s="57"/>
      <c r="B70" s="58"/>
      <c r="C70" s="104"/>
      <c r="D70" s="104"/>
      <c r="E70" s="108" t="s">
        <v>472</v>
      </c>
      <c r="F70" s="109"/>
      <c r="G70" s="109"/>
      <c r="H70" s="110"/>
      <c r="I70" s="69" t="e">
        <f>L60+I61</f>
        <v>#VALUE!</v>
      </c>
    </row>
    <row r="71" spans="1:15" ht="13.5" customHeight="1" x14ac:dyDescent="0.25">
      <c r="A71" s="105" t="s">
        <v>495</v>
      </c>
      <c r="B71" s="105"/>
      <c r="C71" s="105"/>
      <c r="D71" s="59"/>
      <c r="E71" s="108" t="s">
        <v>473</v>
      </c>
      <c r="F71" s="109"/>
      <c r="G71" s="109"/>
      <c r="H71" s="110"/>
      <c r="I71" s="82" t="e">
        <f>M60+(I61*1.21)</f>
        <v>#VALUE!</v>
      </c>
    </row>
    <row r="72" spans="1:15" ht="13.5" customHeight="1" x14ac:dyDescent="0.25">
      <c r="A72" s="57"/>
      <c r="B72" s="57"/>
      <c r="C72" s="57"/>
      <c r="D72" s="57"/>
      <c r="E72" s="108" t="s">
        <v>474</v>
      </c>
      <c r="F72" s="109"/>
      <c r="G72" s="109"/>
      <c r="H72" s="110"/>
      <c r="I72" s="69" t="e">
        <f>N60+(I61*1.21)</f>
        <v>#VALUE!</v>
      </c>
    </row>
    <row r="73" spans="1:15" ht="13.5" customHeight="1" x14ac:dyDescent="0.25">
      <c r="A73" s="60"/>
      <c r="B73" s="60"/>
      <c r="C73" s="60"/>
      <c r="D73" s="57"/>
      <c r="E73" s="108" t="s">
        <v>488</v>
      </c>
      <c r="F73" s="109"/>
      <c r="G73" s="109"/>
      <c r="H73" s="110"/>
      <c r="I73" s="82" t="e">
        <f>SUM(I69-I70)</f>
        <v>#VALUE!</v>
      </c>
    </row>
    <row r="74" spans="1:15" ht="13.5" customHeight="1" x14ac:dyDescent="0.25">
      <c r="A74" s="103" t="s">
        <v>496</v>
      </c>
      <c r="B74" s="103"/>
      <c r="C74" s="104" t="s">
        <v>500</v>
      </c>
      <c r="D74" s="104"/>
      <c r="E74" s="108" t="s">
        <v>475</v>
      </c>
      <c r="F74" s="109"/>
      <c r="G74" s="109"/>
      <c r="H74" s="110"/>
      <c r="I74" s="70" t="e">
        <f>SUM(I71-I72)</f>
        <v>#VALUE!</v>
      </c>
      <c r="J74" s="73"/>
    </row>
    <row r="75" spans="1:15" ht="13.5" customHeight="1" x14ac:dyDescent="0.25">
      <c r="A75" s="103" t="s">
        <v>497</v>
      </c>
      <c r="B75" s="103"/>
      <c r="C75" s="104" t="s">
        <v>498</v>
      </c>
      <c r="D75" s="104"/>
      <c r="E75" s="108" t="s">
        <v>476</v>
      </c>
      <c r="F75" s="109"/>
      <c r="G75" s="109"/>
      <c r="H75" s="110"/>
      <c r="I75" s="71" t="str">
        <f>IF(I60="","",1-I72/I71)</f>
        <v/>
      </c>
    </row>
    <row r="76" spans="1:15" ht="13.5" customHeight="1" x14ac:dyDescent="0.25">
      <c r="E76" s="108" t="s">
        <v>477</v>
      </c>
      <c r="F76" s="109"/>
      <c r="G76" s="109"/>
      <c r="H76" s="110"/>
      <c r="I76" s="86" t="str">
        <f>I63</f>
        <v/>
      </c>
    </row>
    <row r="77" spans="1:15" ht="13.5" customHeight="1" x14ac:dyDescent="0.25">
      <c r="E77" s="108" t="s">
        <v>503</v>
      </c>
      <c r="F77" s="109"/>
      <c r="G77" s="109"/>
      <c r="H77" s="110"/>
      <c r="I77" s="87" t="str">
        <f>I61</f>
        <v>0.00 €</v>
      </c>
    </row>
    <row r="78" spans="1:15" ht="13.5" customHeight="1" x14ac:dyDescent="0.25">
      <c r="E78" s="108" t="s">
        <v>504</v>
      </c>
      <c r="F78" s="109"/>
      <c r="G78" s="109"/>
      <c r="H78" s="110"/>
      <c r="I78" s="88" t="str">
        <f>IF(I60&lt;250,7.9,"0.00 €")</f>
        <v>0.00 €</v>
      </c>
    </row>
    <row r="79" spans="1:15" ht="13.5" customHeight="1" thickBot="1" x14ac:dyDescent="0.3">
      <c r="E79" s="111" t="s">
        <v>478</v>
      </c>
      <c r="F79" s="112"/>
      <c r="G79" s="112"/>
      <c r="H79" s="113"/>
      <c r="I79" s="89">
        <f>I65</f>
        <v>0</v>
      </c>
    </row>
    <row r="80" spans="1:15" ht="15.75" customHeight="1" thickTop="1" thickBot="1" x14ac:dyDescent="0.3">
      <c r="E80" s="106" t="s">
        <v>479</v>
      </c>
      <c r="F80" s="107"/>
      <c r="G80" s="107"/>
      <c r="H80" s="107"/>
      <c r="I80" s="83" t="str">
        <f>I66</f>
        <v/>
      </c>
    </row>
    <row r="81" spans="1:10" ht="3.75" customHeight="1" thickTop="1" x14ac:dyDescent="0.25"/>
    <row r="82" spans="1:10" ht="0.75" customHeight="1" x14ac:dyDescent="0.25"/>
    <row r="83" spans="1:10" ht="13.5" customHeight="1" x14ac:dyDescent="0.25">
      <c r="A83" s="55"/>
      <c r="B83" s="55"/>
      <c r="C83" s="55"/>
      <c r="D83" s="55"/>
      <c r="E83" s="55"/>
      <c r="F83" s="55"/>
      <c r="G83" s="55"/>
      <c r="H83" s="55"/>
      <c r="I83" s="55"/>
      <c r="J83" s="42"/>
    </row>
    <row r="84" spans="1:10" ht="13.5" customHeight="1" x14ac:dyDescent="0.25">
      <c r="A84" s="55"/>
      <c r="B84" s="55"/>
      <c r="C84" s="55"/>
      <c r="D84" s="55"/>
      <c r="E84" s="55"/>
      <c r="F84" s="55"/>
      <c r="G84" s="55"/>
      <c r="H84" s="55"/>
      <c r="I84" s="55"/>
      <c r="J84" s="42"/>
    </row>
    <row r="85" spans="1:10" ht="13.5" customHeight="1" x14ac:dyDescent="0.25">
      <c r="A85" s="94" t="s">
        <v>485</v>
      </c>
      <c r="B85" s="94"/>
      <c r="C85" s="94"/>
      <c r="D85" s="94"/>
      <c r="E85" s="94"/>
      <c r="F85" s="94"/>
      <c r="G85" s="94"/>
      <c r="H85" s="94"/>
      <c r="I85" s="94"/>
      <c r="J85" s="43"/>
    </row>
    <row r="86" spans="1:10" x14ac:dyDescent="0.25">
      <c r="A86" s="94" t="s">
        <v>487</v>
      </c>
      <c r="B86" s="94"/>
      <c r="C86" s="94"/>
      <c r="D86" s="94"/>
      <c r="E86" s="94"/>
      <c r="F86" s="94"/>
      <c r="G86" s="94"/>
      <c r="H86" s="94"/>
      <c r="I86" s="94"/>
    </row>
    <row r="87" spans="1:10" x14ac:dyDescent="0.25">
      <c r="A87" s="95" t="s">
        <v>486</v>
      </c>
      <c r="B87" s="95"/>
      <c r="C87" s="95"/>
      <c r="D87" s="95"/>
      <c r="E87" s="95"/>
      <c r="F87" s="95"/>
      <c r="G87" s="95"/>
      <c r="H87" s="95"/>
      <c r="I87" s="95"/>
    </row>
  </sheetData>
  <mergeCells count="54">
    <mergeCell ref="E15:I15"/>
    <mergeCell ref="E16:I16"/>
    <mergeCell ref="E10:I10"/>
    <mergeCell ref="E11:I11"/>
    <mergeCell ref="E12:I12"/>
    <mergeCell ref="E13:I13"/>
    <mergeCell ref="E14:I14"/>
    <mergeCell ref="E65:H65"/>
    <mergeCell ref="D57:E57"/>
    <mergeCell ref="D58:E58"/>
    <mergeCell ref="F57:H57"/>
    <mergeCell ref="F58:H58"/>
    <mergeCell ref="E62:H62"/>
    <mergeCell ref="D59:I59"/>
    <mergeCell ref="A7:D7"/>
    <mergeCell ref="E68:I68"/>
    <mergeCell ref="E69:H69"/>
    <mergeCell ref="E70:H70"/>
    <mergeCell ref="E71:H71"/>
    <mergeCell ref="E66:H66"/>
    <mergeCell ref="C13:C14"/>
    <mergeCell ref="C10:C11"/>
    <mergeCell ref="A16:B17"/>
    <mergeCell ref="C16:C17"/>
    <mergeCell ref="A10:B11"/>
    <mergeCell ref="A13:B14"/>
    <mergeCell ref="E60:H60"/>
    <mergeCell ref="E61:H61"/>
    <mergeCell ref="E63:H63"/>
    <mergeCell ref="E64:H64"/>
    <mergeCell ref="E72:H72"/>
    <mergeCell ref="E74:H74"/>
    <mergeCell ref="E75:H75"/>
    <mergeCell ref="E76:H76"/>
    <mergeCell ref="E79:H79"/>
    <mergeCell ref="E73:H73"/>
    <mergeCell ref="E77:H77"/>
    <mergeCell ref="E78:H78"/>
    <mergeCell ref="A86:I86"/>
    <mergeCell ref="A87:I87"/>
    <mergeCell ref="A60:D60"/>
    <mergeCell ref="A61:D61"/>
    <mergeCell ref="D64:D65"/>
    <mergeCell ref="D66:D67"/>
    <mergeCell ref="A67:C68"/>
    <mergeCell ref="A69:B69"/>
    <mergeCell ref="C69:D70"/>
    <mergeCell ref="A71:C71"/>
    <mergeCell ref="A74:B74"/>
    <mergeCell ref="C74:D74"/>
    <mergeCell ref="A75:B75"/>
    <mergeCell ref="C75:D75"/>
    <mergeCell ref="E80:H80"/>
    <mergeCell ref="A85:I85"/>
  </mergeCells>
  <dataValidations count="5">
    <dataValidation type="list" allowBlank="1" showInputMessage="1" showErrorMessage="1" sqref="C16:C17">
      <formula1>Codeclient</formula1>
    </dataValidation>
    <dataValidation type="list" allowBlank="1" showInputMessage="1" showErrorMessage="1" sqref="H22">
      <formula1>"0,1,2,3,4,5,6,7,8,9,10,11,12,13,14,15,16,17,18,19,20,,21,22,23,24,25,26,27,28,29,30,35,40,45,50,55,60,65,70"</formula1>
    </dataValidation>
    <dataValidation type="list" allowBlank="1" showInputMessage="1" showErrorMessage="1" sqref="C22:C56">
      <formula1>References</formula1>
    </dataValidation>
    <dataValidation type="list" allowBlank="1" showInputMessage="1" showErrorMessage="1" sqref="A22:B56">
      <formula1>"1,2,3,4,5,6,7,8,9,10,12,12,13,14,15,20,25,30,35,40,45,50,55,60,65,70,75,80,85,90,95,100"</formula1>
    </dataValidation>
    <dataValidation type="list" allowBlank="1" showInputMessage="1" showErrorMessage="1" sqref="H23:H56">
      <formula1>"1,2,3,4,5,6,7,8,9,10,11,12,13,14,15,16,17,18,19,20,,21,22,23,24,25,26,27,28,29,30,35,40,45,50,55,60,65,70"</formula1>
    </dataValidation>
  </dataValidations>
  <printOptions horizontalCentered="1"/>
  <pageMargins left="0.19685039370078741" right="0.19685039370078741" top="0.39370078740157483" bottom="0.11811023622047245" header="0" footer="0"/>
  <pageSetup paperSize="9" scale="6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E90C85"/>
  </sheetPr>
  <dimension ref="A1:I500"/>
  <sheetViews>
    <sheetView workbookViewId="0">
      <selection activeCell="F2" sqref="F2"/>
    </sheetView>
  </sheetViews>
  <sheetFormatPr baseColWidth="10" defaultRowHeight="15" x14ac:dyDescent="0.25"/>
  <cols>
    <col min="1" max="1" width="19.28515625" customWidth="1"/>
    <col min="2" max="2" width="73.5703125" customWidth="1"/>
    <col min="3" max="3" width="17.28515625" customWidth="1"/>
  </cols>
  <sheetData>
    <row r="1" spans="1:6" x14ac:dyDescent="0.25">
      <c r="A1" s="44" t="s">
        <v>308</v>
      </c>
      <c r="B1" s="45" t="s">
        <v>3</v>
      </c>
      <c r="C1" s="46" t="s">
        <v>309</v>
      </c>
      <c r="D1" s="46" t="s">
        <v>5</v>
      </c>
      <c r="E1" s="46" t="s">
        <v>310</v>
      </c>
      <c r="F1" s="46" t="s">
        <v>311</v>
      </c>
    </row>
    <row r="2" spans="1:6" x14ac:dyDescent="0.25">
      <c r="A2" s="47">
        <v>4720</v>
      </c>
      <c r="B2" s="48" t="s">
        <v>312</v>
      </c>
      <c r="C2" s="48" t="s">
        <v>313</v>
      </c>
      <c r="D2" s="49">
        <v>158</v>
      </c>
      <c r="E2" s="50">
        <v>1</v>
      </c>
      <c r="F2" s="50">
        <v>1</v>
      </c>
    </row>
    <row r="3" spans="1:6" x14ac:dyDescent="0.25">
      <c r="A3" s="47" t="s">
        <v>314</v>
      </c>
      <c r="B3" s="48" t="s">
        <v>315</v>
      </c>
      <c r="C3" s="48" t="s">
        <v>313</v>
      </c>
      <c r="D3" s="49">
        <v>48.85</v>
      </c>
      <c r="E3" s="50">
        <v>1</v>
      </c>
      <c r="F3" s="50">
        <v>1</v>
      </c>
    </row>
    <row r="4" spans="1:6" x14ac:dyDescent="0.25">
      <c r="A4" s="47" t="s">
        <v>316</v>
      </c>
      <c r="B4" s="48" t="s">
        <v>317</v>
      </c>
      <c r="C4" s="48" t="s">
        <v>313</v>
      </c>
      <c r="D4" s="49">
        <v>48.85</v>
      </c>
      <c r="E4" s="50">
        <v>1</v>
      </c>
      <c r="F4" s="50">
        <v>1</v>
      </c>
    </row>
    <row r="5" spans="1:6" x14ac:dyDescent="0.25">
      <c r="A5" s="47" t="s">
        <v>318</v>
      </c>
      <c r="B5" s="48" t="s">
        <v>319</v>
      </c>
      <c r="C5" s="48" t="s">
        <v>313</v>
      </c>
      <c r="D5" s="49">
        <v>53.85</v>
      </c>
      <c r="E5" s="50">
        <v>1</v>
      </c>
      <c r="F5" s="50">
        <v>1</v>
      </c>
    </row>
    <row r="6" spans="1:6" x14ac:dyDescent="0.25">
      <c r="A6" s="51" t="s">
        <v>320</v>
      </c>
      <c r="B6" s="48" t="s">
        <v>321</v>
      </c>
      <c r="C6" s="48" t="s">
        <v>313</v>
      </c>
      <c r="D6" s="49">
        <v>249</v>
      </c>
      <c r="E6" s="50">
        <v>1</v>
      </c>
      <c r="F6" s="50">
        <v>1</v>
      </c>
    </row>
    <row r="7" spans="1:6" x14ac:dyDescent="0.25">
      <c r="A7" s="51" t="s">
        <v>322</v>
      </c>
      <c r="B7" s="48" t="s">
        <v>323</v>
      </c>
      <c r="C7" s="48" t="s">
        <v>313</v>
      </c>
      <c r="D7" s="49">
        <v>249</v>
      </c>
      <c r="E7" s="50"/>
      <c r="F7" s="50"/>
    </row>
    <row r="8" spans="1:6" x14ac:dyDescent="0.25">
      <c r="A8" s="51" t="s">
        <v>324</v>
      </c>
      <c r="B8" s="48" t="s">
        <v>325</v>
      </c>
      <c r="C8" s="48" t="s">
        <v>313</v>
      </c>
      <c r="D8" s="49">
        <v>119</v>
      </c>
      <c r="E8" s="50"/>
      <c r="F8" s="50"/>
    </row>
    <row r="9" spans="1:6" x14ac:dyDescent="0.25">
      <c r="A9" s="51" t="s">
        <v>326</v>
      </c>
      <c r="B9" s="48" t="s">
        <v>327</v>
      </c>
      <c r="C9" s="48" t="s">
        <v>313</v>
      </c>
      <c r="D9" s="49">
        <v>119</v>
      </c>
      <c r="E9" s="50"/>
      <c r="F9" s="50"/>
    </row>
    <row r="10" spans="1:6" x14ac:dyDescent="0.25">
      <c r="A10" s="51" t="s">
        <v>328</v>
      </c>
      <c r="B10" s="48" t="s">
        <v>329</v>
      </c>
      <c r="C10" s="48" t="s">
        <v>313</v>
      </c>
      <c r="D10" s="49">
        <v>52.99</v>
      </c>
      <c r="E10" s="50"/>
      <c r="F10" s="50"/>
    </row>
    <row r="11" spans="1:6" x14ac:dyDescent="0.25">
      <c r="A11" s="51" t="s">
        <v>330</v>
      </c>
      <c r="B11" s="48" t="s">
        <v>331</v>
      </c>
      <c r="C11" s="48" t="s">
        <v>313</v>
      </c>
      <c r="D11" s="49">
        <v>52.99</v>
      </c>
      <c r="E11" s="50"/>
      <c r="F11" s="50"/>
    </row>
    <row r="12" spans="1:6" x14ac:dyDescent="0.25">
      <c r="A12" s="51" t="s">
        <v>332</v>
      </c>
      <c r="B12" s="48" t="s">
        <v>333</v>
      </c>
      <c r="C12" s="48" t="s">
        <v>313</v>
      </c>
      <c r="D12" s="49">
        <v>52.99</v>
      </c>
      <c r="E12" s="50"/>
      <c r="F12" s="50"/>
    </row>
    <row r="13" spans="1:6" x14ac:dyDescent="0.25">
      <c r="A13" s="51" t="s">
        <v>334</v>
      </c>
      <c r="B13" s="48" t="s">
        <v>335</v>
      </c>
      <c r="C13" s="48" t="s">
        <v>313</v>
      </c>
      <c r="D13" s="49">
        <v>52.99</v>
      </c>
      <c r="E13" s="50"/>
      <c r="F13" s="50"/>
    </row>
    <row r="14" spans="1:6" x14ac:dyDescent="0.25">
      <c r="A14" s="51" t="s">
        <v>336</v>
      </c>
      <c r="B14" s="48" t="s">
        <v>337</v>
      </c>
      <c r="C14" s="48" t="s">
        <v>313</v>
      </c>
      <c r="D14" s="49">
        <v>52.99</v>
      </c>
      <c r="E14" s="50"/>
      <c r="F14" s="50"/>
    </row>
    <row r="15" spans="1:6" x14ac:dyDescent="0.25">
      <c r="A15" s="51" t="s">
        <v>338</v>
      </c>
      <c r="B15" s="48" t="s">
        <v>339</v>
      </c>
      <c r="C15" s="48" t="s">
        <v>313</v>
      </c>
      <c r="D15" s="49">
        <v>52.99</v>
      </c>
      <c r="E15" s="50"/>
      <c r="F15" s="50"/>
    </row>
    <row r="16" spans="1:6" x14ac:dyDescent="0.25">
      <c r="A16" s="51" t="s">
        <v>340</v>
      </c>
      <c r="B16" s="48" t="s">
        <v>341</v>
      </c>
      <c r="C16" s="48" t="s">
        <v>313</v>
      </c>
      <c r="D16" s="49">
        <v>52.99</v>
      </c>
      <c r="E16" s="50"/>
      <c r="F16" s="50"/>
    </row>
    <row r="17" spans="1:6" x14ac:dyDescent="0.25">
      <c r="A17" s="51" t="s">
        <v>342</v>
      </c>
      <c r="B17" s="48" t="s">
        <v>343</v>
      </c>
      <c r="C17" s="48" t="s">
        <v>313</v>
      </c>
      <c r="D17" s="49">
        <v>52.99</v>
      </c>
      <c r="E17" s="50"/>
      <c r="F17" s="50"/>
    </row>
    <row r="18" spans="1:6" x14ac:dyDescent="0.25">
      <c r="A18" s="52">
        <v>4773</v>
      </c>
      <c r="B18" s="48" t="s">
        <v>344</v>
      </c>
      <c r="C18" s="48" t="s">
        <v>313</v>
      </c>
      <c r="D18" s="49">
        <v>112.5</v>
      </c>
      <c r="E18" s="50"/>
      <c r="F18" s="50"/>
    </row>
    <row r="19" spans="1:6" x14ac:dyDescent="0.25">
      <c r="A19" s="51" t="s">
        <v>345</v>
      </c>
      <c r="B19" s="48" t="s">
        <v>346</v>
      </c>
      <c r="C19" s="48" t="s">
        <v>313</v>
      </c>
      <c r="D19" s="49">
        <v>49.5</v>
      </c>
      <c r="E19" s="50"/>
      <c r="F19" s="50"/>
    </row>
    <row r="20" spans="1:6" x14ac:dyDescent="0.25">
      <c r="A20" s="51" t="s">
        <v>347</v>
      </c>
      <c r="B20" s="48" t="s">
        <v>348</v>
      </c>
      <c r="C20" s="48" t="s">
        <v>313</v>
      </c>
      <c r="D20" s="49">
        <v>49.5</v>
      </c>
      <c r="E20" s="50"/>
      <c r="F20" s="50"/>
    </row>
    <row r="21" spans="1:6" x14ac:dyDescent="0.25">
      <c r="A21" s="51" t="s">
        <v>349</v>
      </c>
      <c r="B21" s="48" t="s">
        <v>350</v>
      </c>
      <c r="C21" s="48" t="s">
        <v>313</v>
      </c>
      <c r="D21" s="49">
        <v>54.79</v>
      </c>
      <c r="E21" s="50"/>
      <c r="F21" s="50"/>
    </row>
    <row r="22" spans="1:6" x14ac:dyDescent="0.25">
      <c r="A22" s="51" t="s">
        <v>351</v>
      </c>
      <c r="B22" s="48" t="s">
        <v>352</v>
      </c>
      <c r="C22" s="48" t="s">
        <v>313</v>
      </c>
      <c r="D22" s="49">
        <v>54.79</v>
      </c>
      <c r="E22" s="50"/>
      <c r="F22" s="50"/>
    </row>
    <row r="23" spans="1:6" x14ac:dyDescent="0.25">
      <c r="A23" s="51" t="s">
        <v>353</v>
      </c>
      <c r="B23" s="48" t="s">
        <v>354</v>
      </c>
      <c r="C23" s="48" t="s">
        <v>313</v>
      </c>
      <c r="D23" s="49">
        <v>54.79</v>
      </c>
      <c r="E23" s="50"/>
      <c r="F23" s="50"/>
    </row>
    <row r="24" spans="1:6" x14ac:dyDescent="0.25">
      <c r="A24" s="51" t="s">
        <v>355</v>
      </c>
      <c r="B24" s="48" t="s">
        <v>356</v>
      </c>
      <c r="C24" s="48" t="s">
        <v>313</v>
      </c>
      <c r="D24" s="49">
        <v>54.79</v>
      </c>
      <c r="E24" s="50"/>
      <c r="F24" s="50"/>
    </row>
    <row r="25" spans="1:6" x14ac:dyDescent="0.25">
      <c r="A25" s="51" t="s">
        <v>357</v>
      </c>
      <c r="B25" s="48" t="s">
        <v>358</v>
      </c>
      <c r="C25" s="48" t="s">
        <v>313</v>
      </c>
      <c r="D25" s="49">
        <v>54.79</v>
      </c>
      <c r="E25" s="50"/>
      <c r="F25" s="50"/>
    </row>
    <row r="26" spans="1:6" x14ac:dyDescent="0.25">
      <c r="A26" s="51" t="s">
        <v>359</v>
      </c>
      <c r="B26" s="48" t="s">
        <v>360</v>
      </c>
      <c r="C26" s="48" t="s">
        <v>313</v>
      </c>
      <c r="D26" s="49">
        <v>27.79</v>
      </c>
      <c r="E26" s="50"/>
      <c r="F26" s="50"/>
    </row>
    <row r="27" spans="1:6" x14ac:dyDescent="0.25">
      <c r="A27" s="51" t="s">
        <v>361</v>
      </c>
      <c r="B27" s="48" t="s">
        <v>362</v>
      </c>
      <c r="C27" s="48" t="s">
        <v>313</v>
      </c>
      <c r="D27" s="49">
        <v>27.79</v>
      </c>
      <c r="E27" s="50"/>
      <c r="F27" s="50"/>
    </row>
    <row r="28" spans="1:6" x14ac:dyDescent="0.25">
      <c r="A28" s="51" t="s">
        <v>363</v>
      </c>
      <c r="B28" s="48" t="s">
        <v>364</v>
      </c>
      <c r="C28" s="48" t="s">
        <v>313</v>
      </c>
      <c r="D28" s="49">
        <v>27.79</v>
      </c>
      <c r="E28" s="50"/>
      <c r="F28" s="50"/>
    </row>
    <row r="29" spans="1:6" x14ac:dyDescent="0.25">
      <c r="A29" s="51" t="s">
        <v>365</v>
      </c>
      <c r="B29" s="48" t="s">
        <v>366</v>
      </c>
      <c r="C29" s="48" t="s">
        <v>313</v>
      </c>
      <c r="D29" s="49">
        <v>27.79</v>
      </c>
      <c r="E29" s="50"/>
      <c r="F29" s="50"/>
    </row>
    <row r="30" spans="1:6" x14ac:dyDescent="0.25">
      <c r="A30" s="51" t="s">
        <v>367</v>
      </c>
      <c r="B30" s="48" t="s">
        <v>368</v>
      </c>
      <c r="C30" s="48" t="s">
        <v>313</v>
      </c>
      <c r="D30" s="49">
        <v>27.79</v>
      </c>
      <c r="E30" s="50"/>
      <c r="F30" s="50"/>
    </row>
    <row r="31" spans="1:6" x14ac:dyDescent="0.25">
      <c r="A31" s="51" t="s">
        <v>369</v>
      </c>
      <c r="B31" s="48" t="s">
        <v>370</v>
      </c>
      <c r="C31" s="48" t="s">
        <v>313</v>
      </c>
      <c r="D31" s="49">
        <v>27.79</v>
      </c>
      <c r="E31" s="50"/>
      <c r="F31" s="50"/>
    </row>
    <row r="32" spans="1:6" x14ac:dyDescent="0.25">
      <c r="A32" s="51" t="s">
        <v>371</v>
      </c>
      <c r="B32" s="48" t="s">
        <v>372</v>
      </c>
      <c r="C32" s="48" t="s">
        <v>313</v>
      </c>
      <c r="D32" s="49">
        <v>27.79</v>
      </c>
      <c r="E32" s="50"/>
      <c r="F32" s="50"/>
    </row>
    <row r="33" spans="1:6" x14ac:dyDescent="0.25">
      <c r="A33" s="51" t="s">
        <v>373</v>
      </c>
      <c r="B33" s="48" t="s">
        <v>374</v>
      </c>
      <c r="C33" s="48" t="s">
        <v>313</v>
      </c>
      <c r="D33" s="49">
        <v>56.29</v>
      </c>
      <c r="E33" s="50"/>
      <c r="F33" s="50"/>
    </row>
    <row r="34" spans="1:6" x14ac:dyDescent="0.25">
      <c r="A34" s="51" t="s">
        <v>375</v>
      </c>
      <c r="B34" s="48" t="s">
        <v>376</v>
      </c>
      <c r="C34" s="48" t="s">
        <v>313</v>
      </c>
      <c r="D34" s="49">
        <v>56.29</v>
      </c>
      <c r="E34" s="50"/>
      <c r="F34" s="50"/>
    </row>
    <row r="35" spans="1:6" x14ac:dyDescent="0.25">
      <c r="A35" s="51" t="s">
        <v>377</v>
      </c>
      <c r="B35" s="48" t="s">
        <v>378</v>
      </c>
      <c r="C35" s="48" t="s">
        <v>313</v>
      </c>
      <c r="D35" s="49">
        <v>56.29</v>
      </c>
      <c r="E35" s="50"/>
      <c r="F35" s="50"/>
    </row>
    <row r="36" spans="1:6" x14ac:dyDescent="0.25">
      <c r="A36" s="51" t="s">
        <v>379</v>
      </c>
      <c r="B36" s="48" t="s">
        <v>380</v>
      </c>
      <c r="C36" s="48" t="s">
        <v>313</v>
      </c>
      <c r="D36" s="49">
        <v>56.29</v>
      </c>
      <c r="E36" s="50"/>
      <c r="F36" s="50"/>
    </row>
    <row r="37" spans="1:6" x14ac:dyDescent="0.25">
      <c r="A37" s="51" t="s">
        <v>381</v>
      </c>
      <c r="B37" s="48" t="s">
        <v>382</v>
      </c>
      <c r="C37" s="48" t="s">
        <v>313</v>
      </c>
      <c r="D37" s="49">
        <v>56.29</v>
      </c>
      <c r="E37" s="50"/>
      <c r="F37" s="50"/>
    </row>
    <row r="38" spans="1:6" x14ac:dyDescent="0.25">
      <c r="A38" s="51" t="s">
        <v>383</v>
      </c>
      <c r="B38" s="48" t="s">
        <v>384</v>
      </c>
      <c r="C38" s="48" t="s">
        <v>313</v>
      </c>
      <c r="D38" s="49">
        <v>30.99</v>
      </c>
      <c r="E38" s="50"/>
      <c r="F38" s="50"/>
    </row>
    <row r="39" spans="1:6" x14ac:dyDescent="0.25">
      <c r="A39" s="51" t="s">
        <v>385</v>
      </c>
      <c r="B39" s="48" t="s">
        <v>386</v>
      </c>
      <c r="C39" s="48" t="s">
        <v>313</v>
      </c>
      <c r="D39" s="49">
        <v>30.99</v>
      </c>
      <c r="E39" s="50"/>
      <c r="F39" s="50"/>
    </row>
    <row r="40" spans="1:6" x14ac:dyDescent="0.25">
      <c r="A40" s="51" t="s">
        <v>387</v>
      </c>
      <c r="B40" s="48" t="s">
        <v>388</v>
      </c>
      <c r="C40" s="48" t="s">
        <v>313</v>
      </c>
      <c r="D40" s="49">
        <v>30.99</v>
      </c>
      <c r="E40" s="50"/>
      <c r="F40" s="50"/>
    </row>
    <row r="41" spans="1:6" x14ac:dyDescent="0.25">
      <c r="A41" s="51" t="s">
        <v>389</v>
      </c>
      <c r="B41" s="48" t="s">
        <v>390</v>
      </c>
      <c r="C41" s="48" t="s">
        <v>313</v>
      </c>
      <c r="D41" s="49">
        <v>30.99</v>
      </c>
      <c r="E41" s="50"/>
      <c r="F41" s="50"/>
    </row>
    <row r="42" spans="1:6" x14ac:dyDescent="0.25">
      <c r="A42" s="51" t="s">
        <v>391</v>
      </c>
      <c r="B42" s="48" t="s">
        <v>392</v>
      </c>
      <c r="C42" s="48" t="s">
        <v>313</v>
      </c>
      <c r="D42" s="49">
        <v>30.99</v>
      </c>
      <c r="E42" s="50"/>
      <c r="F42" s="50"/>
    </row>
    <row r="43" spans="1:6" x14ac:dyDescent="0.25">
      <c r="A43" s="51" t="s">
        <v>393</v>
      </c>
      <c r="B43" s="48" t="s">
        <v>394</v>
      </c>
      <c r="C43" s="48" t="s">
        <v>313</v>
      </c>
      <c r="D43" s="49">
        <v>30.99</v>
      </c>
      <c r="E43" s="50"/>
      <c r="F43" s="50"/>
    </row>
    <row r="44" spans="1:6" x14ac:dyDescent="0.25">
      <c r="A44" s="51" t="s">
        <v>395</v>
      </c>
      <c r="B44" s="48" t="s">
        <v>396</v>
      </c>
      <c r="C44" s="48" t="s">
        <v>313</v>
      </c>
      <c r="D44" s="49">
        <v>30.99</v>
      </c>
      <c r="E44" s="50"/>
      <c r="F44" s="50"/>
    </row>
    <row r="45" spans="1:6" x14ac:dyDescent="0.25">
      <c r="A45" s="51" t="s">
        <v>397</v>
      </c>
      <c r="B45" s="51" t="s">
        <v>398</v>
      </c>
      <c r="C45" s="51" t="s">
        <v>399</v>
      </c>
      <c r="D45" s="49">
        <v>52.3</v>
      </c>
      <c r="E45" s="50"/>
      <c r="F45" s="50"/>
    </row>
    <row r="46" spans="1:6" x14ac:dyDescent="0.25">
      <c r="A46" s="51" t="s">
        <v>400</v>
      </c>
      <c r="B46" s="51" t="s">
        <v>401</v>
      </c>
      <c r="C46" s="51" t="s">
        <v>399</v>
      </c>
      <c r="D46" s="49">
        <v>31.8</v>
      </c>
      <c r="E46" s="50"/>
      <c r="F46" s="50"/>
    </row>
    <row r="47" spans="1:6" x14ac:dyDescent="0.25">
      <c r="A47" s="51" t="s">
        <v>402</v>
      </c>
      <c r="B47" s="51" t="s">
        <v>403</v>
      </c>
      <c r="C47" s="51" t="s">
        <v>399</v>
      </c>
      <c r="D47" s="49">
        <v>31.8</v>
      </c>
      <c r="E47" s="50"/>
      <c r="F47" s="50"/>
    </row>
    <row r="48" spans="1:6" x14ac:dyDescent="0.25">
      <c r="A48" s="51" t="s">
        <v>404</v>
      </c>
      <c r="B48" s="51" t="s">
        <v>405</v>
      </c>
      <c r="C48" s="51" t="s">
        <v>399</v>
      </c>
      <c r="D48" s="49">
        <v>31.8</v>
      </c>
      <c r="E48" s="50"/>
      <c r="F48" s="50"/>
    </row>
    <row r="49" spans="1:6" x14ac:dyDescent="0.25">
      <c r="A49" s="51" t="s">
        <v>406</v>
      </c>
      <c r="B49" s="51" t="s">
        <v>407</v>
      </c>
      <c r="C49" s="51" t="s">
        <v>399</v>
      </c>
      <c r="D49" s="49">
        <v>31.8</v>
      </c>
      <c r="E49" s="50"/>
      <c r="F49" s="50"/>
    </row>
    <row r="50" spans="1:6" x14ac:dyDescent="0.25">
      <c r="A50" s="51" t="s">
        <v>408</v>
      </c>
      <c r="B50" s="51" t="s">
        <v>409</v>
      </c>
      <c r="C50" s="51" t="s">
        <v>399</v>
      </c>
      <c r="D50" s="49">
        <v>31.8</v>
      </c>
      <c r="E50" s="50"/>
      <c r="F50" s="50"/>
    </row>
    <row r="51" spans="1:6" x14ac:dyDescent="0.25">
      <c r="A51" s="51" t="s">
        <v>410</v>
      </c>
      <c r="B51" s="51" t="s">
        <v>411</v>
      </c>
      <c r="C51" s="51" t="s">
        <v>399</v>
      </c>
      <c r="D51" s="49">
        <v>31.8</v>
      </c>
      <c r="E51" s="50"/>
      <c r="F51" s="50"/>
    </row>
    <row r="52" spans="1:6" x14ac:dyDescent="0.25">
      <c r="A52" s="51" t="s">
        <v>412</v>
      </c>
      <c r="B52" s="51" t="s">
        <v>413</v>
      </c>
      <c r="C52" s="51" t="s">
        <v>399</v>
      </c>
      <c r="D52" s="49">
        <v>31.8</v>
      </c>
      <c r="E52" s="50"/>
      <c r="F52" s="50"/>
    </row>
    <row r="53" spans="1:6" x14ac:dyDescent="0.25">
      <c r="A53" s="51" t="s">
        <v>414</v>
      </c>
      <c r="B53" s="51" t="s">
        <v>415</v>
      </c>
      <c r="C53" s="51" t="s">
        <v>399</v>
      </c>
      <c r="D53" s="49">
        <v>31.8</v>
      </c>
      <c r="E53" s="50"/>
      <c r="F53" s="50"/>
    </row>
    <row r="54" spans="1:6" x14ac:dyDescent="0.25">
      <c r="A54" s="51" t="s">
        <v>416</v>
      </c>
      <c r="B54" s="51" t="s">
        <v>417</v>
      </c>
      <c r="C54" s="51" t="s">
        <v>399</v>
      </c>
      <c r="D54" s="49">
        <v>31.8</v>
      </c>
      <c r="E54" s="50"/>
      <c r="F54" s="50"/>
    </row>
    <row r="55" spans="1:6" x14ac:dyDescent="0.25">
      <c r="A55" s="51" t="s">
        <v>418</v>
      </c>
      <c r="B55" s="51" t="s">
        <v>419</v>
      </c>
      <c r="C55" s="51" t="s">
        <v>399</v>
      </c>
      <c r="D55" s="49">
        <v>31.8</v>
      </c>
      <c r="E55" s="50"/>
      <c r="F55" s="50"/>
    </row>
    <row r="56" spans="1:6" x14ac:dyDescent="0.25">
      <c r="A56" s="51" t="s">
        <v>420</v>
      </c>
      <c r="B56" s="51" t="s">
        <v>421</v>
      </c>
      <c r="C56" s="51" t="s">
        <v>399</v>
      </c>
      <c r="D56" s="49">
        <v>31.8</v>
      </c>
      <c r="E56" s="50"/>
      <c r="F56" s="50"/>
    </row>
    <row r="57" spans="1:6" x14ac:dyDescent="0.25">
      <c r="A57" s="51" t="s">
        <v>422</v>
      </c>
      <c r="B57" s="51" t="s">
        <v>423</v>
      </c>
      <c r="C57" s="51" t="s">
        <v>399</v>
      </c>
      <c r="D57" s="49">
        <v>31.8</v>
      </c>
      <c r="E57" s="50"/>
      <c r="F57" s="50"/>
    </row>
    <row r="58" spans="1:6" x14ac:dyDescent="0.25">
      <c r="A58" s="51" t="s">
        <v>424</v>
      </c>
      <c r="B58" s="51" t="s">
        <v>425</v>
      </c>
      <c r="C58" s="51" t="s">
        <v>399</v>
      </c>
      <c r="D58" s="49">
        <v>31.8</v>
      </c>
      <c r="E58" s="50"/>
      <c r="F58" s="50"/>
    </row>
    <row r="59" spans="1:6" x14ac:dyDescent="0.25">
      <c r="A59" s="51" t="s">
        <v>426</v>
      </c>
      <c r="B59" s="51" t="s">
        <v>427</v>
      </c>
      <c r="C59" s="51" t="s">
        <v>399</v>
      </c>
      <c r="D59" s="49">
        <v>31.8</v>
      </c>
      <c r="E59" s="50"/>
      <c r="F59" s="50"/>
    </row>
    <row r="60" spans="1:6" x14ac:dyDescent="0.25">
      <c r="A60" s="51" t="s">
        <v>428</v>
      </c>
      <c r="B60" s="51" t="s">
        <v>429</v>
      </c>
      <c r="C60" s="51" t="s">
        <v>399</v>
      </c>
      <c r="D60" s="49">
        <v>31.8</v>
      </c>
      <c r="E60" s="50"/>
      <c r="F60" s="50"/>
    </row>
    <row r="61" spans="1:6" x14ac:dyDescent="0.25">
      <c r="A61" s="51" t="s">
        <v>430</v>
      </c>
      <c r="B61" s="51" t="s">
        <v>431</v>
      </c>
      <c r="C61" s="51" t="s">
        <v>399</v>
      </c>
      <c r="D61" s="49">
        <v>31.8</v>
      </c>
      <c r="E61" s="50"/>
      <c r="F61" s="50"/>
    </row>
    <row r="62" spans="1:6" x14ac:dyDescent="0.25">
      <c r="A62" s="51" t="s">
        <v>432</v>
      </c>
      <c r="B62" s="51" t="s">
        <v>433</v>
      </c>
      <c r="C62" s="51" t="s">
        <v>399</v>
      </c>
      <c r="D62" s="49">
        <v>31.8</v>
      </c>
      <c r="E62" s="50"/>
      <c r="F62" s="50"/>
    </row>
    <row r="63" spans="1:6" x14ac:dyDescent="0.25">
      <c r="A63" s="51" t="s">
        <v>434</v>
      </c>
      <c r="B63" s="51" t="s">
        <v>435</v>
      </c>
      <c r="C63" s="51" t="s">
        <v>399</v>
      </c>
      <c r="D63" s="49">
        <v>31.8</v>
      </c>
      <c r="E63" s="50"/>
      <c r="F63" s="50"/>
    </row>
    <row r="64" spans="1:6" x14ac:dyDescent="0.25">
      <c r="A64" s="51" t="s">
        <v>436</v>
      </c>
      <c r="B64" s="51" t="s">
        <v>437</v>
      </c>
      <c r="C64" s="51" t="s">
        <v>399</v>
      </c>
      <c r="D64" s="49">
        <v>347.1</v>
      </c>
      <c r="E64" s="50"/>
      <c r="F64" s="50"/>
    </row>
    <row r="65" spans="1:6" x14ac:dyDescent="0.25">
      <c r="A65" s="51" t="s">
        <v>438</v>
      </c>
      <c r="B65" s="51" t="s">
        <v>439</v>
      </c>
      <c r="C65" s="51" t="s">
        <v>440</v>
      </c>
      <c r="D65" s="49">
        <v>38.1</v>
      </c>
      <c r="E65" s="50"/>
      <c r="F65" s="50"/>
    </row>
    <row r="66" spans="1:6" x14ac:dyDescent="0.25">
      <c r="A66" s="51" t="s">
        <v>441</v>
      </c>
      <c r="B66" s="51" t="s">
        <v>442</v>
      </c>
      <c r="C66" s="51" t="s">
        <v>440</v>
      </c>
      <c r="D66" s="49">
        <v>38.1</v>
      </c>
      <c r="E66" s="50"/>
      <c r="F66" s="50"/>
    </row>
    <row r="67" spans="1:6" x14ac:dyDescent="0.25">
      <c r="A67" s="51" t="s">
        <v>443</v>
      </c>
      <c r="B67" s="51" t="s">
        <v>444</v>
      </c>
      <c r="C67" s="51" t="s">
        <v>440</v>
      </c>
      <c r="D67" s="49">
        <v>38.1</v>
      </c>
      <c r="E67" s="50"/>
      <c r="F67" s="50"/>
    </row>
    <row r="68" spans="1:6" x14ac:dyDescent="0.25">
      <c r="A68" s="51" t="s">
        <v>445</v>
      </c>
      <c r="B68" s="51" t="s">
        <v>446</v>
      </c>
      <c r="C68" s="51" t="s">
        <v>440</v>
      </c>
      <c r="D68" s="49">
        <v>38.1</v>
      </c>
      <c r="E68" s="50"/>
      <c r="F68" s="50"/>
    </row>
    <row r="69" spans="1:6" x14ac:dyDescent="0.25">
      <c r="A69" s="51" t="s">
        <v>447</v>
      </c>
      <c r="B69" s="51" t="s">
        <v>448</v>
      </c>
      <c r="C69" s="51" t="s">
        <v>440</v>
      </c>
      <c r="D69" s="49">
        <v>38.1</v>
      </c>
      <c r="E69" s="50"/>
      <c r="F69" s="50"/>
    </row>
    <row r="70" spans="1:6" x14ac:dyDescent="0.25">
      <c r="A70" s="51" t="s">
        <v>449</v>
      </c>
      <c r="B70" s="51" t="s">
        <v>450</v>
      </c>
      <c r="C70" s="51" t="s">
        <v>440</v>
      </c>
      <c r="D70" s="49">
        <v>38.1</v>
      </c>
      <c r="E70" s="50"/>
      <c r="F70" s="50"/>
    </row>
    <row r="71" spans="1:6" x14ac:dyDescent="0.25">
      <c r="A71" s="51" t="s">
        <v>451</v>
      </c>
      <c r="B71" s="51" t="s">
        <v>452</v>
      </c>
      <c r="C71" s="51" t="s">
        <v>440</v>
      </c>
      <c r="D71" s="49">
        <v>38.1</v>
      </c>
      <c r="E71" s="50"/>
      <c r="F71" s="50"/>
    </row>
    <row r="72" spans="1:6" x14ac:dyDescent="0.25">
      <c r="A72" s="51" t="s">
        <v>453</v>
      </c>
      <c r="B72" s="51" t="s">
        <v>454</v>
      </c>
      <c r="C72" s="51" t="s">
        <v>440</v>
      </c>
      <c r="D72" s="49">
        <v>38.1</v>
      </c>
      <c r="E72" s="50"/>
      <c r="F72" s="50"/>
    </row>
    <row r="73" spans="1:6" x14ac:dyDescent="0.25">
      <c r="A73" s="51" t="s">
        <v>455</v>
      </c>
      <c r="B73" s="51" t="s">
        <v>456</v>
      </c>
      <c r="C73" s="51" t="s">
        <v>440</v>
      </c>
      <c r="D73" s="49">
        <v>38.1</v>
      </c>
      <c r="E73" s="50"/>
      <c r="F73" s="50"/>
    </row>
    <row r="74" spans="1:6" x14ac:dyDescent="0.25">
      <c r="A74" s="51" t="s">
        <v>457</v>
      </c>
      <c r="B74" s="51" t="s">
        <v>458</v>
      </c>
      <c r="C74" s="51" t="s">
        <v>440</v>
      </c>
      <c r="D74" s="49">
        <v>38.1</v>
      </c>
      <c r="E74" s="50"/>
      <c r="F74" s="50"/>
    </row>
    <row r="75" spans="1:6" x14ac:dyDescent="0.25">
      <c r="A75" s="51" t="s">
        <v>459</v>
      </c>
      <c r="B75" s="51" t="s">
        <v>460</v>
      </c>
      <c r="C75" s="51" t="s">
        <v>440</v>
      </c>
      <c r="D75" s="49">
        <v>38.1</v>
      </c>
      <c r="E75" s="50"/>
      <c r="F75" s="50"/>
    </row>
    <row r="76" spans="1:6" x14ac:dyDescent="0.25">
      <c r="A76" s="51" t="s">
        <v>461</v>
      </c>
      <c r="B76" s="51" t="s">
        <v>462</v>
      </c>
      <c r="C76" s="51" t="s">
        <v>440</v>
      </c>
      <c r="D76" s="49">
        <v>38.1</v>
      </c>
      <c r="E76" s="50"/>
      <c r="F76" s="50"/>
    </row>
    <row r="77" spans="1:6" x14ac:dyDescent="0.25">
      <c r="A77" s="51" t="s">
        <v>463</v>
      </c>
      <c r="B77" s="51" t="s">
        <v>464</v>
      </c>
      <c r="C77" s="51" t="s">
        <v>440</v>
      </c>
      <c r="D77" s="49">
        <v>38.1</v>
      </c>
      <c r="E77" s="50"/>
      <c r="F77" s="50"/>
    </row>
    <row r="78" spans="1:6" x14ac:dyDescent="0.25">
      <c r="A78" s="51" t="s">
        <v>465</v>
      </c>
      <c r="B78" s="51" t="s">
        <v>466</v>
      </c>
      <c r="C78" s="51" t="s">
        <v>440</v>
      </c>
      <c r="D78" s="49">
        <v>38.1</v>
      </c>
      <c r="E78" s="50"/>
      <c r="F78" s="50"/>
    </row>
    <row r="79" spans="1:6" x14ac:dyDescent="0.25">
      <c r="A79" s="51" t="s">
        <v>467</v>
      </c>
      <c r="B79" s="51" t="s">
        <v>468</v>
      </c>
      <c r="C79" s="51" t="s">
        <v>440</v>
      </c>
      <c r="D79" s="49">
        <v>38.1</v>
      </c>
      <c r="E79" s="50"/>
      <c r="F79" s="50"/>
    </row>
    <row r="80" spans="1:6" x14ac:dyDescent="0.25">
      <c r="A80" s="78">
        <v>1930</v>
      </c>
      <c r="B80" s="58" t="s">
        <v>516</v>
      </c>
      <c r="C80" s="79" t="s">
        <v>515</v>
      </c>
      <c r="D80" s="80">
        <v>461.8</v>
      </c>
      <c r="E80" s="79"/>
      <c r="F80" s="79"/>
    </row>
    <row r="81" spans="1:9" x14ac:dyDescent="0.25">
      <c r="A81" s="78">
        <v>1931</v>
      </c>
      <c r="B81" s="58" t="s">
        <v>517</v>
      </c>
      <c r="C81" s="79" t="s">
        <v>515</v>
      </c>
      <c r="D81" s="80">
        <v>502.2</v>
      </c>
      <c r="E81" s="79"/>
      <c r="F81" s="79"/>
    </row>
    <row r="82" spans="1:9" x14ac:dyDescent="0.25">
      <c r="A82" s="77"/>
      <c r="B82" s="54"/>
      <c r="C82" s="79"/>
      <c r="D82" s="80"/>
      <c r="E82" s="79"/>
      <c r="F82" s="79"/>
      <c r="I82">
        <v>610</v>
      </c>
    </row>
    <row r="83" spans="1:9" x14ac:dyDescent="0.25">
      <c r="A83" s="77"/>
      <c r="B83" s="54"/>
      <c r="C83" s="79"/>
      <c r="D83" s="80"/>
      <c r="E83" s="79"/>
      <c r="F83" s="79"/>
    </row>
    <row r="84" spans="1:9" x14ac:dyDescent="0.25">
      <c r="A84" s="77"/>
      <c r="B84" s="54"/>
      <c r="C84" s="79"/>
      <c r="D84" s="80"/>
      <c r="E84" s="79"/>
      <c r="F84" s="79"/>
      <c r="I84">
        <f>SUM(I82/1.21)</f>
        <v>504.1322314049587</v>
      </c>
    </row>
    <row r="85" spans="1:9" x14ac:dyDescent="0.25">
      <c r="A85" s="77"/>
      <c r="B85" s="54"/>
      <c r="C85" s="79"/>
      <c r="D85" s="80"/>
      <c r="E85" s="79"/>
      <c r="F85" s="79"/>
    </row>
    <row r="86" spans="1:9" x14ac:dyDescent="0.25">
      <c r="A86" s="77"/>
      <c r="B86" s="54"/>
      <c r="C86" s="79"/>
      <c r="D86" s="80"/>
      <c r="E86" s="79"/>
      <c r="F86" s="79"/>
    </row>
    <row r="87" spans="1:9" x14ac:dyDescent="0.25">
      <c r="A87" s="77"/>
      <c r="B87" s="54"/>
      <c r="C87" s="79"/>
      <c r="D87" s="80"/>
      <c r="E87" s="79"/>
      <c r="F87" s="79"/>
    </row>
    <row r="88" spans="1:9" x14ac:dyDescent="0.25">
      <c r="A88" s="77"/>
      <c r="B88" s="54"/>
      <c r="C88" s="79"/>
      <c r="D88" s="80"/>
      <c r="E88" s="79"/>
      <c r="F88" s="79"/>
    </row>
    <row r="89" spans="1:9" x14ac:dyDescent="0.25">
      <c r="A89" s="77"/>
      <c r="B89" s="54"/>
      <c r="C89" s="79"/>
      <c r="D89" s="80"/>
      <c r="E89" s="79"/>
      <c r="F89" s="79"/>
    </row>
    <row r="90" spans="1:9" x14ac:dyDescent="0.25">
      <c r="A90" s="77"/>
      <c r="B90" s="54"/>
      <c r="C90" s="79"/>
      <c r="D90" s="80"/>
      <c r="E90" s="79"/>
      <c r="F90" s="79"/>
    </row>
    <row r="91" spans="1:9" x14ac:dyDescent="0.25">
      <c r="A91" s="77"/>
      <c r="B91" s="54"/>
      <c r="C91" s="79"/>
      <c r="D91" s="80"/>
      <c r="E91" s="79"/>
      <c r="F91" s="79"/>
    </row>
    <row r="92" spans="1:9" x14ac:dyDescent="0.25">
      <c r="A92" s="77"/>
      <c r="B92" s="54"/>
      <c r="C92" s="79"/>
      <c r="D92" s="80"/>
      <c r="E92" s="79"/>
      <c r="F92" s="79"/>
    </row>
    <row r="93" spans="1:9" x14ac:dyDescent="0.25">
      <c r="A93" s="77"/>
      <c r="B93" s="54"/>
      <c r="C93" s="79"/>
      <c r="D93" s="80"/>
      <c r="E93" s="79"/>
      <c r="F93" s="79"/>
    </row>
    <row r="94" spans="1:9" x14ac:dyDescent="0.25">
      <c r="A94" s="77"/>
      <c r="B94" s="54"/>
      <c r="C94" s="79"/>
      <c r="D94" s="80"/>
      <c r="E94" s="79"/>
      <c r="F94" s="79"/>
    </row>
    <row r="95" spans="1:9" x14ac:dyDescent="0.25">
      <c r="A95" s="77"/>
      <c r="B95" s="54"/>
      <c r="C95" s="79"/>
      <c r="D95" s="80"/>
      <c r="E95" s="79"/>
      <c r="F95" s="79"/>
    </row>
    <row r="96" spans="1:9" x14ac:dyDescent="0.25">
      <c r="A96" s="77"/>
      <c r="B96" s="54"/>
      <c r="C96" s="79"/>
      <c r="D96" s="80"/>
      <c r="E96" s="79"/>
      <c r="F96" s="79"/>
    </row>
    <row r="97" spans="1:6" x14ac:dyDescent="0.25">
      <c r="A97" s="77"/>
      <c r="B97" s="54"/>
      <c r="C97" s="79"/>
      <c r="D97" s="80"/>
      <c r="E97" s="79"/>
      <c r="F97" s="79"/>
    </row>
    <row r="98" spans="1:6" x14ac:dyDescent="0.25">
      <c r="A98" s="77"/>
      <c r="B98" s="54"/>
      <c r="C98" s="79"/>
      <c r="D98" s="80"/>
      <c r="E98" s="79"/>
      <c r="F98" s="79"/>
    </row>
    <row r="99" spans="1:6" x14ac:dyDescent="0.25">
      <c r="A99" s="77"/>
      <c r="B99" s="54"/>
      <c r="C99" s="79"/>
      <c r="D99" s="79"/>
      <c r="E99" s="79"/>
      <c r="F99" s="79"/>
    </row>
    <row r="100" spans="1:6" x14ac:dyDescent="0.25">
      <c r="A100" s="77"/>
      <c r="B100" s="54"/>
      <c r="C100" s="79"/>
      <c r="D100" s="79"/>
      <c r="E100" s="79"/>
      <c r="F100" s="79"/>
    </row>
    <row r="101" spans="1:6" x14ac:dyDescent="0.25">
      <c r="A101" s="77"/>
      <c r="B101" s="54"/>
      <c r="C101" s="54"/>
      <c r="D101" s="54"/>
      <c r="E101" s="54"/>
      <c r="F101" s="54"/>
    </row>
    <row r="102" spans="1:6" x14ac:dyDescent="0.25">
      <c r="A102" s="77"/>
      <c r="B102" s="54"/>
      <c r="C102" s="54"/>
      <c r="D102" s="54"/>
      <c r="E102" s="54"/>
      <c r="F102" s="54"/>
    </row>
    <row r="103" spans="1:6" x14ac:dyDescent="0.25">
      <c r="A103" s="77"/>
      <c r="B103" s="54"/>
      <c r="C103" s="54"/>
      <c r="D103" s="54"/>
      <c r="E103" s="54"/>
      <c r="F103" s="54"/>
    </row>
    <row r="104" spans="1:6" x14ac:dyDescent="0.25">
      <c r="A104" s="77"/>
      <c r="B104" s="54"/>
      <c r="C104" s="54"/>
      <c r="D104" s="54"/>
      <c r="E104" s="54"/>
      <c r="F104" s="54"/>
    </row>
    <row r="105" spans="1:6" x14ac:dyDescent="0.25">
      <c r="A105" s="77"/>
      <c r="B105" s="54"/>
      <c r="C105" s="54"/>
      <c r="D105" s="54"/>
      <c r="E105" s="54"/>
      <c r="F105" s="54"/>
    </row>
    <row r="106" spans="1:6" x14ac:dyDescent="0.25">
      <c r="A106" s="77"/>
      <c r="B106" s="54"/>
      <c r="C106" s="54"/>
      <c r="D106" s="54"/>
      <c r="E106" s="54"/>
      <c r="F106" s="54"/>
    </row>
    <row r="107" spans="1:6" x14ac:dyDescent="0.25">
      <c r="A107" s="77"/>
      <c r="B107" s="54"/>
      <c r="C107" s="54"/>
      <c r="D107" s="54"/>
      <c r="E107" s="54"/>
      <c r="F107" s="54"/>
    </row>
    <row r="108" spans="1:6" x14ac:dyDescent="0.25">
      <c r="A108" s="77"/>
      <c r="B108" s="54"/>
      <c r="C108" s="54"/>
      <c r="D108" s="54"/>
      <c r="E108" s="54"/>
      <c r="F108" s="54"/>
    </row>
    <row r="109" spans="1:6" x14ac:dyDescent="0.25">
      <c r="A109" s="77"/>
      <c r="B109" s="54"/>
      <c r="C109" s="54"/>
      <c r="D109" s="54"/>
      <c r="E109" s="54"/>
      <c r="F109" s="54"/>
    </row>
    <row r="110" spans="1:6" x14ac:dyDescent="0.25">
      <c r="A110" s="77"/>
      <c r="B110" s="54"/>
      <c r="C110" s="54"/>
      <c r="D110" s="54"/>
      <c r="E110" s="54"/>
      <c r="F110" s="54"/>
    </row>
    <row r="111" spans="1:6" x14ac:dyDescent="0.25">
      <c r="A111" s="77"/>
      <c r="B111" s="54"/>
      <c r="C111" s="54"/>
      <c r="D111" s="54"/>
      <c r="E111" s="54"/>
      <c r="F111" s="54"/>
    </row>
    <row r="112" spans="1:6" x14ac:dyDescent="0.25">
      <c r="A112" s="77"/>
      <c r="B112" s="54"/>
      <c r="C112" s="54"/>
      <c r="D112" s="54"/>
      <c r="E112" s="54"/>
      <c r="F112" s="54"/>
    </row>
    <row r="113" spans="1:6" x14ac:dyDescent="0.25">
      <c r="A113" s="77"/>
      <c r="B113" s="54"/>
      <c r="C113" s="54"/>
      <c r="D113" s="54"/>
      <c r="E113" s="54"/>
      <c r="F113" s="54"/>
    </row>
    <row r="114" spans="1:6" x14ac:dyDescent="0.25">
      <c r="A114" s="77"/>
      <c r="B114" s="54"/>
      <c r="C114" s="54"/>
      <c r="D114" s="54"/>
      <c r="E114" s="54"/>
      <c r="F114" s="54"/>
    </row>
    <row r="115" spans="1:6" x14ac:dyDescent="0.25">
      <c r="A115" s="77"/>
      <c r="B115" s="54"/>
      <c r="C115" s="54"/>
      <c r="D115" s="54"/>
      <c r="E115" s="54"/>
      <c r="F115" s="54"/>
    </row>
    <row r="116" spans="1:6" x14ac:dyDescent="0.25">
      <c r="A116" s="77"/>
      <c r="B116" s="54"/>
      <c r="C116" s="54"/>
      <c r="D116" s="54"/>
      <c r="E116" s="54"/>
      <c r="F116" s="54"/>
    </row>
    <row r="117" spans="1:6" x14ac:dyDescent="0.25">
      <c r="A117" s="77"/>
      <c r="B117" s="54"/>
      <c r="C117" s="54"/>
      <c r="D117" s="54"/>
      <c r="E117" s="54"/>
      <c r="F117" s="54"/>
    </row>
    <row r="118" spans="1:6" x14ac:dyDescent="0.25">
      <c r="A118" s="77"/>
      <c r="B118" s="54"/>
      <c r="C118" s="54"/>
      <c r="D118" s="54"/>
      <c r="E118" s="54"/>
      <c r="F118" s="54"/>
    </row>
    <row r="119" spans="1:6" x14ac:dyDescent="0.25">
      <c r="A119" s="77"/>
      <c r="B119" s="54"/>
      <c r="C119" s="54"/>
      <c r="D119" s="54"/>
      <c r="E119" s="54"/>
      <c r="F119" s="54"/>
    </row>
    <row r="120" spans="1:6" x14ac:dyDescent="0.25">
      <c r="A120" s="77"/>
      <c r="B120" s="54"/>
      <c r="C120" s="54"/>
      <c r="D120" s="54"/>
      <c r="E120" s="54"/>
      <c r="F120" s="54"/>
    </row>
    <row r="121" spans="1:6" x14ac:dyDescent="0.25">
      <c r="A121" s="77"/>
      <c r="B121" s="54"/>
      <c r="C121" s="54"/>
      <c r="D121" s="54"/>
      <c r="E121" s="54"/>
      <c r="F121" s="54"/>
    </row>
    <row r="122" spans="1:6" x14ac:dyDescent="0.25">
      <c r="A122" s="77"/>
      <c r="B122" s="54"/>
      <c r="C122" s="54"/>
      <c r="D122" s="54"/>
      <c r="E122" s="54"/>
      <c r="F122" s="54"/>
    </row>
    <row r="123" spans="1:6" x14ac:dyDescent="0.25">
      <c r="A123" s="77"/>
      <c r="B123" s="54"/>
      <c r="C123" s="54"/>
      <c r="D123" s="54"/>
      <c r="E123" s="54"/>
      <c r="F123" s="54"/>
    </row>
    <row r="124" spans="1:6" x14ac:dyDescent="0.25">
      <c r="A124" s="77"/>
      <c r="B124" s="54"/>
      <c r="C124" s="54"/>
      <c r="D124" s="54"/>
      <c r="E124" s="54"/>
      <c r="F124" s="54"/>
    </row>
    <row r="125" spans="1:6" x14ac:dyDescent="0.25">
      <c r="A125" s="77"/>
      <c r="B125" s="54"/>
      <c r="C125" s="54"/>
      <c r="D125" s="54"/>
      <c r="E125" s="54"/>
      <c r="F125" s="54"/>
    </row>
    <row r="126" spans="1:6" x14ac:dyDescent="0.25">
      <c r="A126" s="77"/>
      <c r="B126" s="54"/>
      <c r="C126" s="54"/>
      <c r="D126" s="54"/>
      <c r="E126" s="54"/>
      <c r="F126" s="54"/>
    </row>
    <row r="127" spans="1:6" x14ac:dyDescent="0.25">
      <c r="A127" s="77"/>
      <c r="B127" s="54"/>
      <c r="C127" s="54"/>
      <c r="D127" s="54"/>
      <c r="E127" s="54"/>
      <c r="F127" s="54"/>
    </row>
    <row r="128" spans="1:6" x14ac:dyDescent="0.25">
      <c r="A128" s="77"/>
      <c r="B128" s="54"/>
      <c r="C128" s="54"/>
      <c r="D128" s="54"/>
      <c r="E128" s="54"/>
      <c r="F128" s="54"/>
    </row>
    <row r="129" spans="1:6" x14ac:dyDescent="0.25">
      <c r="A129" s="77"/>
      <c r="B129" s="54"/>
      <c r="C129" s="54"/>
      <c r="D129" s="54"/>
      <c r="E129" s="54"/>
      <c r="F129" s="54"/>
    </row>
    <row r="130" spans="1:6" x14ac:dyDescent="0.25">
      <c r="A130" s="77"/>
      <c r="B130" s="54"/>
      <c r="C130" s="54"/>
      <c r="D130" s="54"/>
      <c r="E130" s="54"/>
      <c r="F130" s="54"/>
    </row>
    <row r="131" spans="1:6" x14ac:dyDescent="0.25">
      <c r="A131" s="77"/>
      <c r="B131" s="54"/>
      <c r="C131" s="54"/>
      <c r="D131" s="54"/>
      <c r="E131" s="54"/>
      <c r="F131" s="54"/>
    </row>
    <row r="132" spans="1:6" x14ac:dyDescent="0.25">
      <c r="A132" s="77"/>
      <c r="B132" s="54"/>
      <c r="C132" s="54"/>
      <c r="D132" s="54"/>
      <c r="E132" s="54"/>
      <c r="F132" s="54"/>
    </row>
    <row r="133" spans="1:6" x14ac:dyDescent="0.25">
      <c r="A133" s="77"/>
      <c r="B133" s="54"/>
      <c r="C133" s="54"/>
      <c r="D133" s="54"/>
      <c r="E133" s="54"/>
      <c r="F133" s="54"/>
    </row>
    <row r="134" spans="1:6" x14ac:dyDescent="0.25">
      <c r="A134" s="77"/>
      <c r="B134" s="54"/>
      <c r="C134" s="54"/>
      <c r="D134" s="54"/>
      <c r="E134" s="54"/>
      <c r="F134" s="54"/>
    </row>
    <row r="135" spans="1:6" x14ac:dyDescent="0.25">
      <c r="A135" s="77"/>
      <c r="B135" s="54"/>
      <c r="C135" s="54"/>
      <c r="D135" s="54"/>
      <c r="E135" s="54"/>
      <c r="F135" s="54"/>
    </row>
    <row r="136" spans="1:6" x14ac:dyDescent="0.25">
      <c r="A136" s="53"/>
      <c r="B136" s="54"/>
      <c r="C136" s="54"/>
      <c r="D136" s="54"/>
      <c r="E136" s="54"/>
      <c r="F136" s="54"/>
    </row>
    <row r="137" spans="1:6" x14ac:dyDescent="0.25">
      <c r="A137" s="53"/>
      <c r="B137" s="54"/>
      <c r="C137" s="54"/>
      <c r="D137" s="54"/>
      <c r="E137" s="54"/>
      <c r="F137" s="54"/>
    </row>
    <row r="138" spans="1:6" x14ac:dyDescent="0.25">
      <c r="A138" s="53"/>
      <c r="B138" s="54"/>
      <c r="C138" s="54"/>
      <c r="D138" s="54"/>
      <c r="E138" s="54"/>
      <c r="F138" s="54"/>
    </row>
    <row r="139" spans="1:6" x14ac:dyDescent="0.25">
      <c r="A139" s="53"/>
      <c r="B139" s="54"/>
      <c r="C139" s="54"/>
      <c r="D139" s="54"/>
      <c r="E139" s="54"/>
      <c r="F139" s="54"/>
    </row>
    <row r="140" spans="1:6" x14ac:dyDescent="0.25">
      <c r="A140" s="53"/>
      <c r="B140" s="54"/>
      <c r="C140" s="54"/>
      <c r="D140" s="54"/>
      <c r="E140" s="54"/>
      <c r="F140" s="54"/>
    </row>
    <row r="141" spans="1:6" x14ac:dyDescent="0.25">
      <c r="A141" s="53"/>
      <c r="B141" s="54"/>
      <c r="C141" s="54"/>
      <c r="D141" s="54"/>
      <c r="E141" s="54"/>
      <c r="F141" s="54"/>
    </row>
    <row r="142" spans="1:6" x14ac:dyDescent="0.25">
      <c r="A142" s="53"/>
      <c r="B142" s="54"/>
      <c r="C142" s="54"/>
      <c r="D142" s="54"/>
      <c r="E142" s="54"/>
      <c r="F142" s="54"/>
    </row>
    <row r="143" spans="1:6" x14ac:dyDescent="0.25">
      <c r="A143" s="53"/>
      <c r="B143" s="54"/>
      <c r="C143" s="54"/>
      <c r="D143" s="54"/>
      <c r="E143" s="54"/>
      <c r="F143" s="54"/>
    </row>
    <row r="144" spans="1:6" x14ac:dyDescent="0.25">
      <c r="A144" s="53"/>
      <c r="B144" s="54"/>
      <c r="C144" s="54"/>
      <c r="D144" s="54"/>
      <c r="E144" s="54"/>
      <c r="F144" s="54"/>
    </row>
    <row r="145" spans="1:6" x14ac:dyDescent="0.25">
      <c r="A145" s="53"/>
      <c r="B145" s="54"/>
      <c r="C145" s="54"/>
      <c r="D145" s="54"/>
      <c r="E145" s="54"/>
      <c r="F145" s="54"/>
    </row>
    <row r="146" spans="1:6" x14ac:dyDescent="0.25">
      <c r="A146" s="53"/>
      <c r="B146" s="54"/>
      <c r="C146" s="54"/>
      <c r="D146" s="54"/>
      <c r="E146" s="54"/>
      <c r="F146" s="54"/>
    </row>
    <row r="147" spans="1:6" x14ac:dyDescent="0.25">
      <c r="A147" s="53"/>
      <c r="B147" s="54"/>
      <c r="C147" s="54"/>
      <c r="D147" s="54"/>
      <c r="E147" s="54"/>
      <c r="F147" s="54"/>
    </row>
    <row r="148" spans="1:6" x14ac:dyDescent="0.25">
      <c r="A148" s="53"/>
      <c r="B148" s="54"/>
      <c r="C148" s="54"/>
      <c r="D148" s="54"/>
      <c r="E148" s="54"/>
      <c r="F148" s="54"/>
    </row>
    <row r="149" spans="1:6" x14ac:dyDescent="0.25">
      <c r="A149" s="53"/>
      <c r="B149" s="54"/>
      <c r="C149" s="54"/>
      <c r="D149" s="54"/>
      <c r="E149" s="54"/>
      <c r="F149" s="54"/>
    </row>
    <row r="150" spans="1:6" x14ac:dyDescent="0.25">
      <c r="A150" s="53"/>
      <c r="B150" s="54"/>
      <c r="C150" s="54"/>
      <c r="D150" s="54"/>
      <c r="E150" s="54"/>
      <c r="F150" s="54"/>
    </row>
    <row r="151" spans="1:6" x14ac:dyDescent="0.25">
      <c r="A151" s="53"/>
      <c r="B151" s="54"/>
      <c r="C151" s="54"/>
      <c r="D151" s="54"/>
      <c r="E151" s="54"/>
      <c r="F151" s="54"/>
    </row>
    <row r="152" spans="1:6" x14ac:dyDescent="0.25">
      <c r="A152" s="53"/>
      <c r="B152" s="54"/>
      <c r="C152" s="54"/>
      <c r="D152" s="54"/>
      <c r="E152" s="54"/>
      <c r="F152" s="54"/>
    </row>
    <row r="153" spans="1:6" x14ac:dyDescent="0.25">
      <c r="A153" s="53"/>
      <c r="B153" s="54"/>
      <c r="C153" s="54"/>
      <c r="D153" s="54"/>
      <c r="E153" s="54"/>
      <c r="F153" s="54"/>
    </row>
    <row r="154" spans="1:6" x14ac:dyDescent="0.25">
      <c r="A154" s="53"/>
      <c r="B154" s="54"/>
      <c r="C154" s="54"/>
      <c r="D154" s="54"/>
      <c r="E154" s="54"/>
      <c r="F154" s="54"/>
    </row>
    <row r="155" spans="1:6" x14ac:dyDescent="0.25">
      <c r="A155" s="53"/>
      <c r="B155" s="54"/>
      <c r="C155" s="54"/>
      <c r="D155" s="54"/>
      <c r="E155" s="54"/>
      <c r="F155" s="54"/>
    </row>
    <row r="156" spans="1:6" x14ac:dyDescent="0.25">
      <c r="A156" s="53"/>
      <c r="B156" s="54"/>
      <c r="C156" s="54"/>
      <c r="D156" s="54"/>
      <c r="E156" s="54"/>
      <c r="F156" s="54"/>
    </row>
    <row r="157" spans="1:6" x14ac:dyDescent="0.25">
      <c r="A157" s="53"/>
      <c r="B157" s="54"/>
      <c r="C157" s="54"/>
      <c r="D157" s="54"/>
      <c r="E157" s="54"/>
      <c r="F157" s="54"/>
    </row>
    <row r="158" spans="1:6" x14ac:dyDescent="0.25">
      <c r="A158" s="53"/>
      <c r="B158" s="54"/>
      <c r="C158" s="54"/>
      <c r="D158" s="54"/>
      <c r="E158" s="54"/>
      <c r="F158" s="54"/>
    </row>
    <row r="159" spans="1:6" x14ac:dyDescent="0.25">
      <c r="A159" s="53"/>
      <c r="B159" s="54"/>
      <c r="C159" s="54"/>
      <c r="D159" s="54"/>
      <c r="E159" s="54"/>
      <c r="F159" s="54"/>
    </row>
    <row r="160" spans="1:6" x14ac:dyDescent="0.25">
      <c r="A160" s="53"/>
      <c r="B160" s="54"/>
      <c r="C160" s="54"/>
      <c r="D160" s="54"/>
      <c r="E160" s="54"/>
      <c r="F160" s="54"/>
    </row>
    <row r="161" spans="1:6" x14ac:dyDescent="0.25">
      <c r="A161" s="53"/>
      <c r="B161" s="54"/>
      <c r="C161" s="54"/>
      <c r="D161" s="54"/>
      <c r="E161" s="54"/>
      <c r="F161" s="54"/>
    </row>
    <row r="162" spans="1:6" x14ac:dyDescent="0.25">
      <c r="A162" s="53"/>
      <c r="B162" s="54"/>
      <c r="C162" s="54"/>
      <c r="D162" s="54"/>
      <c r="E162" s="54"/>
      <c r="F162" s="54"/>
    </row>
    <row r="163" spans="1:6" x14ac:dyDescent="0.25">
      <c r="A163" s="53"/>
      <c r="B163" s="54"/>
      <c r="C163" s="54"/>
      <c r="D163" s="54"/>
      <c r="E163" s="54"/>
      <c r="F163" s="54"/>
    </row>
    <row r="164" spans="1:6" x14ac:dyDescent="0.25">
      <c r="A164" s="53"/>
      <c r="B164" s="54"/>
      <c r="C164" s="54"/>
      <c r="D164" s="54"/>
      <c r="E164" s="54"/>
      <c r="F164" s="54"/>
    </row>
    <row r="165" spans="1:6" x14ac:dyDescent="0.25">
      <c r="A165" s="53"/>
      <c r="B165" s="54"/>
      <c r="C165" s="54"/>
      <c r="D165" s="54"/>
      <c r="E165" s="54"/>
      <c r="F165" s="54"/>
    </row>
    <row r="166" spans="1:6" x14ac:dyDescent="0.25">
      <c r="A166" s="53"/>
      <c r="B166" s="54"/>
      <c r="C166" s="54"/>
      <c r="D166" s="54"/>
      <c r="E166" s="54"/>
      <c r="F166" s="54"/>
    </row>
    <row r="167" spans="1:6" x14ac:dyDescent="0.25">
      <c r="A167" s="53"/>
      <c r="B167" s="54"/>
      <c r="C167" s="54"/>
      <c r="D167" s="54"/>
      <c r="E167" s="54"/>
      <c r="F167" s="54"/>
    </row>
    <row r="168" spans="1:6" x14ac:dyDescent="0.25">
      <c r="A168" s="53"/>
      <c r="B168" s="54"/>
      <c r="C168" s="54"/>
      <c r="D168" s="54"/>
      <c r="E168" s="54"/>
      <c r="F168" s="54"/>
    </row>
    <row r="169" spans="1:6" x14ac:dyDescent="0.25">
      <c r="A169" s="53"/>
      <c r="B169" s="54"/>
      <c r="C169" s="54"/>
      <c r="D169" s="54"/>
      <c r="E169" s="54"/>
      <c r="F169" s="54"/>
    </row>
    <row r="170" spans="1:6" x14ac:dyDescent="0.25">
      <c r="A170" s="53"/>
      <c r="B170" s="54"/>
      <c r="C170" s="54"/>
      <c r="D170" s="54"/>
      <c r="E170" s="54"/>
      <c r="F170" s="54"/>
    </row>
    <row r="171" spans="1:6" x14ac:dyDescent="0.25">
      <c r="A171" s="53"/>
      <c r="B171" s="54"/>
      <c r="C171" s="54"/>
      <c r="D171" s="54"/>
      <c r="E171" s="54"/>
      <c r="F171" s="54"/>
    </row>
    <row r="172" spans="1:6" x14ac:dyDescent="0.25">
      <c r="A172" s="53"/>
      <c r="B172" s="54"/>
      <c r="C172" s="54"/>
      <c r="D172" s="54"/>
      <c r="E172" s="54"/>
      <c r="F172" s="54"/>
    </row>
    <row r="173" spans="1:6" x14ac:dyDescent="0.25">
      <c r="A173" s="53"/>
      <c r="B173" s="54"/>
      <c r="C173" s="54"/>
      <c r="D173" s="54"/>
      <c r="E173" s="54"/>
      <c r="F173" s="54"/>
    </row>
    <row r="174" spans="1:6" x14ac:dyDescent="0.25">
      <c r="A174" s="53"/>
      <c r="B174" s="54"/>
      <c r="C174" s="54"/>
      <c r="D174" s="54"/>
      <c r="E174" s="54"/>
      <c r="F174" s="54"/>
    </row>
    <row r="175" spans="1:6" x14ac:dyDescent="0.25">
      <c r="A175" s="53"/>
      <c r="B175" s="54"/>
      <c r="C175" s="54"/>
      <c r="D175" s="54"/>
      <c r="E175" s="54"/>
      <c r="F175" s="54"/>
    </row>
    <row r="176" spans="1:6" x14ac:dyDescent="0.25">
      <c r="A176" s="53"/>
      <c r="B176" s="54"/>
      <c r="C176" s="54"/>
      <c r="D176" s="54"/>
      <c r="E176" s="54"/>
      <c r="F176" s="54"/>
    </row>
    <row r="177" spans="1:6" x14ac:dyDescent="0.25">
      <c r="A177" s="53"/>
      <c r="B177" s="54"/>
      <c r="C177" s="54"/>
      <c r="D177" s="54"/>
      <c r="E177" s="54"/>
      <c r="F177" s="54"/>
    </row>
    <row r="178" spans="1:6" x14ac:dyDescent="0.25">
      <c r="A178" s="53"/>
      <c r="B178" s="54"/>
      <c r="C178" s="54"/>
      <c r="D178" s="54"/>
      <c r="E178" s="54"/>
      <c r="F178" s="54"/>
    </row>
    <row r="179" spans="1:6" x14ac:dyDescent="0.25">
      <c r="A179" s="53"/>
      <c r="B179" s="54"/>
      <c r="C179" s="54"/>
      <c r="D179" s="54"/>
      <c r="E179" s="54"/>
      <c r="F179" s="54"/>
    </row>
    <row r="180" spans="1:6" x14ac:dyDescent="0.25">
      <c r="A180" s="53"/>
      <c r="B180" s="54"/>
      <c r="C180" s="54"/>
      <c r="D180" s="54"/>
      <c r="E180" s="54"/>
      <c r="F180" s="54"/>
    </row>
    <row r="181" spans="1:6" x14ac:dyDescent="0.25">
      <c r="A181" s="53"/>
      <c r="B181" s="54"/>
      <c r="C181" s="54"/>
      <c r="D181" s="54"/>
      <c r="E181" s="54"/>
      <c r="F181" s="54"/>
    </row>
    <row r="182" spans="1:6" x14ac:dyDescent="0.25">
      <c r="A182" s="53"/>
      <c r="B182" s="54"/>
      <c r="C182" s="54"/>
      <c r="D182" s="54"/>
      <c r="E182" s="54"/>
      <c r="F182" s="54"/>
    </row>
    <row r="183" spans="1:6" x14ac:dyDescent="0.25">
      <c r="A183" s="53"/>
      <c r="B183" s="54"/>
      <c r="C183" s="54"/>
      <c r="D183" s="54"/>
      <c r="E183" s="54"/>
      <c r="F183" s="54"/>
    </row>
    <row r="184" spans="1:6" x14ac:dyDescent="0.25">
      <c r="A184" s="53"/>
      <c r="B184" s="54"/>
      <c r="C184" s="54"/>
      <c r="D184" s="54"/>
      <c r="E184" s="54"/>
      <c r="F184" s="54"/>
    </row>
    <row r="185" spans="1:6" x14ac:dyDescent="0.25">
      <c r="A185" s="53"/>
      <c r="B185" s="54"/>
      <c r="C185" s="54"/>
      <c r="D185" s="54"/>
      <c r="E185" s="54"/>
      <c r="F185" s="54"/>
    </row>
    <row r="186" spans="1:6" x14ac:dyDescent="0.25">
      <c r="A186" s="53"/>
      <c r="B186" s="54"/>
      <c r="C186" s="54"/>
      <c r="D186" s="54"/>
      <c r="E186" s="54"/>
      <c r="F186" s="54"/>
    </row>
    <row r="187" spans="1:6" x14ac:dyDescent="0.25">
      <c r="A187" s="53"/>
      <c r="B187" s="54"/>
      <c r="C187" s="54"/>
      <c r="D187" s="54"/>
      <c r="E187" s="54"/>
      <c r="F187" s="54"/>
    </row>
    <row r="188" spans="1:6" x14ac:dyDescent="0.25">
      <c r="A188" s="53"/>
      <c r="B188" s="54"/>
      <c r="C188" s="54"/>
      <c r="D188" s="54"/>
      <c r="E188" s="54"/>
      <c r="F188" s="54"/>
    </row>
    <row r="189" spans="1:6" x14ac:dyDescent="0.25">
      <c r="A189" s="53"/>
      <c r="B189" s="54"/>
      <c r="C189" s="54"/>
      <c r="D189" s="54"/>
      <c r="E189" s="54"/>
      <c r="F189" s="54"/>
    </row>
    <row r="190" spans="1:6" x14ac:dyDescent="0.25">
      <c r="A190" s="53"/>
      <c r="B190" s="54"/>
      <c r="C190" s="54"/>
      <c r="D190" s="54"/>
      <c r="E190" s="54"/>
      <c r="F190" s="54"/>
    </row>
    <row r="191" spans="1:6" x14ac:dyDescent="0.25">
      <c r="A191" s="53"/>
      <c r="B191" s="54"/>
      <c r="C191" s="54"/>
      <c r="D191" s="54"/>
      <c r="E191" s="54"/>
      <c r="F191" s="54"/>
    </row>
    <row r="192" spans="1:6" x14ac:dyDescent="0.25">
      <c r="A192" s="53"/>
      <c r="B192" s="54"/>
      <c r="C192" s="54"/>
      <c r="D192" s="54"/>
      <c r="E192" s="54"/>
      <c r="F192" s="54"/>
    </row>
    <row r="193" spans="1:6" x14ac:dyDescent="0.25">
      <c r="A193" s="53"/>
      <c r="B193" s="54"/>
      <c r="C193" s="54"/>
      <c r="D193" s="54"/>
      <c r="E193" s="54"/>
      <c r="F193" s="54"/>
    </row>
    <row r="194" spans="1:6" x14ac:dyDescent="0.25">
      <c r="A194" s="53"/>
      <c r="B194" s="54"/>
      <c r="C194" s="54"/>
      <c r="D194" s="54"/>
      <c r="E194" s="54"/>
      <c r="F194" s="54"/>
    </row>
    <row r="195" spans="1:6" x14ac:dyDescent="0.25">
      <c r="A195" s="53"/>
      <c r="B195" s="54"/>
      <c r="C195" s="54"/>
      <c r="D195" s="54"/>
      <c r="E195" s="54"/>
      <c r="F195" s="54"/>
    </row>
    <row r="196" spans="1:6" x14ac:dyDescent="0.25">
      <c r="A196" s="53"/>
      <c r="B196" s="54"/>
      <c r="C196" s="54"/>
      <c r="D196" s="54"/>
      <c r="E196" s="54"/>
      <c r="F196" s="54"/>
    </row>
    <row r="197" spans="1:6" x14ac:dyDescent="0.25">
      <c r="A197" s="53"/>
      <c r="B197" s="54"/>
      <c r="C197" s="54"/>
      <c r="D197" s="54"/>
      <c r="E197" s="54"/>
      <c r="F197" s="54"/>
    </row>
    <row r="198" spans="1:6" x14ac:dyDescent="0.25">
      <c r="A198" s="53"/>
      <c r="B198" s="54"/>
      <c r="C198" s="54"/>
      <c r="D198" s="54"/>
      <c r="E198" s="54"/>
      <c r="F198" s="54"/>
    </row>
    <row r="199" spans="1:6" x14ac:dyDescent="0.25">
      <c r="A199" s="53"/>
      <c r="B199" s="54"/>
      <c r="C199" s="54"/>
      <c r="D199" s="54"/>
      <c r="E199" s="54"/>
      <c r="F199" s="54"/>
    </row>
    <row r="200" spans="1:6" x14ac:dyDescent="0.25">
      <c r="A200" s="53"/>
      <c r="B200" s="54"/>
      <c r="C200" s="54"/>
      <c r="D200" s="54"/>
      <c r="E200" s="54"/>
      <c r="F200" s="54"/>
    </row>
    <row r="201" spans="1:6" x14ac:dyDescent="0.25">
      <c r="A201" s="53"/>
      <c r="B201" s="54"/>
      <c r="C201" s="54"/>
      <c r="D201" s="54"/>
      <c r="E201" s="54"/>
      <c r="F201" s="54"/>
    </row>
    <row r="202" spans="1:6" x14ac:dyDescent="0.25">
      <c r="A202" s="53"/>
      <c r="B202" s="54"/>
      <c r="C202" s="54"/>
      <c r="D202" s="54"/>
      <c r="E202" s="54"/>
      <c r="F202" s="54"/>
    </row>
    <row r="203" spans="1:6" x14ac:dyDescent="0.25">
      <c r="A203" s="53"/>
      <c r="B203" s="54"/>
      <c r="C203" s="54"/>
      <c r="D203" s="54"/>
      <c r="E203" s="54"/>
      <c r="F203" s="54"/>
    </row>
    <row r="204" spans="1:6" x14ac:dyDescent="0.25">
      <c r="A204" s="53"/>
      <c r="B204" s="54"/>
      <c r="C204" s="54"/>
      <c r="D204" s="54"/>
      <c r="E204" s="54"/>
      <c r="F204" s="54"/>
    </row>
    <row r="205" spans="1:6" x14ac:dyDescent="0.25">
      <c r="A205" s="53"/>
      <c r="B205" s="54"/>
      <c r="C205" s="54"/>
      <c r="D205" s="54"/>
      <c r="E205" s="54"/>
      <c r="F205" s="54"/>
    </row>
    <row r="206" spans="1:6" x14ac:dyDescent="0.25">
      <c r="A206" s="53"/>
      <c r="B206" s="54"/>
      <c r="C206" s="54"/>
      <c r="D206" s="54"/>
      <c r="E206" s="54"/>
      <c r="F206" s="54"/>
    </row>
    <row r="207" spans="1:6" x14ac:dyDescent="0.25">
      <c r="A207" s="53"/>
      <c r="B207" s="54"/>
      <c r="C207" s="54"/>
      <c r="D207" s="54"/>
      <c r="E207" s="54"/>
      <c r="F207" s="54"/>
    </row>
    <row r="208" spans="1:6" x14ac:dyDescent="0.25">
      <c r="A208" s="53"/>
      <c r="B208" s="54"/>
      <c r="C208" s="54"/>
      <c r="D208" s="54"/>
      <c r="E208" s="54"/>
      <c r="F208" s="54"/>
    </row>
    <row r="209" spans="1:6" x14ac:dyDescent="0.25">
      <c r="A209" s="53"/>
      <c r="B209" s="54"/>
      <c r="C209" s="54"/>
      <c r="D209" s="54"/>
      <c r="E209" s="54"/>
      <c r="F209" s="54"/>
    </row>
    <row r="210" spans="1:6" x14ac:dyDescent="0.25">
      <c r="A210" s="53"/>
      <c r="B210" s="54"/>
      <c r="C210" s="54"/>
      <c r="D210" s="54"/>
      <c r="E210" s="54"/>
      <c r="F210" s="54"/>
    </row>
    <row r="211" spans="1:6" x14ac:dyDescent="0.25">
      <c r="A211" s="53"/>
      <c r="B211" s="54"/>
      <c r="C211" s="54"/>
      <c r="D211" s="54"/>
      <c r="E211" s="54"/>
      <c r="F211" s="54"/>
    </row>
    <row r="212" spans="1:6" x14ac:dyDescent="0.25">
      <c r="A212" s="53"/>
      <c r="B212" s="54"/>
      <c r="C212" s="54"/>
      <c r="D212" s="54"/>
      <c r="E212" s="54"/>
      <c r="F212" s="54"/>
    </row>
    <row r="213" spans="1:6" x14ac:dyDescent="0.25">
      <c r="A213" s="53"/>
      <c r="B213" s="54"/>
      <c r="C213" s="54"/>
      <c r="D213" s="54"/>
      <c r="E213" s="54"/>
      <c r="F213" s="54"/>
    </row>
    <row r="214" spans="1:6" x14ac:dyDescent="0.25">
      <c r="A214" s="53"/>
      <c r="B214" s="54"/>
      <c r="C214" s="54"/>
      <c r="D214" s="54"/>
      <c r="E214" s="54"/>
      <c r="F214" s="54"/>
    </row>
    <row r="215" spans="1:6" x14ac:dyDescent="0.25">
      <c r="A215" s="53"/>
      <c r="B215" s="54"/>
      <c r="C215" s="54"/>
      <c r="D215" s="54"/>
      <c r="E215" s="54"/>
      <c r="F215" s="54"/>
    </row>
    <row r="216" spans="1:6" x14ac:dyDescent="0.25">
      <c r="A216" s="53"/>
      <c r="B216" s="54"/>
      <c r="C216" s="54"/>
      <c r="D216" s="54"/>
      <c r="E216" s="54"/>
      <c r="F216" s="54"/>
    </row>
    <row r="217" spans="1:6" x14ac:dyDescent="0.25">
      <c r="A217" s="53"/>
      <c r="B217" s="54"/>
      <c r="C217" s="54"/>
      <c r="D217" s="54"/>
      <c r="E217" s="54"/>
      <c r="F217" s="54"/>
    </row>
    <row r="218" spans="1:6" x14ac:dyDescent="0.25">
      <c r="A218" s="53"/>
      <c r="B218" s="54"/>
      <c r="C218" s="54"/>
      <c r="D218" s="54"/>
      <c r="E218" s="54"/>
      <c r="F218" s="54"/>
    </row>
    <row r="219" spans="1:6" x14ac:dyDescent="0.25">
      <c r="A219" s="53"/>
      <c r="B219" s="54"/>
      <c r="C219" s="54"/>
      <c r="D219" s="54"/>
      <c r="E219" s="54"/>
      <c r="F219" s="54"/>
    </row>
    <row r="220" spans="1:6" x14ac:dyDescent="0.25">
      <c r="A220" s="53"/>
      <c r="B220" s="54"/>
      <c r="C220" s="54"/>
      <c r="D220" s="54"/>
      <c r="E220" s="54"/>
      <c r="F220" s="54"/>
    </row>
    <row r="221" spans="1:6" x14ac:dyDescent="0.25">
      <c r="A221" s="53"/>
      <c r="B221" s="54"/>
      <c r="C221" s="54"/>
      <c r="D221" s="54"/>
      <c r="E221" s="54"/>
      <c r="F221" s="54"/>
    </row>
    <row r="222" spans="1:6" x14ac:dyDescent="0.25">
      <c r="A222" s="53"/>
      <c r="B222" s="54"/>
      <c r="C222" s="54"/>
      <c r="D222" s="54"/>
      <c r="E222" s="54"/>
      <c r="F222" s="54"/>
    </row>
    <row r="223" spans="1:6" x14ac:dyDescent="0.25">
      <c r="A223" s="53"/>
      <c r="B223" s="54"/>
      <c r="C223" s="54"/>
      <c r="D223" s="54"/>
      <c r="E223" s="54"/>
      <c r="F223" s="54"/>
    </row>
    <row r="224" spans="1:6" x14ac:dyDescent="0.25">
      <c r="A224" s="53"/>
      <c r="B224" s="54"/>
      <c r="C224" s="54"/>
      <c r="D224" s="54"/>
      <c r="E224" s="54"/>
      <c r="F224" s="54"/>
    </row>
    <row r="225" spans="1:6" x14ac:dyDescent="0.25">
      <c r="A225" s="53"/>
      <c r="B225" s="54"/>
      <c r="C225" s="54"/>
      <c r="D225" s="54"/>
      <c r="E225" s="54"/>
      <c r="F225" s="54"/>
    </row>
    <row r="226" spans="1:6" x14ac:dyDescent="0.25">
      <c r="A226" s="53"/>
      <c r="B226" s="54"/>
      <c r="C226" s="54"/>
      <c r="D226" s="54"/>
      <c r="E226" s="54"/>
      <c r="F226" s="54"/>
    </row>
    <row r="227" spans="1:6" x14ac:dyDescent="0.25">
      <c r="A227" s="53"/>
      <c r="B227" s="54"/>
      <c r="C227" s="54"/>
      <c r="D227" s="54"/>
      <c r="E227" s="54"/>
      <c r="F227" s="54"/>
    </row>
    <row r="228" spans="1:6" x14ac:dyDescent="0.25">
      <c r="A228" s="53"/>
      <c r="B228" s="54"/>
      <c r="C228" s="54"/>
      <c r="D228" s="54"/>
      <c r="E228" s="54"/>
      <c r="F228" s="54"/>
    </row>
    <row r="229" spans="1:6" x14ac:dyDescent="0.25">
      <c r="A229" s="53"/>
      <c r="B229" s="54"/>
      <c r="C229" s="54"/>
      <c r="D229" s="54"/>
      <c r="E229" s="54"/>
      <c r="F229" s="54"/>
    </row>
    <row r="230" spans="1:6" x14ac:dyDescent="0.25">
      <c r="A230" s="53"/>
      <c r="B230" s="54"/>
      <c r="C230" s="54"/>
      <c r="D230" s="54"/>
      <c r="E230" s="54"/>
      <c r="F230" s="54"/>
    </row>
    <row r="231" spans="1:6" x14ac:dyDescent="0.25">
      <c r="A231" s="53"/>
      <c r="B231" s="54"/>
      <c r="C231" s="54"/>
      <c r="D231" s="54"/>
      <c r="E231" s="54"/>
      <c r="F231" s="54"/>
    </row>
    <row r="232" spans="1:6" x14ac:dyDescent="0.25">
      <c r="A232" s="53"/>
      <c r="B232" s="54"/>
      <c r="C232" s="54"/>
      <c r="D232" s="54"/>
      <c r="E232" s="54"/>
      <c r="F232" s="54"/>
    </row>
    <row r="233" spans="1:6" x14ac:dyDescent="0.25">
      <c r="A233" s="53"/>
      <c r="B233" s="54"/>
      <c r="C233" s="54"/>
      <c r="D233" s="54"/>
      <c r="E233" s="54"/>
      <c r="F233" s="54"/>
    </row>
    <row r="234" spans="1:6" x14ac:dyDescent="0.25">
      <c r="A234" s="53"/>
      <c r="B234" s="54"/>
      <c r="C234" s="54"/>
      <c r="D234" s="54"/>
      <c r="E234" s="54"/>
      <c r="F234" s="54"/>
    </row>
    <row r="235" spans="1:6" x14ac:dyDescent="0.25">
      <c r="A235" s="53"/>
      <c r="B235" s="54"/>
      <c r="C235" s="54"/>
      <c r="D235" s="54"/>
      <c r="E235" s="54"/>
      <c r="F235" s="54"/>
    </row>
    <row r="236" spans="1:6" x14ac:dyDescent="0.25">
      <c r="A236" s="53"/>
      <c r="B236" s="54"/>
      <c r="C236" s="54"/>
      <c r="D236" s="54"/>
      <c r="E236" s="54"/>
      <c r="F236" s="54"/>
    </row>
    <row r="237" spans="1:6" x14ac:dyDescent="0.25">
      <c r="A237" s="53"/>
      <c r="B237" s="54"/>
      <c r="C237" s="54"/>
      <c r="D237" s="54"/>
      <c r="E237" s="54"/>
      <c r="F237" s="54"/>
    </row>
    <row r="238" spans="1:6" x14ac:dyDescent="0.25">
      <c r="A238" s="53"/>
      <c r="B238" s="54"/>
      <c r="C238" s="54"/>
      <c r="D238" s="54"/>
      <c r="E238" s="54"/>
      <c r="F238" s="54"/>
    </row>
    <row r="239" spans="1:6" x14ac:dyDescent="0.25">
      <c r="A239" s="53"/>
      <c r="B239" s="54"/>
      <c r="C239" s="54"/>
      <c r="D239" s="54"/>
      <c r="E239" s="54"/>
      <c r="F239" s="54"/>
    </row>
    <row r="240" spans="1:6" x14ac:dyDescent="0.25">
      <c r="A240" s="53"/>
      <c r="B240" s="54"/>
      <c r="C240" s="54"/>
      <c r="D240" s="54"/>
      <c r="E240" s="54"/>
      <c r="F240" s="54"/>
    </row>
    <row r="241" spans="1:6" x14ac:dyDescent="0.25">
      <c r="A241" s="53"/>
      <c r="B241" s="54"/>
      <c r="C241" s="54"/>
      <c r="D241" s="54"/>
      <c r="E241" s="54"/>
      <c r="F241" s="54"/>
    </row>
    <row r="242" spans="1:6" x14ac:dyDescent="0.25">
      <c r="A242" s="53"/>
      <c r="B242" s="54"/>
      <c r="C242" s="54"/>
      <c r="D242" s="54"/>
      <c r="E242" s="54"/>
      <c r="F242" s="54"/>
    </row>
    <row r="243" spans="1:6" x14ac:dyDescent="0.25">
      <c r="A243" s="53"/>
      <c r="B243" s="54"/>
      <c r="C243" s="54"/>
      <c r="D243" s="54"/>
      <c r="E243" s="54"/>
      <c r="F243" s="54"/>
    </row>
    <row r="244" spans="1:6" x14ac:dyDescent="0.25">
      <c r="A244" s="53"/>
      <c r="B244" s="54"/>
      <c r="C244" s="54"/>
      <c r="D244" s="54"/>
      <c r="E244" s="54"/>
      <c r="F244" s="54"/>
    </row>
    <row r="245" spans="1:6" x14ac:dyDescent="0.25">
      <c r="A245" s="53"/>
      <c r="B245" s="54"/>
      <c r="C245" s="54"/>
      <c r="D245" s="54"/>
      <c r="E245" s="54"/>
      <c r="F245" s="54"/>
    </row>
    <row r="246" spans="1:6" x14ac:dyDescent="0.25">
      <c r="A246" s="53"/>
      <c r="B246" s="54"/>
      <c r="C246" s="54"/>
      <c r="D246" s="54"/>
      <c r="E246" s="54"/>
      <c r="F246" s="54"/>
    </row>
    <row r="247" spans="1:6" x14ac:dyDescent="0.25">
      <c r="A247" s="53"/>
      <c r="B247" s="54"/>
      <c r="C247" s="54"/>
      <c r="D247" s="54"/>
      <c r="E247" s="54"/>
      <c r="F247" s="54"/>
    </row>
    <row r="248" spans="1:6" x14ac:dyDescent="0.25">
      <c r="A248" s="53"/>
      <c r="B248" s="54"/>
      <c r="C248" s="54"/>
      <c r="D248" s="54"/>
      <c r="E248" s="54"/>
      <c r="F248" s="54"/>
    </row>
    <row r="249" spans="1:6" x14ac:dyDescent="0.25">
      <c r="A249" s="53"/>
      <c r="B249" s="54"/>
      <c r="C249" s="54"/>
      <c r="D249" s="54"/>
      <c r="E249" s="54"/>
      <c r="F249" s="54"/>
    </row>
    <row r="250" spans="1:6" x14ac:dyDescent="0.25">
      <c r="A250" s="53"/>
      <c r="B250" s="54"/>
      <c r="C250" s="54"/>
      <c r="D250" s="54"/>
      <c r="E250" s="54"/>
      <c r="F250" s="54"/>
    </row>
    <row r="251" spans="1:6" x14ac:dyDescent="0.25">
      <c r="A251" s="53"/>
      <c r="B251" s="54"/>
      <c r="C251" s="54"/>
      <c r="D251" s="54"/>
      <c r="E251" s="54"/>
      <c r="F251" s="54"/>
    </row>
    <row r="252" spans="1:6" x14ac:dyDescent="0.25">
      <c r="A252" s="53"/>
      <c r="B252" s="54"/>
      <c r="C252" s="54"/>
      <c r="D252" s="54"/>
      <c r="E252" s="54"/>
      <c r="F252" s="54"/>
    </row>
    <row r="253" spans="1:6" x14ac:dyDescent="0.25">
      <c r="A253" s="53"/>
      <c r="B253" s="54"/>
      <c r="C253" s="54"/>
      <c r="D253" s="54"/>
      <c r="E253" s="54"/>
      <c r="F253" s="54"/>
    </row>
    <row r="254" spans="1:6" x14ac:dyDescent="0.25">
      <c r="A254" s="53"/>
      <c r="B254" s="54"/>
      <c r="C254" s="54"/>
      <c r="D254" s="54"/>
      <c r="E254" s="54"/>
      <c r="F254" s="54"/>
    </row>
    <row r="255" spans="1:6" x14ac:dyDescent="0.25">
      <c r="A255" s="53"/>
      <c r="B255" s="54"/>
      <c r="C255" s="54"/>
      <c r="D255" s="54"/>
      <c r="E255" s="54"/>
      <c r="F255" s="54"/>
    </row>
    <row r="256" spans="1:6" x14ac:dyDescent="0.25">
      <c r="A256" s="53"/>
      <c r="B256" s="54"/>
      <c r="C256" s="54"/>
      <c r="D256" s="54"/>
      <c r="E256" s="54"/>
      <c r="F256" s="54"/>
    </row>
    <row r="257" spans="1:6" x14ac:dyDescent="0.25">
      <c r="A257" s="53"/>
      <c r="B257" s="54"/>
      <c r="C257" s="54"/>
      <c r="D257" s="54"/>
      <c r="E257" s="54"/>
      <c r="F257" s="54"/>
    </row>
    <row r="258" spans="1:6" x14ac:dyDescent="0.25">
      <c r="A258" s="53"/>
      <c r="B258" s="54"/>
      <c r="C258" s="54"/>
      <c r="D258" s="54"/>
      <c r="E258" s="54"/>
      <c r="F258" s="54"/>
    </row>
    <row r="259" spans="1:6" x14ac:dyDescent="0.25">
      <c r="A259" s="53"/>
      <c r="B259" s="54"/>
      <c r="C259" s="54"/>
      <c r="D259" s="54"/>
      <c r="E259" s="54"/>
      <c r="F259" s="54"/>
    </row>
    <row r="260" spans="1:6" x14ac:dyDescent="0.25">
      <c r="A260" s="53"/>
      <c r="B260" s="54"/>
      <c r="C260" s="54"/>
      <c r="D260" s="54"/>
      <c r="E260" s="54"/>
      <c r="F260" s="54"/>
    </row>
    <row r="261" spans="1:6" x14ac:dyDescent="0.25">
      <c r="A261" s="53"/>
      <c r="B261" s="54"/>
      <c r="C261" s="54"/>
      <c r="D261" s="54"/>
      <c r="E261" s="54"/>
      <c r="F261" s="54"/>
    </row>
    <row r="262" spans="1:6" x14ac:dyDescent="0.25">
      <c r="A262" s="53"/>
      <c r="B262" s="54"/>
      <c r="C262" s="54"/>
      <c r="D262" s="54"/>
      <c r="E262" s="54"/>
      <c r="F262" s="54"/>
    </row>
    <row r="263" spans="1:6" x14ac:dyDescent="0.25">
      <c r="A263" s="53"/>
      <c r="B263" s="54"/>
      <c r="C263" s="54"/>
      <c r="D263" s="54"/>
      <c r="E263" s="54"/>
      <c r="F263" s="54"/>
    </row>
    <row r="264" spans="1:6" x14ac:dyDescent="0.25">
      <c r="A264" s="53"/>
      <c r="B264" s="54"/>
      <c r="C264" s="54"/>
      <c r="D264" s="54"/>
      <c r="E264" s="54"/>
      <c r="F264" s="54"/>
    </row>
    <row r="265" spans="1:6" x14ac:dyDescent="0.25">
      <c r="A265" s="53"/>
      <c r="B265" s="54"/>
      <c r="C265" s="54"/>
      <c r="D265" s="54"/>
      <c r="E265" s="54"/>
      <c r="F265" s="54"/>
    </row>
    <row r="266" spans="1:6" x14ac:dyDescent="0.25">
      <c r="A266" s="53"/>
      <c r="B266" s="54"/>
      <c r="C266" s="54"/>
      <c r="D266" s="54"/>
      <c r="E266" s="54"/>
      <c r="F266" s="54"/>
    </row>
    <row r="267" spans="1:6" x14ac:dyDescent="0.25">
      <c r="A267" s="53"/>
      <c r="B267" s="54"/>
      <c r="C267" s="54"/>
      <c r="D267" s="54"/>
      <c r="E267" s="54"/>
      <c r="F267" s="54"/>
    </row>
    <row r="268" spans="1:6" x14ac:dyDescent="0.25">
      <c r="A268" s="53"/>
      <c r="B268" s="54"/>
      <c r="C268" s="54"/>
      <c r="D268" s="54"/>
      <c r="E268" s="54"/>
      <c r="F268" s="54"/>
    </row>
    <row r="269" spans="1:6" x14ac:dyDescent="0.25">
      <c r="A269" s="53"/>
      <c r="B269" s="54"/>
      <c r="C269" s="54"/>
      <c r="D269" s="54"/>
      <c r="E269" s="54"/>
      <c r="F269" s="54"/>
    </row>
    <row r="270" spans="1:6" x14ac:dyDescent="0.25">
      <c r="A270" s="53"/>
      <c r="B270" s="54"/>
      <c r="C270" s="54"/>
      <c r="D270" s="54"/>
      <c r="E270" s="54"/>
      <c r="F270" s="54"/>
    </row>
    <row r="271" spans="1:6" x14ac:dyDescent="0.25">
      <c r="A271" s="53"/>
      <c r="B271" s="54"/>
      <c r="C271" s="54"/>
      <c r="D271" s="54"/>
      <c r="E271" s="54"/>
      <c r="F271" s="54"/>
    </row>
    <row r="272" spans="1:6" x14ac:dyDescent="0.25">
      <c r="A272" s="53"/>
      <c r="B272" s="54"/>
      <c r="C272" s="54"/>
      <c r="D272" s="54"/>
      <c r="E272" s="54"/>
      <c r="F272" s="54"/>
    </row>
    <row r="273" spans="1:6" x14ac:dyDescent="0.25">
      <c r="A273" s="53"/>
      <c r="B273" s="54"/>
      <c r="C273" s="54"/>
      <c r="D273" s="54"/>
      <c r="E273" s="54"/>
      <c r="F273" s="54"/>
    </row>
    <row r="274" spans="1:6" x14ac:dyDescent="0.25">
      <c r="A274" s="53"/>
      <c r="B274" s="54"/>
      <c r="C274" s="54"/>
      <c r="D274" s="54"/>
      <c r="E274" s="54"/>
      <c r="F274" s="54"/>
    </row>
    <row r="275" spans="1:6" x14ac:dyDescent="0.25">
      <c r="A275" s="53"/>
      <c r="B275" s="54"/>
      <c r="C275" s="54"/>
      <c r="D275" s="54"/>
      <c r="E275" s="54"/>
      <c r="F275" s="54"/>
    </row>
    <row r="276" spans="1:6" x14ac:dyDescent="0.25">
      <c r="A276" s="53"/>
      <c r="B276" s="54"/>
      <c r="C276" s="54"/>
      <c r="D276" s="54"/>
      <c r="E276" s="54"/>
      <c r="F276" s="54"/>
    </row>
    <row r="277" spans="1:6" x14ac:dyDescent="0.25">
      <c r="A277" s="53"/>
      <c r="B277" s="54"/>
      <c r="C277" s="54"/>
      <c r="D277" s="54"/>
      <c r="E277" s="54"/>
      <c r="F277" s="54"/>
    </row>
    <row r="278" spans="1:6" x14ac:dyDescent="0.25">
      <c r="A278" s="53"/>
      <c r="B278" s="54"/>
      <c r="C278" s="54"/>
      <c r="D278" s="54"/>
      <c r="E278" s="54"/>
      <c r="F278" s="54"/>
    </row>
    <row r="279" spans="1:6" x14ac:dyDescent="0.25">
      <c r="A279" s="53"/>
      <c r="B279" s="54"/>
      <c r="C279" s="54"/>
      <c r="D279" s="54"/>
      <c r="E279" s="54"/>
      <c r="F279" s="54"/>
    </row>
    <row r="280" spans="1:6" x14ac:dyDescent="0.25">
      <c r="A280" s="53"/>
      <c r="B280" s="54"/>
      <c r="C280" s="54"/>
      <c r="D280" s="54"/>
      <c r="E280" s="54"/>
      <c r="F280" s="54"/>
    </row>
    <row r="281" spans="1:6" x14ac:dyDescent="0.25">
      <c r="A281" s="53"/>
      <c r="B281" s="54"/>
      <c r="C281" s="54"/>
      <c r="D281" s="54"/>
      <c r="E281" s="54"/>
      <c r="F281" s="54"/>
    </row>
    <row r="282" spans="1:6" x14ac:dyDescent="0.25">
      <c r="A282" s="53"/>
      <c r="B282" s="54"/>
      <c r="C282" s="54"/>
      <c r="D282" s="54"/>
      <c r="E282" s="54"/>
      <c r="F282" s="54"/>
    </row>
    <row r="283" spans="1:6" x14ac:dyDescent="0.25">
      <c r="A283" s="53"/>
      <c r="B283" s="54"/>
      <c r="C283" s="54"/>
      <c r="D283" s="54"/>
      <c r="E283" s="54"/>
      <c r="F283" s="54"/>
    </row>
    <row r="284" spans="1:6" x14ac:dyDescent="0.25">
      <c r="A284" s="53"/>
      <c r="B284" s="54"/>
      <c r="C284" s="54"/>
      <c r="D284" s="54"/>
      <c r="E284" s="54"/>
      <c r="F284" s="54"/>
    </row>
    <row r="285" spans="1:6" x14ac:dyDescent="0.25">
      <c r="A285" s="53"/>
      <c r="B285" s="54"/>
      <c r="C285" s="54"/>
      <c r="D285" s="54"/>
      <c r="E285" s="54"/>
      <c r="F285" s="54"/>
    </row>
    <row r="286" spans="1:6" x14ac:dyDescent="0.25">
      <c r="A286" s="53"/>
      <c r="B286" s="54"/>
      <c r="C286" s="54"/>
      <c r="D286" s="54"/>
      <c r="E286" s="54"/>
      <c r="F286" s="54"/>
    </row>
    <row r="287" spans="1:6" x14ac:dyDescent="0.25">
      <c r="A287" s="53"/>
      <c r="B287" s="54"/>
      <c r="C287" s="54"/>
      <c r="D287" s="54"/>
      <c r="E287" s="54"/>
      <c r="F287" s="54"/>
    </row>
    <row r="288" spans="1:6" x14ac:dyDescent="0.25">
      <c r="A288" s="53"/>
      <c r="B288" s="54"/>
      <c r="C288" s="54"/>
      <c r="D288" s="54"/>
      <c r="E288" s="54"/>
      <c r="F288" s="54"/>
    </row>
    <row r="289" spans="1:6" x14ac:dyDescent="0.25">
      <c r="A289" s="53"/>
      <c r="B289" s="54"/>
      <c r="C289" s="54"/>
      <c r="D289" s="54"/>
      <c r="E289" s="54"/>
      <c r="F289" s="54"/>
    </row>
    <row r="290" spans="1:6" x14ac:dyDescent="0.25">
      <c r="A290" s="53"/>
      <c r="B290" s="54"/>
      <c r="C290" s="54"/>
      <c r="D290" s="54"/>
      <c r="E290" s="54"/>
      <c r="F290" s="54"/>
    </row>
    <row r="291" spans="1:6" x14ac:dyDescent="0.25">
      <c r="A291" s="53"/>
      <c r="B291" s="54"/>
      <c r="C291" s="54"/>
      <c r="D291" s="54"/>
      <c r="E291" s="54"/>
      <c r="F291" s="54"/>
    </row>
    <row r="292" spans="1:6" x14ac:dyDescent="0.25">
      <c r="A292" s="53"/>
      <c r="B292" s="54"/>
      <c r="C292" s="54"/>
      <c r="D292" s="54"/>
      <c r="E292" s="54"/>
      <c r="F292" s="54"/>
    </row>
    <row r="293" spans="1:6" x14ac:dyDescent="0.25">
      <c r="A293" s="53"/>
      <c r="B293" s="54"/>
      <c r="C293" s="54"/>
      <c r="D293" s="54"/>
      <c r="E293" s="54"/>
      <c r="F293" s="54"/>
    </row>
    <row r="294" spans="1:6" x14ac:dyDescent="0.25">
      <c r="A294" s="53"/>
      <c r="B294" s="54"/>
      <c r="C294" s="54"/>
      <c r="D294" s="54"/>
      <c r="E294" s="54"/>
      <c r="F294" s="54"/>
    </row>
    <row r="295" spans="1:6" x14ac:dyDescent="0.25">
      <c r="A295" s="53"/>
      <c r="B295" s="54"/>
      <c r="C295" s="54"/>
      <c r="D295" s="54"/>
      <c r="E295" s="54"/>
      <c r="F295" s="54"/>
    </row>
    <row r="296" spans="1:6" x14ac:dyDescent="0.25">
      <c r="A296" s="53"/>
      <c r="B296" s="54"/>
      <c r="C296" s="54"/>
      <c r="D296" s="54"/>
      <c r="E296" s="54"/>
      <c r="F296" s="54"/>
    </row>
    <row r="297" spans="1:6" x14ac:dyDescent="0.25">
      <c r="A297" s="53"/>
      <c r="B297" s="54"/>
      <c r="C297" s="54"/>
      <c r="D297" s="54"/>
      <c r="E297" s="54"/>
      <c r="F297" s="54"/>
    </row>
    <row r="298" spans="1:6" x14ac:dyDescent="0.25">
      <c r="A298" s="53"/>
      <c r="B298" s="54"/>
      <c r="C298" s="54"/>
      <c r="D298" s="54"/>
      <c r="E298" s="54"/>
      <c r="F298" s="54"/>
    </row>
    <row r="299" spans="1:6" x14ac:dyDescent="0.25">
      <c r="A299" s="53"/>
      <c r="B299" s="54"/>
      <c r="C299" s="54"/>
      <c r="D299" s="54"/>
      <c r="E299" s="54"/>
      <c r="F299" s="54"/>
    </row>
    <row r="300" spans="1:6" x14ac:dyDescent="0.25">
      <c r="A300" s="53"/>
      <c r="B300" s="54"/>
      <c r="C300" s="54"/>
      <c r="D300" s="54"/>
      <c r="E300" s="54"/>
      <c r="F300" s="54"/>
    </row>
    <row r="301" spans="1:6" x14ac:dyDescent="0.25">
      <c r="A301" s="53"/>
      <c r="B301" s="54"/>
      <c r="C301" s="54"/>
      <c r="D301" s="54"/>
      <c r="E301" s="54"/>
      <c r="F301" s="54"/>
    </row>
    <row r="302" spans="1:6" x14ac:dyDescent="0.25">
      <c r="A302" s="53"/>
      <c r="B302" s="54"/>
      <c r="C302" s="54"/>
      <c r="D302" s="54"/>
      <c r="E302" s="54"/>
      <c r="F302" s="54"/>
    </row>
    <row r="303" spans="1:6" x14ac:dyDescent="0.25">
      <c r="A303" s="53"/>
      <c r="B303" s="54"/>
      <c r="C303" s="54"/>
      <c r="D303" s="54"/>
      <c r="E303" s="54"/>
      <c r="F303" s="54"/>
    </row>
    <row r="304" spans="1:6" x14ac:dyDescent="0.25">
      <c r="A304" s="53"/>
      <c r="B304" s="54"/>
      <c r="C304" s="54"/>
      <c r="D304" s="54"/>
      <c r="E304" s="54"/>
      <c r="F304" s="54"/>
    </row>
    <row r="305" spans="1:6" x14ac:dyDescent="0.25">
      <c r="A305" s="53"/>
      <c r="B305" s="54"/>
      <c r="C305" s="54"/>
      <c r="D305" s="54"/>
      <c r="E305" s="54"/>
      <c r="F305" s="54"/>
    </row>
    <row r="306" spans="1:6" x14ac:dyDescent="0.25">
      <c r="A306" s="53"/>
      <c r="B306" s="54"/>
      <c r="C306" s="54"/>
      <c r="D306" s="54"/>
      <c r="E306" s="54"/>
      <c r="F306" s="54"/>
    </row>
    <row r="307" spans="1:6" x14ac:dyDescent="0.25">
      <c r="A307" s="53"/>
      <c r="B307" s="54"/>
      <c r="C307" s="54"/>
      <c r="D307" s="54"/>
      <c r="E307" s="54"/>
      <c r="F307" s="54"/>
    </row>
    <row r="308" spans="1:6" x14ac:dyDescent="0.25">
      <c r="A308" s="53"/>
      <c r="B308" s="54"/>
      <c r="C308" s="54"/>
      <c r="D308" s="54"/>
      <c r="E308" s="54"/>
      <c r="F308" s="54"/>
    </row>
    <row r="309" spans="1:6" x14ac:dyDescent="0.25">
      <c r="A309" s="53"/>
      <c r="B309" s="54"/>
      <c r="C309" s="54"/>
      <c r="D309" s="54"/>
      <c r="E309" s="54"/>
      <c r="F309" s="54"/>
    </row>
    <row r="310" spans="1:6" x14ac:dyDescent="0.25">
      <c r="A310" s="53"/>
      <c r="B310" s="54"/>
      <c r="C310" s="54"/>
      <c r="D310" s="54"/>
      <c r="E310" s="54"/>
      <c r="F310" s="54"/>
    </row>
    <row r="311" spans="1:6" x14ac:dyDescent="0.25">
      <c r="A311" s="53"/>
      <c r="B311" s="54"/>
      <c r="C311" s="54"/>
      <c r="D311" s="54"/>
      <c r="E311" s="54"/>
      <c r="F311" s="54"/>
    </row>
    <row r="312" spans="1:6" x14ac:dyDescent="0.25">
      <c r="A312" s="53"/>
      <c r="B312" s="54"/>
      <c r="C312" s="54"/>
      <c r="D312" s="54"/>
      <c r="E312" s="54"/>
      <c r="F312" s="54"/>
    </row>
    <row r="313" spans="1:6" x14ac:dyDescent="0.25">
      <c r="A313" s="53"/>
      <c r="B313" s="54"/>
      <c r="C313" s="54"/>
      <c r="D313" s="54"/>
      <c r="E313" s="54"/>
      <c r="F313" s="54"/>
    </row>
    <row r="314" spans="1:6" x14ac:dyDescent="0.25">
      <c r="A314" s="53"/>
      <c r="B314" s="54"/>
      <c r="C314" s="54"/>
      <c r="D314" s="54"/>
      <c r="E314" s="54"/>
      <c r="F314" s="54"/>
    </row>
    <row r="315" spans="1:6" x14ac:dyDescent="0.25">
      <c r="A315" s="53"/>
      <c r="B315" s="54"/>
      <c r="C315" s="54"/>
      <c r="D315" s="54"/>
      <c r="E315" s="54"/>
      <c r="F315" s="54"/>
    </row>
    <row r="316" spans="1:6" x14ac:dyDescent="0.25">
      <c r="A316" s="53"/>
      <c r="B316" s="54"/>
      <c r="C316" s="54"/>
      <c r="D316" s="54"/>
      <c r="E316" s="54"/>
      <c r="F316" s="54"/>
    </row>
    <row r="317" spans="1:6" x14ac:dyDescent="0.25">
      <c r="A317" s="53"/>
      <c r="B317" s="54"/>
      <c r="C317" s="54"/>
      <c r="D317" s="54"/>
      <c r="E317" s="54"/>
      <c r="F317" s="54"/>
    </row>
    <row r="318" spans="1:6" x14ac:dyDescent="0.25">
      <c r="A318" s="53"/>
      <c r="B318" s="54"/>
      <c r="C318" s="54"/>
      <c r="D318" s="54"/>
      <c r="E318" s="54"/>
      <c r="F318" s="54"/>
    </row>
    <row r="319" spans="1:6" x14ac:dyDescent="0.25">
      <c r="A319" s="53"/>
      <c r="B319" s="54"/>
      <c r="C319" s="54"/>
      <c r="D319" s="54"/>
      <c r="E319" s="54"/>
      <c r="F319" s="54"/>
    </row>
    <row r="320" spans="1:6" x14ac:dyDescent="0.25">
      <c r="A320" s="53"/>
      <c r="B320" s="54"/>
      <c r="C320" s="54"/>
      <c r="D320" s="54"/>
      <c r="E320" s="54"/>
      <c r="F320" s="54"/>
    </row>
    <row r="321" spans="1:6" x14ac:dyDescent="0.25">
      <c r="A321" s="53"/>
      <c r="B321" s="54"/>
      <c r="C321" s="54"/>
      <c r="D321" s="54"/>
      <c r="E321" s="54"/>
      <c r="F321" s="54"/>
    </row>
    <row r="322" spans="1:6" x14ac:dyDescent="0.25">
      <c r="A322" s="53"/>
      <c r="B322" s="54"/>
      <c r="C322" s="54"/>
      <c r="D322" s="54"/>
      <c r="E322" s="54"/>
      <c r="F322" s="54"/>
    </row>
    <row r="323" spans="1:6" x14ac:dyDescent="0.25">
      <c r="A323" s="53"/>
      <c r="B323" s="54"/>
      <c r="C323" s="54"/>
      <c r="D323" s="54"/>
      <c r="E323" s="54"/>
      <c r="F323" s="54"/>
    </row>
    <row r="324" spans="1:6" x14ac:dyDescent="0.25">
      <c r="A324" s="53"/>
      <c r="B324" s="54"/>
      <c r="C324" s="54"/>
      <c r="D324" s="54"/>
      <c r="E324" s="54"/>
      <c r="F324" s="54"/>
    </row>
    <row r="325" spans="1:6" x14ac:dyDescent="0.25">
      <c r="A325" s="53"/>
      <c r="B325" s="54"/>
      <c r="C325" s="54"/>
      <c r="D325" s="54"/>
      <c r="E325" s="54"/>
      <c r="F325" s="54"/>
    </row>
    <row r="326" spans="1:6" x14ac:dyDescent="0.25">
      <c r="A326" s="53"/>
      <c r="B326" s="54"/>
      <c r="C326" s="54"/>
      <c r="D326" s="54"/>
      <c r="E326" s="54"/>
      <c r="F326" s="54"/>
    </row>
    <row r="327" spans="1:6" x14ac:dyDescent="0.25">
      <c r="A327" s="53"/>
      <c r="B327" s="54"/>
      <c r="C327" s="54"/>
      <c r="D327" s="54"/>
      <c r="E327" s="54"/>
      <c r="F327" s="54"/>
    </row>
    <row r="328" spans="1:6" x14ac:dyDescent="0.25">
      <c r="A328" s="53"/>
      <c r="B328" s="54"/>
      <c r="C328" s="54"/>
      <c r="D328" s="54"/>
      <c r="E328" s="54"/>
      <c r="F328" s="54"/>
    </row>
    <row r="329" spans="1:6" x14ac:dyDescent="0.25">
      <c r="A329" s="53"/>
      <c r="B329" s="54"/>
      <c r="C329" s="54"/>
      <c r="D329" s="54"/>
      <c r="E329" s="54"/>
      <c r="F329" s="54"/>
    </row>
    <row r="330" spans="1:6" x14ac:dyDescent="0.25">
      <c r="A330" s="53"/>
      <c r="B330" s="54"/>
      <c r="C330" s="54"/>
      <c r="D330" s="54"/>
      <c r="E330" s="54"/>
      <c r="F330" s="54"/>
    </row>
    <row r="331" spans="1:6" x14ac:dyDescent="0.25">
      <c r="A331" s="53"/>
      <c r="B331" s="54"/>
      <c r="C331" s="54"/>
      <c r="D331" s="54"/>
      <c r="E331" s="54"/>
      <c r="F331" s="54"/>
    </row>
    <row r="332" spans="1:6" x14ac:dyDescent="0.25">
      <c r="A332" s="53"/>
      <c r="B332" s="54"/>
      <c r="C332" s="54"/>
      <c r="D332" s="54"/>
      <c r="E332" s="54"/>
      <c r="F332" s="54"/>
    </row>
    <row r="333" spans="1:6" x14ac:dyDescent="0.25">
      <c r="A333" s="53"/>
      <c r="B333" s="54"/>
      <c r="C333" s="54"/>
      <c r="D333" s="54"/>
      <c r="E333" s="54"/>
      <c r="F333" s="54"/>
    </row>
    <row r="334" spans="1:6" x14ac:dyDescent="0.25">
      <c r="A334" s="53"/>
      <c r="B334" s="54"/>
      <c r="C334" s="54"/>
      <c r="D334" s="54"/>
      <c r="E334" s="54"/>
      <c r="F334" s="54"/>
    </row>
    <row r="335" spans="1:6" x14ac:dyDescent="0.25">
      <c r="A335" s="53"/>
      <c r="B335" s="54"/>
      <c r="C335" s="54"/>
      <c r="D335" s="54"/>
      <c r="E335" s="54"/>
      <c r="F335" s="54"/>
    </row>
    <row r="336" spans="1:6" x14ac:dyDescent="0.25">
      <c r="A336" s="53"/>
      <c r="B336" s="54"/>
      <c r="C336" s="54"/>
      <c r="D336" s="54"/>
      <c r="E336" s="54"/>
      <c r="F336" s="54"/>
    </row>
    <row r="337" spans="1:6" x14ac:dyDescent="0.25">
      <c r="A337" s="53"/>
      <c r="B337" s="54"/>
      <c r="C337" s="54"/>
      <c r="D337" s="54"/>
      <c r="E337" s="54"/>
      <c r="F337" s="54"/>
    </row>
    <row r="338" spans="1:6" x14ac:dyDescent="0.25">
      <c r="A338" s="53"/>
      <c r="B338" s="54"/>
      <c r="C338" s="54"/>
      <c r="D338" s="54"/>
      <c r="E338" s="54"/>
      <c r="F338" s="54"/>
    </row>
    <row r="339" spans="1:6" x14ac:dyDescent="0.25">
      <c r="A339" s="53"/>
      <c r="B339" s="54"/>
      <c r="C339" s="54"/>
      <c r="D339" s="54"/>
      <c r="E339" s="54"/>
      <c r="F339" s="54"/>
    </row>
    <row r="340" spans="1:6" x14ac:dyDescent="0.25">
      <c r="A340" s="53"/>
      <c r="B340" s="54"/>
      <c r="C340" s="54"/>
      <c r="D340" s="54"/>
      <c r="E340" s="54"/>
      <c r="F340" s="54"/>
    </row>
    <row r="341" spans="1:6" x14ac:dyDescent="0.25">
      <c r="A341" s="53"/>
      <c r="B341" s="54"/>
      <c r="C341" s="54"/>
      <c r="D341" s="54"/>
      <c r="E341" s="54"/>
      <c r="F341" s="54"/>
    </row>
    <row r="342" spans="1:6" x14ac:dyDescent="0.25">
      <c r="A342" s="53"/>
      <c r="B342" s="54"/>
      <c r="C342" s="54"/>
      <c r="D342" s="54"/>
      <c r="E342" s="54"/>
      <c r="F342" s="54"/>
    </row>
    <row r="343" spans="1:6" x14ac:dyDescent="0.25">
      <c r="A343" s="53"/>
      <c r="B343" s="54"/>
      <c r="C343" s="54"/>
      <c r="D343" s="54"/>
      <c r="E343" s="54"/>
      <c r="F343" s="54"/>
    </row>
    <row r="344" spans="1:6" x14ac:dyDescent="0.25">
      <c r="A344" s="53"/>
      <c r="B344" s="54"/>
      <c r="C344" s="54"/>
      <c r="D344" s="54"/>
      <c r="E344" s="54"/>
      <c r="F344" s="54"/>
    </row>
    <row r="345" spans="1:6" x14ac:dyDescent="0.25">
      <c r="A345" s="53"/>
      <c r="B345" s="54"/>
      <c r="C345" s="54"/>
      <c r="D345" s="54"/>
      <c r="E345" s="54"/>
      <c r="F345" s="54"/>
    </row>
    <row r="346" spans="1:6" x14ac:dyDescent="0.25">
      <c r="A346" s="53"/>
      <c r="B346" s="54"/>
      <c r="C346" s="54"/>
      <c r="D346" s="54"/>
      <c r="E346" s="54"/>
      <c r="F346" s="54"/>
    </row>
    <row r="347" spans="1:6" x14ac:dyDescent="0.25">
      <c r="A347" s="53"/>
      <c r="B347" s="54"/>
      <c r="C347" s="54"/>
      <c r="D347" s="54"/>
      <c r="E347" s="54"/>
      <c r="F347" s="54"/>
    </row>
    <row r="348" spans="1:6" x14ac:dyDescent="0.25">
      <c r="A348" s="53"/>
      <c r="B348" s="54"/>
      <c r="C348" s="54"/>
      <c r="D348" s="54"/>
      <c r="E348" s="54"/>
      <c r="F348" s="54"/>
    </row>
    <row r="349" spans="1:6" x14ac:dyDescent="0.25">
      <c r="A349" s="53"/>
      <c r="B349" s="54"/>
      <c r="C349" s="54"/>
      <c r="D349" s="54"/>
      <c r="E349" s="54"/>
      <c r="F349" s="54"/>
    </row>
    <row r="350" spans="1:6" x14ac:dyDescent="0.25">
      <c r="A350" s="53"/>
      <c r="B350" s="54"/>
      <c r="C350" s="54"/>
      <c r="D350" s="54"/>
      <c r="E350" s="54"/>
      <c r="F350" s="54"/>
    </row>
    <row r="351" spans="1:6" x14ac:dyDescent="0.25">
      <c r="A351" s="53"/>
      <c r="B351" s="54"/>
      <c r="C351" s="54"/>
      <c r="D351" s="54"/>
      <c r="E351" s="54"/>
      <c r="F351" s="54"/>
    </row>
    <row r="352" spans="1:6" x14ac:dyDescent="0.25">
      <c r="A352" s="53"/>
      <c r="B352" s="54"/>
      <c r="C352" s="54"/>
      <c r="D352" s="54"/>
      <c r="E352" s="54"/>
      <c r="F352" s="54"/>
    </row>
    <row r="353" spans="1:6" x14ac:dyDescent="0.25">
      <c r="A353" s="53"/>
      <c r="B353" s="54"/>
      <c r="C353" s="54"/>
      <c r="D353" s="54"/>
      <c r="E353" s="54"/>
      <c r="F353" s="54"/>
    </row>
    <row r="354" spans="1:6" x14ac:dyDescent="0.25">
      <c r="A354" s="53"/>
      <c r="B354" s="54"/>
      <c r="C354" s="54"/>
      <c r="D354" s="54"/>
      <c r="E354" s="54"/>
      <c r="F354" s="54"/>
    </row>
    <row r="355" spans="1:6" x14ac:dyDescent="0.25">
      <c r="A355" s="53"/>
      <c r="B355" s="54"/>
      <c r="C355" s="54"/>
      <c r="D355" s="54"/>
      <c r="E355" s="54"/>
      <c r="F355" s="54"/>
    </row>
    <row r="356" spans="1:6" x14ac:dyDescent="0.25">
      <c r="A356" s="53"/>
      <c r="B356" s="54"/>
      <c r="C356" s="54"/>
      <c r="D356" s="54"/>
      <c r="E356" s="54"/>
      <c r="F356" s="54"/>
    </row>
    <row r="357" spans="1:6" x14ac:dyDescent="0.25">
      <c r="A357" s="53"/>
      <c r="B357" s="54"/>
      <c r="C357" s="54"/>
      <c r="D357" s="54"/>
      <c r="E357" s="54"/>
      <c r="F357" s="54"/>
    </row>
    <row r="358" spans="1:6" x14ac:dyDescent="0.25">
      <c r="A358" s="53"/>
      <c r="B358" s="54"/>
      <c r="C358" s="54"/>
      <c r="D358" s="54"/>
      <c r="E358" s="54"/>
      <c r="F358" s="54"/>
    </row>
    <row r="359" spans="1:6" x14ac:dyDescent="0.25">
      <c r="A359" s="53"/>
      <c r="B359" s="54"/>
      <c r="C359" s="54"/>
      <c r="D359" s="54"/>
      <c r="E359" s="54"/>
      <c r="F359" s="54"/>
    </row>
    <row r="360" spans="1:6" x14ac:dyDescent="0.25">
      <c r="A360" s="53"/>
      <c r="B360" s="54"/>
      <c r="C360" s="54"/>
      <c r="D360" s="54"/>
      <c r="E360" s="54"/>
      <c r="F360" s="54"/>
    </row>
    <row r="361" spans="1:6" x14ac:dyDescent="0.25">
      <c r="A361" s="53"/>
      <c r="B361" s="54"/>
      <c r="C361" s="54"/>
      <c r="D361" s="54"/>
      <c r="E361" s="54"/>
      <c r="F361" s="54"/>
    </row>
    <row r="362" spans="1:6" x14ac:dyDescent="0.25">
      <c r="A362" s="53"/>
      <c r="B362" s="54"/>
      <c r="C362" s="54"/>
      <c r="D362" s="54"/>
      <c r="E362" s="54"/>
      <c r="F362" s="54"/>
    </row>
    <row r="363" spans="1:6" x14ac:dyDescent="0.25">
      <c r="A363" s="53"/>
      <c r="B363" s="54"/>
      <c r="C363" s="54"/>
      <c r="D363" s="54"/>
      <c r="E363" s="54"/>
      <c r="F363" s="54"/>
    </row>
    <row r="364" spans="1:6" x14ac:dyDescent="0.25">
      <c r="A364" s="53"/>
      <c r="B364" s="54"/>
      <c r="C364" s="54"/>
      <c r="D364" s="54"/>
      <c r="E364" s="54"/>
      <c r="F364" s="54"/>
    </row>
    <row r="365" spans="1:6" x14ac:dyDescent="0.25">
      <c r="A365" s="53"/>
      <c r="B365" s="54"/>
      <c r="C365" s="54"/>
      <c r="D365" s="54"/>
      <c r="E365" s="54"/>
      <c r="F365" s="54"/>
    </row>
    <row r="366" spans="1:6" x14ac:dyDescent="0.25">
      <c r="A366" s="53"/>
      <c r="B366" s="54"/>
      <c r="C366" s="54"/>
      <c r="D366" s="54"/>
      <c r="E366" s="54"/>
      <c r="F366" s="54"/>
    </row>
    <row r="367" spans="1:6" x14ac:dyDescent="0.25">
      <c r="A367" s="53"/>
      <c r="B367" s="54"/>
      <c r="C367" s="54"/>
      <c r="D367" s="54"/>
      <c r="E367" s="54"/>
      <c r="F367" s="54"/>
    </row>
    <row r="368" spans="1:6" x14ac:dyDescent="0.25">
      <c r="A368" s="53"/>
      <c r="B368" s="54"/>
      <c r="C368" s="54"/>
      <c r="D368" s="54"/>
      <c r="E368" s="54"/>
      <c r="F368" s="54"/>
    </row>
    <row r="369" spans="1:6" x14ac:dyDescent="0.25">
      <c r="A369" s="53"/>
      <c r="B369" s="54"/>
      <c r="C369" s="54"/>
      <c r="D369" s="54"/>
      <c r="E369" s="54"/>
      <c r="F369" s="54"/>
    </row>
    <row r="370" spans="1:6" x14ac:dyDescent="0.25">
      <c r="A370" s="53"/>
      <c r="B370" s="54"/>
      <c r="C370" s="54"/>
      <c r="D370" s="54"/>
      <c r="E370" s="54"/>
      <c r="F370" s="54"/>
    </row>
    <row r="371" spans="1:6" x14ac:dyDescent="0.25">
      <c r="A371" s="53"/>
      <c r="B371" s="54"/>
      <c r="C371" s="54"/>
      <c r="D371" s="54"/>
      <c r="E371" s="54"/>
      <c r="F371" s="54"/>
    </row>
    <row r="372" spans="1:6" x14ac:dyDescent="0.25">
      <c r="A372" s="53"/>
      <c r="B372" s="54"/>
      <c r="C372" s="54"/>
      <c r="D372" s="54"/>
      <c r="E372" s="54"/>
      <c r="F372" s="54"/>
    </row>
    <row r="373" spans="1:6" x14ac:dyDescent="0.25">
      <c r="A373" s="53"/>
      <c r="B373" s="54"/>
      <c r="C373" s="54"/>
      <c r="D373" s="54"/>
      <c r="E373" s="54"/>
      <c r="F373" s="54"/>
    </row>
    <row r="374" spans="1:6" x14ac:dyDescent="0.25">
      <c r="A374" s="53"/>
      <c r="B374" s="54"/>
      <c r="C374" s="54"/>
      <c r="D374" s="54"/>
      <c r="E374" s="54"/>
      <c r="F374" s="54"/>
    </row>
    <row r="375" spans="1:6" x14ac:dyDescent="0.25">
      <c r="A375" s="53"/>
      <c r="B375" s="54"/>
      <c r="C375" s="54"/>
      <c r="D375" s="54"/>
      <c r="E375" s="54"/>
      <c r="F375" s="54"/>
    </row>
    <row r="376" spans="1:6" x14ac:dyDescent="0.25">
      <c r="A376" s="53"/>
      <c r="B376" s="54"/>
      <c r="C376" s="54"/>
      <c r="D376" s="54"/>
      <c r="E376" s="54"/>
      <c r="F376" s="54"/>
    </row>
    <row r="377" spans="1:6" x14ac:dyDescent="0.25">
      <c r="A377" s="53"/>
      <c r="B377" s="54"/>
      <c r="C377" s="54"/>
      <c r="D377" s="54"/>
      <c r="E377" s="54"/>
      <c r="F377" s="54"/>
    </row>
    <row r="378" spans="1:6" x14ac:dyDescent="0.25">
      <c r="A378" s="53"/>
      <c r="B378" s="54"/>
      <c r="C378" s="54"/>
      <c r="D378" s="54"/>
      <c r="E378" s="54"/>
      <c r="F378" s="54"/>
    </row>
    <row r="379" spans="1:6" x14ac:dyDescent="0.25">
      <c r="A379" s="53"/>
      <c r="B379" s="54"/>
      <c r="C379" s="54"/>
      <c r="D379" s="54"/>
      <c r="E379" s="54"/>
      <c r="F379" s="54"/>
    </row>
    <row r="380" spans="1:6" x14ac:dyDescent="0.25">
      <c r="A380" s="53"/>
      <c r="B380" s="54"/>
      <c r="C380" s="54"/>
      <c r="D380" s="54"/>
      <c r="E380" s="54"/>
      <c r="F380" s="54"/>
    </row>
    <row r="381" spans="1:6" x14ac:dyDescent="0.25">
      <c r="A381" s="53"/>
      <c r="B381" s="54"/>
      <c r="C381" s="54"/>
      <c r="D381" s="54"/>
      <c r="E381" s="54"/>
      <c r="F381" s="54"/>
    </row>
    <row r="382" spans="1:6" x14ac:dyDescent="0.25">
      <c r="A382" s="53"/>
      <c r="B382" s="54"/>
      <c r="C382" s="54"/>
      <c r="D382" s="54"/>
      <c r="E382" s="54"/>
      <c r="F382" s="54"/>
    </row>
    <row r="383" spans="1:6" x14ac:dyDescent="0.25">
      <c r="A383" s="53"/>
      <c r="B383" s="54"/>
      <c r="C383" s="54"/>
      <c r="D383" s="54"/>
      <c r="E383" s="54"/>
      <c r="F383" s="54"/>
    </row>
    <row r="384" spans="1:6" x14ac:dyDescent="0.25">
      <c r="A384" s="53"/>
      <c r="B384" s="54"/>
      <c r="C384" s="54"/>
      <c r="D384" s="54"/>
      <c r="E384" s="54"/>
      <c r="F384" s="54"/>
    </row>
    <row r="385" spans="1:6" x14ac:dyDescent="0.25">
      <c r="A385" s="53"/>
      <c r="B385" s="54"/>
      <c r="C385" s="54"/>
      <c r="D385" s="54"/>
      <c r="E385" s="54"/>
      <c r="F385" s="54"/>
    </row>
    <row r="386" spans="1:6" x14ac:dyDescent="0.25">
      <c r="A386" s="53"/>
      <c r="B386" s="54"/>
      <c r="C386" s="54"/>
      <c r="D386" s="54"/>
      <c r="E386" s="54"/>
      <c r="F386" s="54"/>
    </row>
    <row r="387" spans="1:6" x14ac:dyDescent="0.25">
      <c r="A387" s="53"/>
      <c r="B387" s="54"/>
      <c r="C387" s="54"/>
      <c r="D387" s="54"/>
      <c r="E387" s="54"/>
      <c r="F387" s="54"/>
    </row>
    <row r="388" spans="1:6" x14ac:dyDescent="0.25">
      <c r="A388" s="53"/>
      <c r="B388" s="54"/>
      <c r="C388" s="54"/>
      <c r="D388" s="54"/>
      <c r="E388" s="54"/>
      <c r="F388" s="54"/>
    </row>
    <row r="389" spans="1:6" x14ac:dyDescent="0.25">
      <c r="A389" s="53"/>
      <c r="B389" s="54"/>
      <c r="C389" s="54"/>
      <c r="D389" s="54"/>
      <c r="E389" s="54"/>
      <c r="F389" s="54"/>
    </row>
    <row r="390" spans="1:6" x14ac:dyDescent="0.25">
      <c r="A390" s="53"/>
      <c r="B390" s="54"/>
      <c r="C390" s="54"/>
      <c r="D390" s="54"/>
      <c r="E390" s="54"/>
      <c r="F390" s="54"/>
    </row>
    <row r="391" spans="1:6" x14ac:dyDescent="0.25">
      <c r="A391" s="53"/>
      <c r="B391" s="54"/>
      <c r="C391" s="54"/>
      <c r="D391" s="54"/>
      <c r="E391" s="54"/>
      <c r="F391" s="54"/>
    </row>
    <row r="392" spans="1:6" x14ac:dyDescent="0.25">
      <c r="A392" s="53"/>
      <c r="B392" s="54"/>
      <c r="C392" s="54"/>
      <c r="D392" s="54"/>
      <c r="E392" s="54"/>
      <c r="F392" s="54"/>
    </row>
    <row r="393" spans="1:6" x14ac:dyDescent="0.25">
      <c r="A393" s="53"/>
      <c r="B393" s="54"/>
      <c r="C393" s="54"/>
      <c r="D393" s="54"/>
      <c r="E393" s="54"/>
      <c r="F393" s="54"/>
    </row>
    <row r="394" spans="1:6" x14ac:dyDescent="0.25">
      <c r="A394" s="53"/>
      <c r="B394" s="54"/>
      <c r="C394" s="54"/>
      <c r="D394" s="54"/>
      <c r="E394" s="54"/>
      <c r="F394" s="54"/>
    </row>
    <row r="395" spans="1:6" x14ac:dyDescent="0.25">
      <c r="A395" s="53"/>
      <c r="B395" s="54"/>
      <c r="C395" s="54"/>
      <c r="D395" s="54"/>
      <c r="E395" s="54"/>
      <c r="F395" s="54"/>
    </row>
    <row r="396" spans="1:6" x14ac:dyDescent="0.25">
      <c r="A396" s="53"/>
      <c r="B396" s="54"/>
      <c r="C396" s="54"/>
      <c r="D396" s="54"/>
      <c r="E396" s="54"/>
      <c r="F396" s="54"/>
    </row>
    <row r="397" spans="1:6" x14ac:dyDescent="0.25">
      <c r="A397" s="53"/>
      <c r="B397" s="54"/>
      <c r="C397" s="54"/>
      <c r="D397" s="54"/>
      <c r="E397" s="54"/>
      <c r="F397" s="54"/>
    </row>
    <row r="398" spans="1:6" x14ac:dyDescent="0.25">
      <c r="A398" s="53"/>
      <c r="B398" s="54"/>
      <c r="C398" s="54"/>
      <c r="D398" s="54"/>
      <c r="E398" s="54"/>
      <c r="F398" s="54"/>
    </row>
    <row r="399" spans="1:6" x14ac:dyDescent="0.25">
      <c r="A399" s="53"/>
      <c r="B399" s="54"/>
      <c r="C399" s="54"/>
      <c r="D399" s="54"/>
      <c r="E399" s="54"/>
      <c r="F399" s="54"/>
    </row>
    <row r="400" spans="1:6" x14ac:dyDescent="0.25">
      <c r="A400" s="53"/>
      <c r="B400" s="54"/>
      <c r="C400" s="54"/>
      <c r="D400" s="54"/>
      <c r="E400" s="54"/>
      <c r="F400" s="54"/>
    </row>
    <row r="401" spans="1:6" x14ac:dyDescent="0.25">
      <c r="A401" s="53"/>
      <c r="B401" s="54"/>
      <c r="C401" s="54"/>
      <c r="D401" s="54"/>
      <c r="E401" s="54"/>
      <c r="F401" s="54"/>
    </row>
    <row r="402" spans="1:6" x14ac:dyDescent="0.25">
      <c r="A402" s="53"/>
      <c r="B402" s="54"/>
      <c r="C402" s="54"/>
      <c r="D402" s="54"/>
      <c r="E402" s="54"/>
      <c r="F402" s="54"/>
    </row>
    <row r="403" spans="1:6" x14ac:dyDescent="0.25">
      <c r="A403" s="53"/>
      <c r="B403" s="54"/>
      <c r="C403" s="54"/>
      <c r="D403" s="54"/>
      <c r="E403" s="54"/>
      <c r="F403" s="54"/>
    </row>
    <row r="404" spans="1:6" x14ac:dyDescent="0.25">
      <c r="A404" s="53"/>
      <c r="B404" s="54"/>
      <c r="C404" s="54"/>
      <c r="D404" s="54"/>
      <c r="E404" s="54"/>
      <c r="F404" s="54"/>
    </row>
    <row r="405" spans="1:6" x14ac:dyDescent="0.25">
      <c r="A405" s="53"/>
      <c r="B405" s="54"/>
      <c r="C405" s="54"/>
      <c r="D405" s="54"/>
      <c r="E405" s="54"/>
      <c r="F405" s="54"/>
    </row>
    <row r="406" spans="1:6" x14ac:dyDescent="0.25">
      <c r="A406" s="53"/>
      <c r="B406" s="54"/>
      <c r="C406" s="54"/>
      <c r="D406" s="54"/>
      <c r="E406" s="54"/>
      <c r="F406" s="54"/>
    </row>
    <row r="407" spans="1:6" x14ac:dyDescent="0.25">
      <c r="A407" s="53"/>
      <c r="B407" s="54"/>
      <c r="C407" s="54"/>
      <c r="D407" s="54"/>
      <c r="E407" s="54"/>
      <c r="F407" s="54"/>
    </row>
    <row r="408" spans="1:6" x14ac:dyDescent="0.25">
      <c r="A408" s="53"/>
      <c r="B408" s="54"/>
      <c r="C408" s="54"/>
      <c r="D408" s="54"/>
      <c r="E408" s="54"/>
      <c r="F408" s="54"/>
    </row>
    <row r="409" spans="1:6" x14ac:dyDescent="0.25">
      <c r="A409" s="53"/>
      <c r="B409" s="54"/>
      <c r="C409" s="54"/>
      <c r="D409" s="54"/>
      <c r="E409" s="54"/>
      <c r="F409" s="54"/>
    </row>
    <row r="410" spans="1:6" x14ac:dyDescent="0.25">
      <c r="A410" s="53"/>
      <c r="B410" s="54"/>
      <c r="C410" s="54"/>
      <c r="D410" s="54"/>
      <c r="E410" s="54"/>
      <c r="F410" s="54"/>
    </row>
    <row r="411" spans="1:6" x14ac:dyDescent="0.25">
      <c r="A411" s="53"/>
      <c r="B411" s="54"/>
      <c r="C411" s="54"/>
      <c r="D411" s="54"/>
      <c r="E411" s="54"/>
      <c r="F411" s="54"/>
    </row>
    <row r="412" spans="1:6" x14ac:dyDescent="0.25">
      <c r="A412" s="53"/>
      <c r="B412" s="54"/>
      <c r="C412" s="54"/>
      <c r="D412" s="54"/>
      <c r="E412" s="54"/>
      <c r="F412" s="54"/>
    </row>
    <row r="413" spans="1:6" x14ac:dyDescent="0.25">
      <c r="A413" s="53"/>
      <c r="B413" s="54"/>
      <c r="C413" s="54"/>
      <c r="D413" s="54"/>
      <c r="E413" s="54"/>
      <c r="F413" s="54"/>
    </row>
    <row r="414" spans="1:6" x14ac:dyDescent="0.25">
      <c r="A414" s="53"/>
      <c r="B414" s="54"/>
      <c r="C414" s="54"/>
      <c r="D414" s="54"/>
      <c r="E414" s="54"/>
      <c r="F414" s="54"/>
    </row>
    <row r="415" spans="1:6" x14ac:dyDescent="0.25">
      <c r="A415" s="53"/>
      <c r="B415" s="54"/>
      <c r="C415" s="54"/>
      <c r="D415" s="54"/>
      <c r="E415" s="54"/>
      <c r="F415" s="54"/>
    </row>
    <row r="416" spans="1:6" x14ac:dyDescent="0.25">
      <c r="A416" s="53"/>
      <c r="B416" s="54"/>
      <c r="C416" s="54"/>
      <c r="D416" s="54"/>
      <c r="E416" s="54"/>
      <c r="F416" s="54"/>
    </row>
    <row r="417" spans="1:6" x14ac:dyDescent="0.25">
      <c r="A417" s="53"/>
      <c r="B417" s="54"/>
      <c r="C417" s="54"/>
      <c r="D417" s="54"/>
      <c r="E417" s="54"/>
      <c r="F417" s="54"/>
    </row>
    <row r="418" spans="1:6" x14ac:dyDescent="0.25">
      <c r="A418" s="53"/>
      <c r="B418" s="54"/>
      <c r="C418" s="54"/>
      <c r="D418" s="54"/>
      <c r="E418" s="54"/>
      <c r="F418" s="54"/>
    </row>
    <row r="419" spans="1:6" x14ac:dyDescent="0.25">
      <c r="A419" s="53"/>
      <c r="B419" s="54"/>
      <c r="C419" s="54"/>
      <c r="D419" s="54"/>
      <c r="E419" s="54"/>
      <c r="F419" s="54"/>
    </row>
    <row r="420" spans="1:6" x14ac:dyDescent="0.25">
      <c r="A420" s="53"/>
      <c r="B420" s="54"/>
      <c r="C420" s="54"/>
      <c r="D420" s="54"/>
      <c r="E420" s="54"/>
      <c r="F420" s="54"/>
    </row>
    <row r="421" spans="1:6" x14ac:dyDescent="0.25">
      <c r="A421" s="53"/>
      <c r="B421" s="54"/>
      <c r="C421" s="54"/>
      <c r="D421" s="54"/>
      <c r="E421" s="54"/>
      <c r="F421" s="54"/>
    </row>
    <row r="422" spans="1:6" x14ac:dyDescent="0.25">
      <c r="A422" s="53"/>
      <c r="B422" s="54"/>
      <c r="C422" s="54"/>
      <c r="D422" s="54"/>
      <c r="E422" s="54"/>
      <c r="F422" s="54"/>
    </row>
    <row r="423" spans="1:6" x14ac:dyDescent="0.25">
      <c r="A423" s="53"/>
      <c r="B423" s="54"/>
      <c r="C423" s="54"/>
      <c r="D423" s="54"/>
      <c r="E423" s="54"/>
      <c r="F423" s="54"/>
    </row>
    <row r="424" spans="1:6" x14ac:dyDescent="0.25">
      <c r="A424" s="53"/>
      <c r="B424" s="54"/>
      <c r="C424" s="54"/>
      <c r="D424" s="54"/>
      <c r="E424" s="54"/>
      <c r="F424" s="54"/>
    </row>
    <row r="425" spans="1:6" x14ac:dyDescent="0.25">
      <c r="A425" s="53"/>
      <c r="B425" s="54"/>
      <c r="C425" s="54"/>
      <c r="D425" s="54"/>
      <c r="E425" s="54"/>
      <c r="F425" s="54"/>
    </row>
    <row r="426" spans="1:6" x14ac:dyDescent="0.25">
      <c r="A426" s="53"/>
      <c r="B426" s="54"/>
      <c r="C426" s="54"/>
      <c r="D426" s="54"/>
      <c r="E426" s="54"/>
      <c r="F426" s="54"/>
    </row>
    <row r="427" spans="1:6" x14ac:dyDescent="0.25">
      <c r="A427" s="53"/>
      <c r="B427" s="54"/>
      <c r="C427" s="54"/>
      <c r="D427" s="54"/>
      <c r="E427" s="54"/>
      <c r="F427" s="54"/>
    </row>
    <row r="428" spans="1:6" x14ac:dyDescent="0.25">
      <c r="A428" s="53"/>
      <c r="B428" s="54"/>
      <c r="C428" s="54"/>
      <c r="D428" s="54"/>
      <c r="E428" s="54"/>
      <c r="F428" s="54"/>
    </row>
    <row r="429" spans="1:6" x14ac:dyDescent="0.25">
      <c r="A429" s="53"/>
      <c r="B429" s="54"/>
      <c r="C429" s="54"/>
      <c r="D429" s="54"/>
      <c r="E429" s="54"/>
      <c r="F429" s="54"/>
    </row>
    <row r="430" spans="1:6" x14ac:dyDescent="0.25">
      <c r="A430" s="53"/>
      <c r="B430" s="54"/>
      <c r="C430" s="54"/>
      <c r="D430" s="54"/>
      <c r="E430" s="54"/>
      <c r="F430" s="54"/>
    </row>
    <row r="431" spans="1:6" x14ac:dyDescent="0.25">
      <c r="A431" s="53"/>
      <c r="B431" s="54"/>
      <c r="C431" s="54"/>
      <c r="D431" s="54"/>
      <c r="E431" s="54"/>
      <c r="F431" s="54"/>
    </row>
    <row r="432" spans="1:6" x14ac:dyDescent="0.25">
      <c r="A432" s="53"/>
      <c r="B432" s="54"/>
      <c r="C432" s="54"/>
      <c r="D432" s="54"/>
      <c r="E432" s="54"/>
      <c r="F432" s="54"/>
    </row>
    <row r="433" spans="1:6" x14ac:dyDescent="0.25">
      <c r="A433" s="53"/>
      <c r="B433" s="54"/>
      <c r="C433" s="54"/>
      <c r="D433" s="54"/>
      <c r="E433" s="54"/>
      <c r="F433" s="54"/>
    </row>
    <row r="434" spans="1:6" x14ac:dyDescent="0.25">
      <c r="A434" s="53"/>
      <c r="B434" s="54"/>
      <c r="C434" s="54"/>
      <c r="D434" s="54"/>
      <c r="E434" s="54"/>
      <c r="F434" s="54"/>
    </row>
    <row r="435" spans="1:6" x14ac:dyDescent="0.25">
      <c r="A435" s="53"/>
      <c r="B435" s="54"/>
      <c r="C435" s="54"/>
      <c r="D435" s="54"/>
      <c r="E435" s="54"/>
      <c r="F435" s="54"/>
    </row>
    <row r="436" spans="1:6" x14ac:dyDescent="0.25">
      <c r="A436" s="53"/>
      <c r="B436" s="54"/>
      <c r="C436" s="54"/>
      <c r="D436" s="54"/>
      <c r="E436" s="54"/>
      <c r="F436" s="54"/>
    </row>
    <row r="437" spans="1:6" x14ac:dyDescent="0.25">
      <c r="A437" s="53"/>
      <c r="B437" s="54"/>
      <c r="C437" s="54"/>
      <c r="D437" s="54"/>
      <c r="E437" s="54"/>
      <c r="F437" s="54"/>
    </row>
    <row r="438" spans="1:6" x14ac:dyDescent="0.25">
      <c r="A438" s="53"/>
      <c r="B438" s="54"/>
      <c r="C438" s="54"/>
      <c r="D438" s="54"/>
      <c r="E438" s="54"/>
      <c r="F438" s="54"/>
    </row>
    <row r="439" spans="1:6" x14ac:dyDescent="0.25">
      <c r="A439" s="53"/>
      <c r="B439" s="54"/>
      <c r="C439" s="54"/>
      <c r="D439" s="54"/>
      <c r="E439" s="54"/>
      <c r="F439" s="54"/>
    </row>
    <row r="440" spans="1:6" x14ac:dyDescent="0.25">
      <c r="A440" s="53"/>
      <c r="B440" s="54"/>
      <c r="C440" s="54"/>
      <c r="D440" s="54"/>
      <c r="E440" s="54"/>
      <c r="F440" s="54"/>
    </row>
    <row r="441" spans="1:6" x14ac:dyDescent="0.25">
      <c r="A441" s="53"/>
      <c r="B441" s="54"/>
      <c r="C441" s="54"/>
      <c r="D441" s="54"/>
      <c r="E441" s="54"/>
      <c r="F441" s="54"/>
    </row>
    <row r="442" spans="1:6" x14ac:dyDescent="0.25">
      <c r="A442" s="53"/>
      <c r="B442" s="54"/>
      <c r="C442" s="54"/>
      <c r="D442" s="54"/>
      <c r="E442" s="54"/>
      <c r="F442" s="54"/>
    </row>
    <row r="443" spans="1:6" x14ac:dyDescent="0.25">
      <c r="A443" s="53"/>
      <c r="B443" s="54"/>
      <c r="C443" s="54"/>
      <c r="D443" s="54"/>
      <c r="E443" s="54"/>
      <c r="F443" s="54"/>
    </row>
    <row r="444" spans="1:6" x14ac:dyDescent="0.25">
      <c r="A444" s="53"/>
      <c r="B444" s="54"/>
      <c r="C444" s="54"/>
      <c r="D444" s="54"/>
      <c r="E444" s="54"/>
      <c r="F444" s="54"/>
    </row>
    <row r="445" spans="1:6" x14ac:dyDescent="0.25">
      <c r="A445" s="53"/>
      <c r="B445" s="54"/>
      <c r="C445" s="54"/>
      <c r="D445" s="54"/>
      <c r="E445" s="54"/>
      <c r="F445" s="54"/>
    </row>
    <row r="446" spans="1:6" x14ac:dyDescent="0.25">
      <c r="A446" s="53"/>
      <c r="B446" s="54"/>
      <c r="C446" s="54"/>
      <c r="D446" s="54"/>
      <c r="E446" s="54"/>
      <c r="F446" s="54"/>
    </row>
    <row r="447" spans="1:6" x14ac:dyDescent="0.25">
      <c r="A447" s="53"/>
      <c r="B447" s="54"/>
      <c r="C447" s="54"/>
      <c r="D447" s="54"/>
      <c r="E447" s="54"/>
      <c r="F447" s="54"/>
    </row>
    <row r="448" spans="1:6" x14ac:dyDescent="0.25">
      <c r="A448" s="53"/>
      <c r="B448" s="54"/>
      <c r="C448" s="54"/>
      <c r="D448" s="54"/>
      <c r="E448" s="54"/>
      <c r="F448" s="54"/>
    </row>
    <row r="449" spans="1:6" x14ac:dyDescent="0.25">
      <c r="A449" s="53"/>
      <c r="B449" s="54"/>
      <c r="C449" s="54"/>
      <c r="D449" s="54"/>
      <c r="E449" s="54"/>
      <c r="F449" s="54"/>
    </row>
    <row r="450" spans="1:6" x14ac:dyDescent="0.25">
      <c r="A450" s="53"/>
      <c r="B450" s="54"/>
      <c r="C450" s="54"/>
      <c r="D450" s="54"/>
      <c r="E450" s="54"/>
      <c r="F450" s="54"/>
    </row>
    <row r="451" spans="1:6" x14ac:dyDescent="0.25">
      <c r="A451" s="53"/>
      <c r="B451" s="54"/>
      <c r="C451" s="54"/>
      <c r="D451" s="54"/>
      <c r="E451" s="54"/>
      <c r="F451" s="54"/>
    </row>
    <row r="452" spans="1:6" x14ac:dyDescent="0.25">
      <c r="A452" s="53"/>
      <c r="B452" s="54"/>
      <c r="C452" s="54"/>
      <c r="D452" s="54"/>
      <c r="E452" s="54"/>
      <c r="F452" s="54"/>
    </row>
    <row r="453" spans="1:6" x14ac:dyDescent="0.25">
      <c r="A453" s="53"/>
      <c r="B453" s="54"/>
      <c r="C453" s="54"/>
      <c r="D453" s="54"/>
      <c r="E453" s="54"/>
      <c r="F453" s="54"/>
    </row>
    <row r="454" spans="1:6" x14ac:dyDescent="0.25">
      <c r="A454" s="53"/>
      <c r="B454" s="54"/>
      <c r="C454" s="54"/>
      <c r="D454" s="54"/>
      <c r="E454" s="54"/>
      <c r="F454" s="54"/>
    </row>
    <row r="455" spans="1:6" x14ac:dyDescent="0.25">
      <c r="A455" s="53"/>
      <c r="B455" s="54"/>
      <c r="C455" s="54"/>
      <c r="D455" s="54"/>
      <c r="E455" s="54"/>
      <c r="F455" s="54"/>
    </row>
    <row r="456" spans="1:6" x14ac:dyDescent="0.25">
      <c r="A456" s="53"/>
      <c r="B456" s="54"/>
      <c r="C456" s="54"/>
      <c r="D456" s="54"/>
      <c r="E456" s="54"/>
      <c r="F456" s="54"/>
    </row>
    <row r="457" spans="1:6" x14ac:dyDescent="0.25">
      <c r="A457" s="53"/>
      <c r="B457" s="54"/>
      <c r="C457" s="54"/>
      <c r="D457" s="54"/>
      <c r="E457" s="54"/>
      <c r="F457" s="54"/>
    </row>
    <row r="458" spans="1:6" x14ac:dyDescent="0.25">
      <c r="A458" s="53"/>
      <c r="B458" s="54"/>
      <c r="C458" s="54"/>
      <c r="D458" s="54"/>
      <c r="E458" s="54"/>
      <c r="F458" s="54"/>
    </row>
    <row r="459" spans="1:6" x14ac:dyDescent="0.25">
      <c r="A459" s="53"/>
      <c r="B459" s="54"/>
      <c r="C459" s="54"/>
      <c r="D459" s="54"/>
      <c r="E459" s="54"/>
      <c r="F459" s="54"/>
    </row>
    <row r="460" spans="1:6" x14ac:dyDescent="0.25">
      <c r="A460" s="53"/>
      <c r="B460" s="54"/>
      <c r="C460" s="54"/>
      <c r="D460" s="54"/>
      <c r="E460" s="54"/>
      <c r="F460" s="54"/>
    </row>
    <row r="461" spans="1:6" x14ac:dyDescent="0.25">
      <c r="A461" s="53"/>
      <c r="B461" s="54"/>
      <c r="C461" s="54"/>
      <c r="D461" s="54"/>
      <c r="E461" s="54"/>
      <c r="F461" s="54"/>
    </row>
    <row r="462" spans="1:6" x14ac:dyDescent="0.25">
      <c r="A462" s="53"/>
      <c r="B462" s="54"/>
      <c r="C462" s="54"/>
      <c r="D462" s="54"/>
      <c r="E462" s="54"/>
      <c r="F462" s="54"/>
    </row>
    <row r="463" spans="1:6" x14ac:dyDescent="0.25">
      <c r="A463" s="53"/>
      <c r="B463" s="54"/>
      <c r="C463" s="54"/>
      <c r="D463" s="54"/>
      <c r="E463" s="54"/>
      <c r="F463" s="54"/>
    </row>
    <row r="464" spans="1:6" x14ac:dyDescent="0.25">
      <c r="A464" s="53"/>
      <c r="B464" s="54"/>
      <c r="C464" s="54"/>
      <c r="D464" s="54"/>
      <c r="E464" s="54"/>
      <c r="F464" s="54"/>
    </row>
    <row r="465" spans="1:6" x14ac:dyDescent="0.25">
      <c r="A465" s="53"/>
      <c r="B465" s="54"/>
      <c r="C465" s="54"/>
      <c r="D465" s="54"/>
      <c r="E465" s="54"/>
      <c r="F465" s="54"/>
    </row>
    <row r="466" spans="1:6" x14ac:dyDescent="0.25">
      <c r="A466" s="53"/>
      <c r="B466" s="54"/>
      <c r="C466" s="54"/>
      <c r="D466" s="54"/>
      <c r="E466" s="54"/>
      <c r="F466" s="54"/>
    </row>
    <row r="467" spans="1:6" x14ac:dyDescent="0.25">
      <c r="A467" s="53"/>
      <c r="B467" s="54"/>
      <c r="C467" s="54"/>
      <c r="D467" s="54"/>
      <c r="E467" s="54"/>
      <c r="F467" s="54"/>
    </row>
    <row r="468" spans="1:6" x14ac:dyDescent="0.25">
      <c r="A468" s="53"/>
      <c r="B468" s="54"/>
      <c r="C468" s="54"/>
      <c r="D468" s="54"/>
      <c r="E468" s="54"/>
      <c r="F468" s="54"/>
    </row>
    <row r="469" spans="1:6" x14ac:dyDescent="0.25">
      <c r="A469" s="53"/>
      <c r="B469" s="54"/>
      <c r="C469" s="54"/>
      <c r="D469" s="54"/>
      <c r="E469" s="54"/>
      <c r="F469" s="54"/>
    </row>
    <row r="470" spans="1:6" x14ac:dyDescent="0.25">
      <c r="A470" s="53"/>
      <c r="B470" s="54"/>
      <c r="C470" s="54"/>
      <c r="D470" s="54"/>
      <c r="E470" s="54"/>
      <c r="F470" s="54"/>
    </row>
    <row r="471" spans="1:6" x14ac:dyDescent="0.25">
      <c r="A471" s="53"/>
      <c r="B471" s="54"/>
      <c r="C471" s="54"/>
      <c r="D471" s="54"/>
      <c r="E471" s="54"/>
      <c r="F471" s="54"/>
    </row>
    <row r="472" spans="1:6" x14ac:dyDescent="0.25">
      <c r="A472" s="53"/>
      <c r="B472" s="54"/>
      <c r="C472" s="54"/>
      <c r="D472" s="54"/>
      <c r="E472" s="54"/>
      <c r="F472" s="54"/>
    </row>
    <row r="473" spans="1:6" x14ac:dyDescent="0.25">
      <c r="A473" s="53"/>
      <c r="B473" s="54"/>
      <c r="C473" s="54"/>
      <c r="D473" s="54"/>
      <c r="E473" s="54"/>
      <c r="F473" s="54"/>
    </row>
    <row r="474" spans="1:6" x14ac:dyDescent="0.25">
      <c r="A474" s="53"/>
      <c r="B474" s="54"/>
      <c r="C474" s="54"/>
      <c r="D474" s="54"/>
      <c r="E474" s="54"/>
      <c r="F474" s="54"/>
    </row>
    <row r="475" spans="1:6" x14ac:dyDescent="0.25">
      <c r="A475" s="53"/>
      <c r="B475" s="54"/>
      <c r="C475" s="54"/>
      <c r="D475" s="54"/>
      <c r="E475" s="54"/>
      <c r="F475" s="54"/>
    </row>
    <row r="476" spans="1:6" x14ac:dyDescent="0.25">
      <c r="A476" s="53"/>
      <c r="B476" s="54"/>
      <c r="C476" s="54"/>
      <c r="D476" s="54"/>
      <c r="E476" s="54"/>
      <c r="F476" s="54"/>
    </row>
    <row r="477" spans="1:6" x14ac:dyDescent="0.25">
      <c r="A477" s="53"/>
      <c r="B477" s="54"/>
      <c r="C477" s="54"/>
      <c r="D477" s="54"/>
      <c r="E477" s="54"/>
      <c r="F477" s="54"/>
    </row>
    <row r="478" spans="1:6" x14ac:dyDescent="0.25">
      <c r="A478" s="53"/>
      <c r="B478" s="54"/>
      <c r="C478" s="54"/>
      <c r="D478" s="54"/>
      <c r="E478" s="54"/>
      <c r="F478" s="54"/>
    </row>
    <row r="479" spans="1:6" x14ac:dyDescent="0.25">
      <c r="A479" s="53"/>
      <c r="B479" s="54"/>
      <c r="C479" s="54"/>
      <c r="D479" s="54"/>
      <c r="E479" s="54"/>
      <c r="F479" s="54"/>
    </row>
    <row r="480" spans="1:6" x14ac:dyDescent="0.25">
      <c r="A480" s="53"/>
      <c r="B480" s="54"/>
      <c r="C480" s="54"/>
      <c r="D480" s="54"/>
      <c r="E480" s="54"/>
      <c r="F480" s="54"/>
    </row>
    <row r="481" spans="1:6" x14ac:dyDescent="0.25">
      <c r="A481" s="53"/>
      <c r="B481" s="54"/>
      <c r="C481" s="54"/>
      <c r="D481" s="54"/>
      <c r="E481" s="54"/>
      <c r="F481" s="54"/>
    </row>
    <row r="482" spans="1:6" x14ac:dyDescent="0.25">
      <c r="A482" s="53"/>
      <c r="B482" s="54"/>
      <c r="C482" s="54"/>
      <c r="D482" s="54"/>
      <c r="E482" s="54"/>
      <c r="F482" s="54"/>
    </row>
    <row r="483" spans="1:6" x14ac:dyDescent="0.25">
      <c r="A483" s="53"/>
      <c r="B483" s="54"/>
      <c r="C483" s="54"/>
      <c r="D483" s="54"/>
      <c r="E483" s="54"/>
      <c r="F483" s="54"/>
    </row>
    <row r="484" spans="1:6" x14ac:dyDescent="0.25">
      <c r="A484" s="53"/>
      <c r="B484" s="54"/>
      <c r="C484" s="54"/>
      <c r="D484" s="54"/>
      <c r="E484" s="54"/>
      <c r="F484" s="54"/>
    </row>
    <row r="485" spans="1:6" x14ac:dyDescent="0.25">
      <c r="A485" s="53"/>
      <c r="B485" s="54"/>
      <c r="C485" s="54"/>
      <c r="D485" s="54"/>
      <c r="E485" s="54"/>
      <c r="F485" s="54"/>
    </row>
    <row r="486" spans="1:6" x14ac:dyDescent="0.25">
      <c r="A486" s="53"/>
      <c r="B486" s="54"/>
      <c r="C486" s="54"/>
      <c r="D486" s="54"/>
      <c r="E486" s="54"/>
      <c r="F486" s="54"/>
    </row>
    <row r="487" spans="1:6" x14ac:dyDescent="0.25">
      <c r="A487" s="53"/>
      <c r="B487" s="54"/>
      <c r="C487" s="54"/>
      <c r="D487" s="54"/>
      <c r="E487" s="54"/>
      <c r="F487" s="54"/>
    </row>
    <row r="488" spans="1:6" x14ac:dyDescent="0.25">
      <c r="A488" s="53"/>
      <c r="B488" s="54"/>
      <c r="C488" s="54"/>
      <c r="D488" s="54"/>
      <c r="E488" s="54"/>
      <c r="F488" s="54"/>
    </row>
    <row r="489" spans="1:6" x14ac:dyDescent="0.25">
      <c r="A489" s="53"/>
      <c r="B489" s="54"/>
      <c r="C489" s="54"/>
      <c r="D489" s="54"/>
      <c r="E489" s="54"/>
      <c r="F489" s="54"/>
    </row>
    <row r="490" spans="1:6" x14ac:dyDescent="0.25">
      <c r="A490" s="53"/>
      <c r="B490" s="54"/>
      <c r="C490" s="54"/>
      <c r="D490" s="54"/>
      <c r="E490" s="54"/>
      <c r="F490" s="54"/>
    </row>
    <row r="491" spans="1:6" x14ac:dyDescent="0.25">
      <c r="A491" s="53"/>
      <c r="B491" s="54"/>
      <c r="C491" s="54"/>
      <c r="D491" s="54"/>
      <c r="E491" s="54"/>
      <c r="F491" s="54"/>
    </row>
    <row r="492" spans="1:6" x14ac:dyDescent="0.25">
      <c r="A492" s="53"/>
      <c r="B492" s="54"/>
      <c r="C492" s="54"/>
      <c r="D492" s="54"/>
      <c r="E492" s="54"/>
      <c r="F492" s="54"/>
    </row>
    <row r="493" spans="1:6" x14ac:dyDescent="0.25">
      <c r="A493" s="53"/>
      <c r="B493" s="54"/>
      <c r="C493" s="54"/>
      <c r="D493" s="54"/>
      <c r="E493" s="54"/>
      <c r="F493" s="54"/>
    </row>
    <row r="494" spans="1:6" x14ac:dyDescent="0.25">
      <c r="A494" s="53"/>
      <c r="B494" s="54"/>
      <c r="C494" s="54"/>
      <c r="D494" s="54"/>
      <c r="E494" s="54"/>
      <c r="F494" s="54"/>
    </row>
    <row r="495" spans="1:6" x14ac:dyDescent="0.25">
      <c r="A495" s="53"/>
      <c r="B495" s="54"/>
      <c r="C495" s="54"/>
      <c r="D495" s="54"/>
      <c r="E495" s="54"/>
      <c r="F495" s="54"/>
    </row>
    <row r="496" spans="1:6" x14ac:dyDescent="0.25">
      <c r="A496" s="53"/>
      <c r="B496" s="54"/>
      <c r="C496" s="54"/>
      <c r="D496" s="54"/>
      <c r="E496" s="54"/>
      <c r="F496" s="54"/>
    </row>
    <row r="497" spans="1:6" x14ac:dyDescent="0.25">
      <c r="A497" s="53"/>
      <c r="B497" s="54"/>
      <c r="C497" s="54"/>
      <c r="D497" s="54"/>
      <c r="E497" s="54"/>
      <c r="F497" s="54"/>
    </row>
    <row r="498" spans="1:6" x14ac:dyDescent="0.25">
      <c r="A498" s="53"/>
      <c r="B498" s="54"/>
      <c r="C498" s="54"/>
      <c r="D498" s="54"/>
      <c r="E498" s="54"/>
      <c r="F498" s="54"/>
    </row>
    <row r="499" spans="1:6" x14ac:dyDescent="0.25">
      <c r="A499" s="53"/>
      <c r="B499" s="54"/>
      <c r="C499" s="54"/>
      <c r="D499" s="54"/>
      <c r="E499" s="54"/>
      <c r="F499" s="54"/>
    </row>
    <row r="500" spans="1:6" x14ac:dyDescent="0.25">
      <c r="A500" s="53"/>
      <c r="B500" s="54"/>
      <c r="C500" s="54"/>
      <c r="D500" s="54"/>
      <c r="E500" s="54"/>
      <c r="F500" s="5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7DE90C"/>
  </sheetPr>
  <dimension ref="A1:Q1250"/>
  <sheetViews>
    <sheetView topLeftCell="A3" workbookViewId="0">
      <selection activeCell="C4" sqref="C4"/>
    </sheetView>
  </sheetViews>
  <sheetFormatPr baseColWidth="10" defaultRowHeight="15" x14ac:dyDescent="0.25"/>
  <cols>
    <col min="1" max="1" width="15.28515625" customWidth="1"/>
    <col min="2" max="2" width="55.5703125" customWidth="1"/>
    <col min="3" max="3" width="35" customWidth="1"/>
    <col min="4" max="4" width="20.5703125" customWidth="1"/>
    <col min="6" max="6" width="15" customWidth="1"/>
    <col min="7" max="7" width="19.42578125" customWidth="1"/>
    <col min="8" max="8" width="31.42578125" customWidth="1"/>
    <col min="10" max="10" width="20.85546875" customWidth="1"/>
    <col min="13" max="15" width="15.7109375" customWidth="1"/>
    <col min="16" max="16" width="30.7109375" customWidth="1"/>
    <col min="17" max="17" width="15.140625" customWidth="1"/>
  </cols>
  <sheetData>
    <row r="1" spans="1:17" x14ac:dyDescent="0.25">
      <c r="A1" s="8" t="s">
        <v>25</v>
      </c>
      <c r="B1" s="8" t="s">
        <v>26</v>
      </c>
      <c r="C1" s="8" t="s">
        <v>27</v>
      </c>
      <c r="D1" s="8" t="s">
        <v>28</v>
      </c>
      <c r="E1" s="8" t="s">
        <v>29</v>
      </c>
      <c r="F1" s="8" t="s">
        <v>30</v>
      </c>
      <c r="G1" s="8" t="s">
        <v>31</v>
      </c>
      <c r="H1" s="8" t="s">
        <v>32</v>
      </c>
      <c r="I1" s="8" t="s">
        <v>33</v>
      </c>
      <c r="J1" s="9" t="s">
        <v>34</v>
      </c>
      <c r="K1" s="9" t="s">
        <v>35</v>
      </c>
      <c r="L1" s="9" t="s">
        <v>36</v>
      </c>
      <c r="M1" s="9" t="s">
        <v>37</v>
      </c>
      <c r="N1" s="9" t="s">
        <v>38</v>
      </c>
      <c r="O1" s="9" t="s">
        <v>39</v>
      </c>
      <c r="P1" s="9" t="s">
        <v>40</v>
      </c>
      <c r="Q1" s="9" t="s">
        <v>41</v>
      </c>
    </row>
    <row r="2" spans="1:17" x14ac:dyDescent="0.25">
      <c r="A2" s="10" t="s">
        <v>42</v>
      </c>
      <c r="B2" s="10" t="str">
        <f>CONCATENATE(C2," ",F2," ",G2)</f>
        <v>Cabinet Dentaire Bernard ADAM</v>
      </c>
      <c r="C2" s="10" t="s">
        <v>43</v>
      </c>
      <c r="D2" s="10" t="s">
        <v>44</v>
      </c>
      <c r="E2" s="10" t="s">
        <v>45</v>
      </c>
      <c r="F2" s="10" t="s">
        <v>46</v>
      </c>
      <c r="G2" s="10" t="s">
        <v>47</v>
      </c>
      <c r="H2" s="10" t="s">
        <v>48</v>
      </c>
      <c r="I2" s="10">
        <v>6000</v>
      </c>
      <c r="J2" s="10" t="s">
        <v>49</v>
      </c>
      <c r="K2" s="10" t="s">
        <v>50</v>
      </c>
      <c r="L2" s="10" t="s">
        <v>51</v>
      </c>
      <c r="M2" s="10" t="s">
        <v>52</v>
      </c>
      <c r="N2" s="10"/>
      <c r="O2" s="10"/>
      <c r="P2" s="10"/>
      <c r="Q2" s="11">
        <v>41970</v>
      </c>
    </row>
    <row r="3" spans="1:17" x14ac:dyDescent="0.25">
      <c r="A3" s="10" t="s">
        <v>53</v>
      </c>
      <c r="B3" s="10" t="str">
        <f t="shared" ref="B3:B57" si="0">CONCATENATE(C3," ",F3," ",G3)</f>
        <v>Cabinet Dentaire André ALEXIS</v>
      </c>
      <c r="C3" s="10" t="s">
        <v>43</v>
      </c>
      <c r="D3" s="10" t="s">
        <v>44</v>
      </c>
      <c r="E3" s="10" t="s">
        <v>45</v>
      </c>
      <c r="F3" s="10" t="s">
        <v>54</v>
      </c>
      <c r="G3" s="10" t="s">
        <v>55</v>
      </c>
      <c r="H3" s="10" t="s">
        <v>56</v>
      </c>
      <c r="I3" s="10">
        <v>6000</v>
      </c>
      <c r="J3" s="10" t="s">
        <v>49</v>
      </c>
      <c r="K3" s="10" t="s">
        <v>50</v>
      </c>
      <c r="L3" s="10" t="s">
        <v>51</v>
      </c>
      <c r="M3" s="10" t="s">
        <v>57</v>
      </c>
      <c r="N3" s="10"/>
      <c r="O3" s="10"/>
      <c r="P3" s="10"/>
      <c r="Q3" s="10"/>
    </row>
    <row r="4" spans="1:17" x14ac:dyDescent="0.25">
      <c r="A4" s="10" t="s">
        <v>58</v>
      </c>
      <c r="B4" s="10" t="str">
        <f t="shared" si="0"/>
        <v>Cabinet Dentaire Michel BACQ</v>
      </c>
      <c r="C4" s="10" t="s">
        <v>43</v>
      </c>
      <c r="D4" s="10" t="s">
        <v>44</v>
      </c>
      <c r="E4" s="10" t="s">
        <v>45</v>
      </c>
      <c r="F4" s="10" t="s">
        <v>59</v>
      </c>
      <c r="G4" s="10" t="s">
        <v>60</v>
      </c>
      <c r="H4" s="10" t="s">
        <v>61</v>
      </c>
      <c r="I4" s="10">
        <v>6000</v>
      </c>
      <c r="J4" s="10" t="s">
        <v>49</v>
      </c>
      <c r="K4" s="10" t="s">
        <v>50</v>
      </c>
      <c r="L4" s="10" t="s">
        <v>51</v>
      </c>
      <c r="M4" s="10" t="s">
        <v>62</v>
      </c>
      <c r="N4" s="10"/>
      <c r="O4" s="10"/>
      <c r="P4" s="10"/>
      <c r="Q4" s="10"/>
    </row>
    <row r="5" spans="1:17" x14ac:dyDescent="0.25">
      <c r="A5" s="10" t="s">
        <v>63</v>
      </c>
      <c r="B5" s="10" t="str">
        <f t="shared" si="0"/>
        <v>Cabinet Dentaire Selvihan BEKLEVIC</v>
      </c>
      <c r="C5" s="10" t="s">
        <v>43</v>
      </c>
      <c r="D5" s="10" t="s">
        <v>44</v>
      </c>
      <c r="E5" s="10" t="s">
        <v>64</v>
      </c>
      <c r="F5" s="10" t="s">
        <v>65</v>
      </c>
      <c r="G5" s="10" t="s">
        <v>66</v>
      </c>
      <c r="H5" s="12" t="s">
        <v>67</v>
      </c>
      <c r="I5" s="10">
        <v>6000</v>
      </c>
      <c r="J5" s="10" t="s">
        <v>49</v>
      </c>
      <c r="K5" s="10" t="s">
        <v>50</v>
      </c>
      <c r="L5" s="10" t="s">
        <v>51</v>
      </c>
      <c r="M5" s="10" t="s">
        <v>68</v>
      </c>
      <c r="N5" s="10"/>
      <c r="O5" s="10"/>
      <c r="P5" s="10"/>
      <c r="Q5" s="10"/>
    </row>
    <row r="6" spans="1:17" x14ac:dyDescent="0.25">
      <c r="A6" s="10" t="s">
        <v>69</v>
      </c>
      <c r="B6" s="10" t="str">
        <f t="shared" si="0"/>
        <v>Cabinet Dentaire Hugues BIALAS</v>
      </c>
      <c r="C6" s="10" t="s">
        <v>43</v>
      </c>
      <c r="D6" s="10" t="s">
        <v>44</v>
      </c>
      <c r="E6" s="10" t="s">
        <v>45</v>
      </c>
      <c r="F6" s="10" t="s">
        <v>70</v>
      </c>
      <c r="G6" s="10" t="s">
        <v>71</v>
      </c>
      <c r="H6" s="10" t="s">
        <v>72</v>
      </c>
      <c r="I6" s="10">
        <v>6000</v>
      </c>
      <c r="J6" s="10" t="s">
        <v>49</v>
      </c>
      <c r="K6" s="10" t="s">
        <v>50</v>
      </c>
      <c r="L6" s="10" t="s">
        <v>51</v>
      </c>
      <c r="M6" s="10" t="s">
        <v>73</v>
      </c>
      <c r="N6" s="10"/>
      <c r="O6" s="10" t="s">
        <v>74</v>
      </c>
      <c r="P6" s="10"/>
      <c r="Q6" s="10"/>
    </row>
    <row r="7" spans="1:17" x14ac:dyDescent="0.25">
      <c r="A7" s="10" t="s">
        <v>75</v>
      </c>
      <c r="B7" s="10" t="str">
        <f t="shared" si="0"/>
        <v>Cabinet Dentaire Luc BLASE</v>
      </c>
      <c r="C7" s="10" t="s">
        <v>43</v>
      </c>
      <c r="D7" s="10" t="s">
        <v>44</v>
      </c>
      <c r="E7" s="10" t="s">
        <v>45</v>
      </c>
      <c r="F7" s="10" t="s">
        <v>76</v>
      </c>
      <c r="G7" s="10" t="s">
        <v>77</v>
      </c>
      <c r="H7" s="10" t="s">
        <v>78</v>
      </c>
      <c r="I7" s="10">
        <v>6000</v>
      </c>
      <c r="J7" s="10" t="s">
        <v>49</v>
      </c>
      <c r="K7" s="10" t="s">
        <v>50</v>
      </c>
      <c r="L7" s="10" t="s">
        <v>51</v>
      </c>
      <c r="M7" s="10" t="s">
        <v>79</v>
      </c>
      <c r="N7" s="10" t="s">
        <v>80</v>
      </c>
      <c r="O7" s="10"/>
      <c r="P7" s="10"/>
      <c r="Q7" s="10"/>
    </row>
    <row r="8" spans="1:17" x14ac:dyDescent="0.25">
      <c r="A8" s="10" t="s">
        <v>81</v>
      </c>
      <c r="B8" s="10" t="str">
        <f t="shared" si="0"/>
        <v>Cabinet Dentaire Béatrice CICCARESE</v>
      </c>
      <c r="C8" s="10" t="s">
        <v>43</v>
      </c>
      <c r="D8" s="10" t="s">
        <v>44</v>
      </c>
      <c r="E8" s="10" t="s">
        <v>64</v>
      </c>
      <c r="F8" s="10" t="s">
        <v>82</v>
      </c>
      <c r="G8" s="10" t="s">
        <v>83</v>
      </c>
      <c r="H8" s="10" t="s">
        <v>56</v>
      </c>
      <c r="I8" s="10">
        <v>6000</v>
      </c>
      <c r="J8" s="10" t="s">
        <v>49</v>
      </c>
      <c r="K8" s="10" t="s">
        <v>50</v>
      </c>
      <c r="L8" s="10" t="s">
        <v>51</v>
      </c>
      <c r="M8" s="10" t="s">
        <v>57</v>
      </c>
      <c r="N8" s="10"/>
      <c r="O8" s="10"/>
      <c r="P8" s="10"/>
      <c r="Q8" s="10"/>
    </row>
    <row r="9" spans="1:17" x14ac:dyDescent="0.25">
      <c r="A9" s="10" t="s">
        <v>84</v>
      </c>
      <c r="B9" s="10" t="str">
        <f t="shared" si="0"/>
        <v>Cabinet Dentaire Agnés DEROUANE</v>
      </c>
      <c r="C9" s="10" t="s">
        <v>43</v>
      </c>
      <c r="D9" s="10" t="s">
        <v>85</v>
      </c>
      <c r="E9" s="10" t="s">
        <v>64</v>
      </c>
      <c r="F9" s="10" t="s">
        <v>86</v>
      </c>
      <c r="G9" s="10" t="s">
        <v>87</v>
      </c>
      <c r="H9" s="12" t="s">
        <v>88</v>
      </c>
      <c r="I9" s="10">
        <v>6000</v>
      </c>
      <c r="J9" s="10" t="s">
        <v>49</v>
      </c>
      <c r="K9" s="10" t="s">
        <v>50</v>
      </c>
      <c r="L9" s="10" t="s">
        <v>51</v>
      </c>
      <c r="M9" s="10" t="s">
        <v>89</v>
      </c>
      <c r="N9" s="10"/>
      <c r="O9" s="10"/>
      <c r="P9" s="10"/>
      <c r="Q9" s="10"/>
    </row>
    <row r="10" spans="1:17" x14ac:dyDescent="0.25">
      <c r="A10" s="10" t="s">
        <v>90</v>
      </c>
      <c r="B10" s="10" t="str">
        <f t="shared" si="0"/>
        <v>Cabinet Dentaire Laurence DOKIER</v>
      </c>
      <c r="C10" s="10" t="s">
        <v>43</v>
      </c>
      <c r="D10" s="10" t="s">
        <v>44</v>
      </c>
      <c r="E10" s="10" t="s">
        <v>64</v>
      </c>
      <c r="F10" s="10" t="s">
        <v>91</v>
      </c>
      <c r="G10" s="10" t="s">
        <v>92</v>
      </c>
      <c r="H10" s="10" t="s">
        <v>93</v>
      </c>
      <c r="I10" s="10">
        <v>6000</v>
      </c>
      <c r="J10" s="10" t="s">
        <v>49</v>
      </c>
      <c r="K10" s="10" t="s">
        <v>50</v>
      </c>
      <c r="L10" s="10" t="s">
        <v>51</v>
      </c>
      <c r="M10" s="10" t="s">
        <v>94</v>
      </c>
      <c r="N10" s="10"/>
      <c r="O10" s="10"/>
      <c r="P10" s="10"/>
      <c r="Q10" s="10"/>
    </row>
    <row r="11" spans="1:17" x14ac:dyDescent="0.25">
      <c r="A11" s="10" t="s">
        <v>95</v>
      </c>
      <c r="B11" s="10" t="str">
        <f t="shared" si="0"/>
        <v>Cabinet Dentaire Anna DOUKAS</v>
      </c>
      <c r="C11" s="10" t="s">
        <v>43</v>
      </c>
      <c r="D11" s="10" t="s">
        <v>44</v>
      </c>
      <c r="E11" s="10" t="s">
        <v>64</v>
      </c>
      <c r="F11" s="10" t="s">
        <v>96</v>
      </c>
      <c r="G11" s="10" t="s">
        <v>97</v>
      </c>
      <c r="H11" s="10" t="s">
        <v>98</v>
      </c>
      <c r="I11" s="10">
        <v>6000</v>
      </c>
      <c r="J11" s="10" t="s">
        <v>49</v>
      </c>
      <c r="K11" s="10" t="s">
        <v>50</v>
      </c>
      <c r="L11" s="10" t="s">
        <v>51</v>
      </c>
      <c r="M11" s="10" t="s">
        <v>99</v>
      </c>
      <c r="N11" s="10"/>
      <c r="O11" s="10" t="s">
        <v>100</v>
      </c>
      <c r="P11" s="10"/>
      <c r="Q11" s="10"/>
    </row>
    <row r="12" spans="1:17" x14ac:dyDescent="0.25">
      <c r="A12" s="10" t="s">
        <v>101</v>
      </c>
      <c r="B12" s="10" t="str">
        <f t="shared" si="0"/>
        <v>Cabinet Dentaire Dominique DUMONT</v>
      </c>
      <c r="C12" s="10" t="s">
        <v>43</v>
      </c>
      <c r="D12" s="10" t="s">
        <v>44</v>
      </c>
      <c r="E12" s="10" t="s">
        <v>64</v>
      </c>
      <c r="F12" s="10" t="s">
        <v>102</v>
      </c>
      <c r="G12" s="10" t="s">
        <v>103</v>
      </c>
      <c r="H12" s="10" t="s">
        <v>104</v>
      </c>
      <c r="I12" s="10">
        <v>6000</v>
      </c>
      <c r="J12" s="10" t="s">
        <v>49</v>
      </c>
      <c r="K12" s="10" t="s">
        <v>50</v>
      </c>
      <c r="L12" s="10" t="s">
        <v>51</v>
      </c>
      <c r="M12" s="10" t="s">
        <v>105</v>
      </c>
      <c r="N12" s="10"/>
      <c r="O12" s="10"/>
      <c r="P12" s="10"/>
      <c r="Q12" s="10"/>
    </row>
    <row r="13" spans="1:17" x14ac:dyDescent="0.25">
      <c r="A13" s="10" t="s">
        <v>106</v>
      </c>
      <c r="B13" s="10" t="str">
        <f t="shared" si="0"/>
        <v>Cabinet Dentaire Dina DUSABIMANA</v>
      </c>
      <c r="C13" s="10" t="s">
        <v>43</v>
      </c>
      <c r="D13" s="10" t="s">
        <v>44</v>
      </c>
      <c r="E13" s="10" t="s">
        <v>64</v>
      </c>
      <c r="F13" s="10" t="s">
        <v>107</v>
      </c>
      <c r="G13" s="10" t="s">
        <v>108</v>
      </c>
      <c r="H13" s="10" t="s">
        <v>109</v>
      </c>
      <c r="I13" s="10">
        <v>6000</v>
      </c>
      <c r="J13" s="10" t="s">
        <v>49</v>
      </c>
      <c r="K13" s="10" t="s">
        <v>50</v>
      </c>
      <c r="L13" s="10" t="s">
        <v>51</v>
      </c>
      <c r="M13" s="10" t="s">
        <v>110</v>
      </c>
      <c r="N13" s="10"/>
      <c r="O13" s="10"/>
      <c r="P13" s="10"/>
      <c r="Q13" s="10"/>
    </row>
    <row r="14" spans="1:17" x14ac:dyDescent="0.25">
      <c r="A14" s="10" t="s">
        <v>111</v>
      </c>
      <c r="B14" s="10" t="str">
        <f t="shared" si="0"/>
        <v>Cabinet Dentaire Michel ELIE</v>
      </c>
      <c r="C14" s="10" t="s">
        <v>43</v>
      </c>
      <c r="D14" s="10" t="s">
        <v>44</v>
      </c>
      <c r="E14" s="10" t="s">
        <v>45</v>
      </c>
      <c r="F14" s="10" t="s">
        <v>59</v>
      </c>
      <c r="G14" s="10" t="s">
        <v>112</v>
      </c>
      <c r="H14" s="10" t="s">
        <v>113</v>
      </c>
      <c r="I14" s="10">
        <v>6000</v>
      </c>
      <c r="J14" s="10" t="s">
        <v>49</v>
      </c>
      <c r="K14" s="10" t="s">
        <v>50</v>
      </c>
      <c r="L14" s="10" t="s">
        <v>51</v>
      </c>
      <c r="M14" s="10" t="s">
        <v>114</v>
      </c>
      <c r="N14" s="10"/>
      <c r="O14" s="10"/>
      <c r="P14" s="10"/>
      <c r="Q14" s="10"/>
    </row>
    <row r="15" spans="1:17" x14ac:dyDescent="0.25">
      <c r="A15" s="10" t="s">
        <v>115</v>
      </c>
      <c r="B15" s="10" t="str">
        <f t="shared" si="0"/>
        <v>Cabinet Dentaire Peter ELLIS</v>
      </c>
      <c r="C15" s="10" t="s">
        <v>43</v>
      </c>
      <c r="D15" s="10" t="s">
        <v>44</v>
      </c>
      <c r="E15" s="10" t="s">
        <v>45</v>
      </c>
      <c r="F15" s="10" t="s">
        <v>116</v>
      </c>
      <c r="G15" s="10" t="s">
        <v>117</v>
      </c>
      <c r="H15" s="10" t="s">
        <v>118</v>
      </c>
      <c r="I15" s="10">
        <v>6000</v>
      </c>
      <c r="J15" s="10" t="s">
        <v>49</v>
      </c>
      <c r="K15" s="10" t="s">
        <v>50</v>
      </c>
      <c r="L15" s="10" t="s">
        <v>51</v>
      </c>
      <c r="M15" s="10" t="s">
        <v>119</v>
      </c>
      <c r="N15" s="10"/>
      <c r="O15" s="10"/>
      <c r="P15" s="10"/>
      <c r="Q15" s="10"/>
    </row>
    <row r="16" spans="1:17" x14ac:dyDescent="0.25">
      <c r="A16" s="10" t="s">
        <v>120</v>
      </c>
      <c r="B16" s="10" t="str">
        <f t="shared" si="0"/>
        <v>Cabinet Dentaire Hélène FRERE</v>
      </c>
      <c r="C16" s="10" t="s">
        <v>43</v>
      </c>
      <c r="D16" s="10" t="s">
        <v>44</v>
      </c>
      <c r="E16" s="10" t="s">
        <v>64</v>
      </c>
      <c r="F16" s="10" t="s">
        <v>121</v>
      </c>
      <c r="G16" s="10" t="s">
        <v>122</v>
      </c>
      <c r="H16" s="13" t="s">
        <v>123</v>
      </c>
      <c r="I16" s="10">
        <v>6000</v>
      </c>
      <c r="J16" s="10" t="s">
        <v>49</v>
      </c>
      <c r="K16" s="10" t="s">
        <v>50</v>
      </c>
      <c r="L16" s="10" t="s">
        <v>51</v>
      </c>
      <c r="M16" s="10" t="s">
        <v>124</v>
      </c>
      <c r="N16" s="10"/>
      <c r="O16" s="10"/>
      <c r="P16" s="10"/>
      <c r="Q16" s="10"/>
    </row>
    <row r="17" spans="1:17" x14ac:dyDescent="0.25">
      <c r="A17" s="10" t="s">
        <v>125</v>
      </c>
      <c r="B17" s="10" t="str">
        <f t="shared" si="0"/>
        <v>Cabinet Dentaire Anne GENARD</v>
      </c>
      <c r="C17" s="10" t="s">
        <v>43</v>
      </c>
      <c r="D17" s="10" t="s">
        <v>85</v>
      </c>
      <c r="E17" s="10" t="s">
        <v>64</v>
      </c>
      <c r="F17" s="10" t="s">
        <v>126</v>
      </c>
      <c r="G17" s="10" t="s">
        <v>127</v>
      </c>
      <c r="H17" s="13" t="s">
        <v>128</v>
      </c>
      <c r="I17" s="10">
        <v>6000</v>
      </c>
      <c r="J17" s="10" t="s">
        <v>49</v>
      </c>
      <c r="K17" s="10" t="s">
        <v>50</v>
      </c>
      <c r="L17" s="10" t="s">
        <v>51</v>
      </c>
      <c r="M17" s="10" t="s">
        <v>129</v>
      </c>
      <c r="N17" s="10" t="s">
        <v>130</v>
      </c>
      <c r="O17" s="10"/>
      <c r="P17" s="10"/>
      <c r="Q17" s="10"/>
    </row>
    <row r="18" spans="1:17" x14ac:dyDescent="0.25">
      <c r="A18" s="10" t="s">
        <v>131</v>
      </c>
      <c r="B18" s="10" t="str">
        <f t="shared" si="0"/>
        <v>Cabinet Dentaire Patrick GENIN </v>
      </c>
      <c r="C18" s="10" t="s">
        <v>43</v>
      </c>
      <c r="D18" s="10" t="s">
        <v>44</v>
      </c>
      <c r="E18" s="10" t="s">
        <v>45</v>
      </c>
      <c r="F18" s="10" t="s">
        <v>132</v>
      </c>
      <c r="G18" s="10" t="s">
        <v>133</v>
      </c>
      <c r="H18" s="10" t="s">
        <v>134</v>
      </c>
      <c r="I18" s="10">
        <v>6000</v>
      </c>
      <c r="J18" s="10" t="s">
        <v>49</v>
      </c>
      <c r="K18" s="10" t="s">
        <v>50</v>
      </c>
      <c r="L18" s="10" t="s">
        <v>51</v>
      </c>
      <c r="M18" s="10" t="s">
        <v>135</v>
      </c>
      <c r="N18" s="10"/>
      <c r="O18" s="10"/>
      <c r="P18" s="10"/>
      <c r="Q18" s="10"/>
    </row>
    <row r="19" spans="1:17" x14ac:dyDescent="0.25">
      <c r="A19" s="10" t="s">
        <v>136</v>
      </c>
      <c r="B19" s="10" t="str">
        <f t="shared" si="0"/>
        <v>Cabinet Dentaire Javad GHOLYPOUR</v>
      </c>
      <c r="C19" s="10" t="s">
        <v>43</v>
      </c>
      <c r="D19" s="10" t="s">
        <v>44</v>
      </c>
      <c r="E19" s="10" t="s">
        <v>45</v>
      </c>
      <c r="F19" s="10" t="s">
        <v>137</v>
      </c>
      <c r="G19" s="10" t="s">
        <v>138</v>
      </c>
      <c r="H19" s="12" t="s">
        <v>139</v>
      </c>
      <c r="I19" s="10">
        <v>6000</v>
      </c>
      <c r="J19" s="10" t="s">
        <v>49</v>
      </c>
      <c r="K19" s="10" t="s">
        <v>50</v>
      </c>
      <c r="L19" s="10" t="s">
        <v>51</v>
      </c>
      <c r="M19" s="10" t="s">
        <v>140</v>
      </c>
      <c r="N19" s="10"/>
      <c r="O19" s="10" t="s">
        <v>141</v>
      </c>
      <c r="P19" s="14" t="s">
        <v>142</v>
      </c>
      <c r="Q19" s="10"/>
    </row>
    <row r="20" spans="1:17" x14ac:dyDescent="0.25">
      <c r="A20" s="10" t="s">
        <v>143</v>
      </c>
      <c r="B20" s="10" t="str">
        <f t="shared" si="0"/>
        <v>Cabinet Dentaire Rachid HAMOUMI</v>
      </c>
      <c r="C20" s="10" t="s">
        <v>43</v>
      </c>
      <c r="D20" s="10" t="s">
        <v>85</v>
      </c>
      <c r="E20" s="10" t="s">
        <v>45</v>
      </c>
      <c r="F20" s="10" t="s">
        <v>144</v>
      </c>
      <c r="G20" s="10" t="s">
        <v>145</v>
      </c>
      <c r="H20" s="12" t="s">
        <v>146</v>
      </c>
      <c r="I20" s="10">
        <v>6000</v>
      </c>
      <c r="J20" s="10" t="s">
        <v>49</v>
      </c>
      <c r="K20" s="10" t="s">
        <v>50</v>
      </c>
      <c r="L20" s="10" t="s">
        <v>51</v>
      </c>
      <c r="M20" s="10"/>
      <c r="N20" s="10"/>
      <c r="O20" s="10"/>
      <c r="P20" s="14"/>
      <c r="Q20" s="10"/>
    </row>
    <row r="21" spans="1:17" x14ac:dyDescent="0.25">
      <c r="A21" s="10" t="s">
        <v>147</v>
      </c>
      <c r="B21" s="10" t="str">
        <f t="shared" si="0"/>
        <v>Cabinet Dentaire Youssef IVLEF</v>
      </c>
      <c r="C21" s="10" t="s">
        <v>43</v>
      </c>
      <c r="D21" s="10" t="s">
        <v>44</v>
      </c>
      <c r="E21" s="10" t="s">
        <v>45</v>
      </c>
      <c r="F21" s="10" t="s">
        <v>148</v>
      </c>
      <c r="G21" s="10" t="s">
        <v>149</v>
      </c>
      <c r="H21" s="13" t="s">
        <v>150</v>
      </c>
      <c r="I21" s="10">
        <v>6000</v>
      </c>
      <c r="J21" s="10" t="s">
        <v>49</v>
      </c>
      <c r="K21" s="10" t="s">
        <v>50</v>
      </c>
      <c r="L21" s="10" t="s">
        <v>51</v>
      </c>
      <c r="M21" s="10" t="s">
        <v>151</v>
      </c>
      <c r="N21" s="10"/>
      <c r="O21" s="10"/>
      <c r="P21" s="14"/>
      <c r="Q21" s="10"/>
    </row>
    <row r="22" spans="1:17" x14ac:dyDescent="0.25">
      <c r="A22" s="10" t="s">
        <v>152</v>
      </c>
      <c r="B22" s="10" t="str">
        <f t="shared" si="0"/>
        <v>Cabinet Dentaire Ngoc-Trâm HOANG </v>
      </c>
      <c r="C22" s="10" t="s">
        <v>43</v>
      </c>
      <c r="D22" s="10" t="s">
        <v>44</v>
      </c>
      <c r="E22" s="10" t="s">
        <v>64</v>
      </c>
      <c r="F22" s="10" t="s">
        <v>153</v>
      </c>
      <c r="G22" s="10" t="s">
        <v>154</v>
      </c>
      <c r="H22" s="10" t="s">
        <v>155</v>
      </c>
      <c r="I22" s="10">
        <v>6000</v>
      </c>
      <c r="J22" s="10" t="s">
        <v>49</v>
      </c>
      <c r="K22" s="10" t="s">
        <v>50</v>
      </c>
      <c r="L22" s="10" t="s">
        <v>51</v>
      </c>
      <c r="M22" s="10" t="s">
        <v>156</v>
      </c>
      <c r="N22" s="10" t="s">
        <v>157</v>
      </c>
      <c r="O22" s="10" t="s">
        <v>158</v>
      </c>
      <c r="P22" s="14" t="s">
        <v>159</v>
      </c>
      <c r="Q22" s="10"/>
    </row>
    <row r="23" spans="1:17" x14ac:dyDescent="0.25">
      <c r="A23" s="10" t="s">
        <v>160</v>
      </c>
      <c r="B23" s="10" t="str">
        <f t="shared" si="0"/>
        <v>Cabinet Dentaire Anh-Viet PHAM</v>
      </c>
      <c r="C23" s="10" t="s">
        <v>43</v>
      </c>
      <c r="D23" s="10" t="s">
        <v>44</v>
      </c>
      <c r="E23" s="10" t="s">
        <v>45</v>
      </c>
      <c r="F23" s="10" t="s">
        <v>161</v>
      </c>
      <c r="G23" s="10" t="s">
        <v>162</v>
      </c>
      <c r="H23" s="10" t="s">
        <v>155</v>
      </c>
      <c r="I23" s="10">
        <v>6000</v>
      </c>
      <c r="J23" s="10" t="s">
        <v>49</v>
      </c>
      <c r="K23" s="10" t="s">
        <v>50</v>
      </c>
      <c r="L23" s="10" t="s">
        <v>51</v>
      </c>
      <c r="M23" s="10" t="s">
        <v>156</v>
      </c>
      <c r="N23" s="10" t="s">
        <v>157</v>
      </c>
      <c r="O23" s="10" t="s">
        <v>163</v>
      </c>
      <c r="P23" s="14" t="s">
        <v>159</v>
      </c>
      <c r="Q23" s="10"/>
    </row>
    <row r="24" spans="1:17" x14ac:dyDescent="0.25">
      <c r="A24" s="10" t="s">
        <v>164</v>
      </c>
      <c r="B24" s="10" t="str">
        <f t="shared" si="0"/>
        <v>Cabinet Dentaire Clément PAUWLIK</v>
      </c>
      <c r="C24" s="10" t="s">
        <v>43</v>
      </c>
      <c r="D24" s="10" t="s">
        <v>44</v>
      </c>
      <c r="E24" s="10" t="s">
        <v>45</v>
      </c>
      <c r="F24" s="10" t="s">
        <v>165</v>
      </c>
      <c r="G24" s="10" t="s">
        <v>166</v>
      </c>
      <c r="H24" s="10" t="s">
        <v>155</v>
      </c>
      <c r="I24" s="10">
        <v>6000</v>
      </c>
      <c r="J24" s="10" t="s">
        <v>49</v>
      </c>
      <c r="K24" s="10" t="s">
        <v>50</v>
      </c>
      <c r="L24" s="10" t="s">
        <v>51</v>
      </c>
      <c r="M24" s="10" t="s">
        <v>156</v>
      </c>
      <c r="N24" s="10" t="s">
        <v>157</v>
      </c>
      <c r="O24" s="10" t="s">
        <v>163</v>
      </c>
      <c r="P24" s="14" t="s">
        <v>159</v>
      </c>
      <c r="Q24" s="10"/>
    </row>
    <row r="25" spans="1:17" x14ac:dyDescent="0.25">
      <c r="A25" s="10" t="s">
        <v>167</v>
      </c>
      <c r="B25" s="10" t="str">
        <f t="shared" si="0"/>
        <v>Cabinet Dentaire Nicolas NOIRHOMME</v>
      </c>
      <c r="C25" s="10" t="s">
        <v>43</v>
      </c>
      <c r="D25" s="10" t="s">
        <v>44</v>
      </c>
      <c r="E25" s="10" t="s">
        <v>45</v>
      </c>
      <c r="F25" s="10" t="s">
        <v>168</v>
      </c>
      <c r="G25" s="10" t="s">
        <v>169</v>
      </c>
      <c r="H25" s="10" t="s">
        <v>155</v>
      </c>
      <c r="I25" s="10">
        <v>6000</v>
      </c>
      <c r="J25" s="10" t="s">
        <v>49</v>
      </c>
      <c r="K25" s="10" t="s">
        <v>50</v>
      </c>
      <c r="L25" s="10" t="s">
        <v>51</v>
      </c>
      <c r="M25" s="10" t="s">
        <v>156</v>
      </c>
      <c r="N25" s="10" t="s">
        <v>157</v>
      </c>
      <c r="O25" s="10" t="s">
        <v>163</v>
      </c>
      <c r="P25" s="14" t="s">
        <v>159</v>
      </c>
      <c r="Q25" s="10"/>
    </row>
    <row r="26" spans="1:17" x14ac:dyDescent="0.25">
      <c r="A26" s="10" t="s">
        <v>170</v>
      </c>
      <c r="B26" s="10" t="str">
        <f t="shared" si="0"/>
        <v>Cabinet Dentaire Johana LOPEZ</v>
      </c>
      <c r="C26" s="10" t="s">
        <v>43</v>
      </c>
      <c r="D26" s="10" t="s">
        <v>44</v>
      </c>
      <c r="E26" s="10" t="s">
        <v>64</v>
      </c>
      <c r="F26" s="10" t="s">
        <v>171</v>
      </c>
      <c r="G26" s="10" t="s">
        <v>172</v>
      </c>
      <c r="H26" s="10" t="s">
        <v>155</v>
      </c>
      <c r="I26" s="10">
        <v>6000</v>
      </c>
      <c r="J26" s="10" t="s">
        <v>49</v>
      </c>
      <c r="K26" s="10" t="s">
        <v>50</v>
      </c>
      <c r="L26" s="10" t="s">
        <v>51</v>
      </c>
      <c r="M26" s="10" t="s">
        <v>156</v>
      </c>
      <c r="N26" s="10" t="s">
        <v>157</v>
      </c>
      <c r="O26" s="10" t="s">
        <v>163</v>
      </c>
      <c r="P26" s="14" t="s">
        <v>159</v>
      </c>
      <c r="Q26" s="10"/>
    </row>
    <row r="27" spans="1:17" x14ac:dyDescent="0.25">
      <c r="A27" s="10" t="s">
        <v>173</v>
      </c>
      <c r="B27" s="10" t="str">
        <f t="shared" si="0"/>
        <v>Cabinet Dentaire Pascal PAULUS</v>
      </c>
      <c r="C27" s="10" t="s">
        <v>43</v>
      </c>
      <c r="D27" s="10" t="s">
        <v>174</v>
      </c>
      <c r="E27" s="10" t="s">
        <v>175</v>
      </c>
      <c r="F27" s="10" t="s">
        <v>176</v>
      </c>
      <c r="G27" s="10" t="s">
        <v>177</v>
      </c>
      <c r="H27" s="10" t="s">
        <v>155</v>
      </c>
      <c r="I27" s="10">
        <v>6000</v>
      </c>
      <c r="J27" s="10" t="s">
        <v>49</v>
      </c>
      <c r="K27" s="10" t="s">
        <v>50</v>
      </c>
      <c r="L27" s="10" t="s">
        <v>51</v>
      </c>
      <c r="M27" s="10" t="s">
        <v>156</v>
      </c>
      <c r="N27" s="10" t="s">
        <v>157</v>
      </c>
      <c r="O27" s="10" t="s">
        <v>163</v>
      </c>
      <c r="P27" s="14" t="s">
        <v>159</v>
      </c>
      <c r="Q27" s="10"/>
    </row>
    <row r="28" spans="1:17" x14ac:dyDescent="0.25">
      <c r="A28" s="10" t="s">
        <v>178</v>
      </c>
      <c r="B28" s="10" t="str">
        <f t="shared" si="0"/>
        <v>Cabinet Dentaire Barbara LAURENT</v>
      </c>
      <c r="C28" s="10" t="s">
        <v>43</v>
      </c>
      <c r="D28" s="10" t="s">
        <v>44</v>
      </c>
      <c r="E28" s="10" t="s">
        <v>64</v>
      </c>
      <c r="F28" s="10" t="s">
        <v>179</v>
      </c>
      <c r="G28" s="10" t="s">
        <v>180</v>
      </c>
      <c r="H28" s="10" t="s">
        <v>181</v>
      </c>
      <c r="I28" s="10">
        <v>6000</v>
      </c>
      <c r="J28" s="10" t="s">
        <v>49</v>
      </c>
      <c r="K28" s="10" t="s">
        <v>50</v>
      </c>
      <c r="L28" s="10" t="s">
        <v>51</v>
      </c>
      <c r="M28" s="10" t="s">
        <v>182</v>
      </c>
      <c r="N28" s="10"/>
      <c r="O28" s="10" t="s">
        <v>183</v>
      </c>
      <c r="P28" s="10"/>
      <c r="Q28" s="10"/>
    </row>
    <row r="29" spans="1:17" x14ac:dyDescent="0.25">
      <c r="A29" s="10" t="s">
        <v>184</v>
      </c>
      <c r="B29" s="10" t="str">
        <f t="shared" si="0"/>
        <v>Cabinet Dentaire Julie LEFEVEBVRE</v>
      </c>
      <c r="C29" s="10" t="s">
        <v>43</v>
      </c>
      <c r="D29" s="10" t="s">
        <v>44</v>
      </c>
      <c r="E29" s="10" t="s">
        <v>64</v>
      </c>
      <c r="F29" s="10" t="s">
        <v>185</v>
      </c>
      <c r="G29" s="10" t="s">
        <v>186</v>
      </c>
      <c r="H29" s="10" t="s">
        <v>48</v>
      </c>
      <c r="I29" s="10">
        <v>6000</v>
      </c>
      <c r="J29" s="10" t="s">
        <v>49</v>
      </c>
      <c r="K29" s="10" t="s">
        <v>50</v>
      </c>
      <c r="L29" s="10" t="s">
        <v>51</v>
      </c>
      <c r="M29" s="10" t="s">
        <v>52</v>
      </c>
      <c r="N29" s="10"/>
      <c r="O29" s="10"/>
      <c r="P29" s="10"/>
      <c r="Q29" s="10"/>
    </row>
    <row r="30" spans="1:17" x14ac:dyDescent="0.25">
      <c r="A30" s="10" t="s">
        <v>187</v>
      </c>
      <c r="B30" s="10" t="str">
        <f t="shared" si="0"/>
        <v>Cabinet Dentaire Annabelle LEGROS</v>
      </c>
      <c r="C30" s="10" t="s">
        <v>43</v>
      </c>
      <c r="D30" s="10" t="s">
        <v>44</v>
      </c>
      <c r="E30" s="10" t="s">
        <v>64</v>
      </c>
      <c r="F30" s="10" t="s">
        <v>188</v>
      </c>
      <c r="G30" s="10" t="s">
        <v>189</v>
      </c>
      <c r="H30" s="10" t="s">
        <v>190</v>
      </c>
      <c r="I30" s="10">
        <v>6000</v>
      </c>
      <c r="J30" s="10" t="s">
        <v>49</v>
      </c>
      <c r="K30" s="10" t="s">
        <v>50</v>
      </c>
      <c r="L30" s="10" t="s">
        <v>51</v>
      </c>
      <c r="M30" s="10" t="s">
        <v>191</v>
      </c>
      <c r="N30" s="10"/>
      <c r="O30" s="10"/>
      <c r="P30" s="10"/>
      <c r="Q30" s="10"/>
    </row>
    <row r="31" spans="1:17" x14ac:dyDescent="0.25">
      <c r="A31" s="10" t="s">
        <v>192</v>
      </c>
      <c r="B31" s="10" t="str">
        <f t="shared" si="0"/>
        <v>Cabinet Dentaire Frédérique MALLET</v>
      </c>
      <c r="C31" s="10" t="s">
        <v>43</v>
      </c>
      <c r="D31" s="10" t="s">
        <v>44</v>
      </c>
      <c r="E31" s="10" t="s">
        <v>64</v>
      </c>
      <c r="F31" s="10" t="s">
        <v>193</v>
      </c>
      <c r="G31" s="10" t="s">
        <v>194</v>
      </c>
      <c r="H31" s="13" t="s">
        <v>88</v>
      </c>
      <c r="I31" s="10">
        <v>6000</v>
      </c>
      <c r="J31" s="10" t="s">
        <v>49</v>
      </c>
      <c r="K31" s="10" t="s">
        <v>50</v>
      </c>
      <c r="L31" s="10" t="s">
        <v>51</v>
      </c>
      <c r="M31" s="10" t="s">
        <v>89</v>
      </c>
      <c r="N31" s="10"/>
      <c r="O31" s="10"/>
      <c r="P31" s="10"/>
      <c r="Q31" s="10"/>
    </row>
    <row r="32" spans="1:17" x14ac:dyDescent="0.25">
      <c r="A32" s="10" t="s">
        <v>195</v>
      </c>
      <c r="B32" s="10" t="str">
        <f t="shared" si="0"/>
        <v>Cabinet Dentaire Pierre-Yves MARIE</v>
      </c>
      <c r="C32" s="10" t="s">
        <v>43</v>
      </c>
      <c r="D32" s="10" t="s">
        <v>44</v>
      </c>
      <c r="E32" s="10" t="s">
        <v>45</v>
      </c>
      <c r="F32" s="10" t="s">
        <v>196</v>
      </c>
      <c r="G32" s="10" t="s">
        <v>197</v>
      </c>
      <c r="H32" s="13" t="s">
        <v>198</v>
      </c>
      <c r="I32" s="10">
        <v>6000</v>
      </c>
      <c r="J32" s="10" t="s">
        <v>49</v>
      </c>
      <c r="K32" s="10" t="s">
        <v>50</v>
      </c>
      <c r="L32" s="10" t="s">
        <v>51</v>
      </c>
      <c r="M32" s="10"/>
      <c r="N32" s="10"/>
      <c r="O32" s="10" t="s">
        <v>199</v>
      </c>
      <c r="P32" s="10"/>
      <c r="Q32" s="10"/>
    </row>
    <row r="33" spans="1:17" x14ac:dyDescent="0.25">
      <c r="A33" s="10" t="s">
        <v>200</v>
      </c>
      <c r="B33" s="10" t="str">
        <f t="shared" si="0"/>
        <v>Cabinet Dentaire Dominique NELIS</v>
      </c>
      <c r="C33" s="10" t="s">
        <v>43</v>
      </c>
      <c r="D33" s="10" t="s">
        <v>44</v>
      </c>
      <c r="E33" s="10" t="s">
        <v>45</v>
      </c>
      <c r="F33" s="10" t="s">
        <v>102</v>
      </c>
      <c r="G33" s="10" t="s">
        <v>201</v>
      </c>
      <c r="H33" s="12" t="s">
        <v>202</v>
      </c>
      <c r="I33" s="10">
        <v>6000</v>
      </c>
      <c r="J33" s="10" t="s">
        <v>49</v>
      </c>
      <c r="K33" s="10" t="s">
        <v>50</v>
      </c>
      <c r="L33" s="10" t="s">
        <v>51</v>
      </c>
      <c r="M33" s="10" t="s">
        <v>203</v>
      </c>
      <c r="N33" s="10"/>
      <c r="O33" s="10"/>
      <c r="P33" s="10"/>
      <c r="Q33" s="10"/>
    </row>
    <row r="34" spans="1:17" x14ac:dyDescent="0.25">
      <c r="A34" s="10" t="s">
        <v>204</v>
      </c>
      <c r="B34" s="10" t="str">
        <f t="shared" si="0"/>
        <v>Cabinet Dentaire André ROCHEZ</v>
      </c>
      <c r="C34" s="10" t="s">
        <v>43</v>
      </c>
      <c r="D34" s="10" t="s">
        <v>44</v>
      </c>
      <c r="E34" s="10" t="s">
        <v>45</v>
      </c>
      <c r="F34" s="10" t="s">
        <v>54</v>
      </c>
      <c r="G34" s="10" t="s">
        <v>205</v>
      </c>
      <c r="H34" s="13" t="s">
        <v>206</v>
      </c>
      <c r="I34" s="10">
        <v>6000</v>
      </c>
      <c r="J34" s="10" t="s">
        <v>49</v>
      </c>
      <c r="K34" s="10" t="s">
        <v>50</v>
      </c>
      <c r="L34" s="10" t="s">
        <v>51</v>
      </c>
      <c r="M34" s="10" t="s">
        <v>207</v>
      </c>
      <c r="N34" s="10"/>
      <c r="O34" s="10"/>
      <c r="P34" s="10"/>
      <c r="Q34" s="10"/>
    </row>
    <row r="35" spans="1:17" x14ac:dyDescent="0.25">
      <c r="A35" s="10" t="s">
        <v>208</v>
      </c>
      <c r="B35" s="10" t="str">
        <f t="shared" si="0"/>
        <v>Cabinet Dentaire Michel ROMANINI</v>
      </c>
      <c r="C35" s="10" t="s">
        <v>43</v>
      </c>
      <c r="D35" s="10" t="s">
        <v>44</v>
      </c>
      <c r="E35" s="10" t="s">
        <v>45</v>
      </c>
      <c r="F35" s="10" t="s">
        <v>59</v>
      </c>
      <c r="G35" s="15" t="s">
        <v>209</v>
      </c>
      <c r="H35" s="12" t="s">
        <v>210</v>
      </c>
      <c r="I35" s="10">
        <v>6000</v>
      </c>
      <c r="J35" s="10" t="s">
        <v>49</v>
      </c>
      <c r="K35" s="10" t="s">
        <v>50</v>
      </c>
      <c r="L35" s="10" t="s">
        <v>51</v>
      </c>
      <c r="M35" s="10" t="s">
        <v>211</v>
      </c>
      <c r="N35" s="10"/>
      <c r="O35" s="10"/>
      <c r="P35" s="10"/>
      <c r="Q35" s="10"/>
    </row>
    <row r="36" spans="1:17" x14ac:dyDescent="0.25">
      <c r="A36" s="10" t="s">
        <v>212</v>
      </c>
      <c r="B36" s="10" t="str">
        <f t="shared" si="0"/>
        <v>Cabinet Dentaire Jean louis SIMON</v>
      </c>
      <c r="C36" s="10" t="s">
        <v>43</v>
      </c>
      <c r="D36" s="10" t="s">
        <v>44</v>
      </c>
      <c r="E36" s="10" t="s">
        <v>45</v>
      </c>
      <c r="F36" s="10" t="s">
        <v>213</v>
      </c>
      <c r="G36" s="10" t="s">
        <v>214</v>
      </c>
      <c r="H36" s="10" t="s">
        <v>48</v>
      </c>
      <c r="I36" s="10">
        <v>6000</v>
      </c>
      <c r="J36" s="10" t="s">
        <v>49</v>
      </c>
      <c r="K36" s="10" t="s">
        <v>50</v>
      </c>
      <c r="L36" s="10" t="s">
        <v>51</v>
      </c>
      <c r="M36" s="10" t="s">
        <v>52</v>
      </c>
      <c r="N36" s="10"/>
      <c r="O36" s="10"/>
      <c r="P36" s="10"/>
      <c r="Q36" s="10"/>
    </row>
    <row r="37" spans="1:17" x14ac:dyDescent="0.25">
      <c r="A37" s="10" t="s">
        <v>215</v>
      </c>
      <c r="B37" s="10" t="str">
        <f t="shared" si="0"/>
        <v>Cabinet Dentaire Marc TRAUSCHT</v>
      </c>
      <c r="C37" s="10" t="s">
        <v>43</v>
      </c>
      <c r="D37" s="10" t="s">
        <v>44</v>
      </c>
      <c r="E37" s="10" t="s">
        <v>45</v>
      </c>
      <c r="F37" s="10" t="s">
        <v>216</v>
      </c>
      <c r="G37" s="10" t="s">
        <v>217</v>
      </c>
      <c r="H37" s="12" t="s">
        <v>218</v>
      </c>
      <c r="I37" s="10">
        <v>6000</v>
      </c>
      <c r="J37" s="10" t="s">
        <v>49</v>
      </c>
      <c r="K37" s="10" t="s">
        <v>50</v>
      </c>
      <c r="L37" s="10" t="s">
        <v>51</v>
      </c>
      <c r="M37" s="10" t="s">
        <v>219</v>
      </c>
      <c r="N37" s="10"/>
      <c r="O37" s="10"/>
      <c r="P37" s="10"/>
      <c r="Q37" s="10"/>
    </row>
    <row r="38" spans="1:17" x14ac:dyDescent="0.25">
      <c r="A38" s="10" t="s">
        <v>220</v>
      </c>
      <c r="B38" s="10" t="str">
        <f t="shared" si="0"/>
        <v>Cabinet Dentaire Alain VANDE BROECK</v>
      </c>
      <c r="C38" s="10" t="s">
        <v>43</v>
      </c>
      <c r="D38" s="10" t="s">
        <v>44</v>
      </c>
      <c r="E38" s="10" t="s">
        <v>45</v>
      </c>
      <c r="F38" s="10" t="s">
        <v>221</v>
      </c>
      <c r="G38" s="16" t="s">
        <v>222</v>
      </c>
      <c r="H38" s="12" t="s">
        <v>223</v>
      </c>
      <c r="I38" s="10">
        <v>6000</v>
      </c>
      <c r="J38" s="10" t="s">
        <v>49</v>
      </c>
      <c r="K38" s="10" t="s">
        <v>50</v>
      </c>
      <c r="L38" s="10" t="s">
        <v>51</v>
      </c>
      <c r="M38" s="10" t="s">
        <v>224</v>
      </c>
      <c r="N38" s="10"/>
      <c r="O38" s="10"/>
      <c r="P38" s="10"/>
      <c r="Q38" s="10"/>
    </row>
    <row r="39" spans="1:17" x14ac:dyDescent="0.25">
      <c r="A39" s="10" t="s">
        <v>225</v>
      </c>
      <c r="B39" s="10" t="str">
        <f t="shared" si="0"/>
        <v>Cabinet Dentaire Philippe VANDERWAL</v>
      </c>
      <c r="C39" s="10" t="s">
        <v>43</v>
      </c>
      <c r="D39" s="10" t="s">
        <v>44</v>
      </c>
      <c r="E39" s="10" t="s">
        <v>45</v>
      </c>
      <c r="F39" s="10" t="s">
        <v>226</v>
      </c>
      <c r="G39" s="10" t="s">
        <v>227</v>
      </c>
      <c r="H39" s="12" t="s">
        <v>210</v>
      </c>
      <c r="I39" s="10">
        <v>6000</v>
      </c>
      <c r="J39" s="10" t="s">
        <v>49</v>
      </c>
      <c r="K39" s="10" t="s">
        <v>50</v>
      </c>
      <c r="L39" s="10" t="s">
        <v>51</v>
      </c>
      <c r="M39" s="10" t="s">
        <v>228</v>
      </c>
      <c r="N39" s="10"/>
      <c r="O39" s="10"/>
      <c r="P39" s="10"/>
      <c r="Q39" s="10"/>
    </row>
    <row r="40" spans="1:17" x14ac:dyDescent="0.25">
      <c r="A40" s="10" t="s">
        <v>229</v>
      </c>
      <c r="B40" s="10" t="str">
        <f>CONCATENATE(C40)</f>
        <v>Clinique Medico Dentaire Life</v>
      </c>
      <c r="C40" s="17" t="s">
        <v>230</v>
      </c>
      <c r="D40" s="10" t="s">
        <v>44</v>
      </c>
      <c r="E40" s="10" t="s">
        <v>45</v>
      </c>
      <c r="F40" s="10" t="s">
        <v>231</v>
      </c>
      <c r="G40" s="10" t="s">
        <v>232</v>
      </c>
      <c r="H40" s="13" t="s">
        <v>109</v>
      </c>
      <c r="I40" s="10">
        <v>6000</v>
      </c>
      <c r="J40" s="10" t="s">
        <v>49</v>
      </c>
      <c r="K40" s="10" t="s">
        <v>50</v>
      </c>
      <c r="L40" s="10" t="s">
        <v>51</v>
      </c>
      <c r="M40" s="10" t="s">
        <v>110</v>
      </c>
      <c r="N40" s="10" t="s">
        <v>110</v>
      </c>
      <c r="O40" s="10" t="s">
        <v>233</v>
      </c>
      <c r="P40" s="14" t="s">
        <v>234</v>
      </c>
      <c r="Q40" s="10"/>
    </row>
    <row r="41" spans="1:17" x14ac:dyDescent="0.25">
      <c r="A41" s="10" t="s">
        <v>235</v>
      </c>
      <c r="B41" s="10" t="str">
        <f t="shared" si="0"/>
        <v>Cabinet Dentaire Nazlydent Javad GHOLYPOUR</v>
      </c>
      <c r="C41" s="10" t="s">
        <v>236</v>
      </c>
      <c r="D41" s="10" t="s">
        <v>44</v>
      </c>
      <c r="E41" s="10" t="s">
        <v>45</v>
      </c>
      <c r="F41" s="10" t="s">
        <v>137</v>
      </c>
      <c r="G41" s="10" t="s">
        <v>138</v>
      </c>
      <c r="H41" s="12" t="s">
        <v>139</v>
      </c>
      <c r="I41" s="10">
        <v>6000</v>
      </c>
      <c r="J41" s="10" t="s">
        <v>49</v>
      </c>
      <c r="K41" s="10" t="s">
        <v>50</v>
      </c>
      <c r="L41" s="10" t="s">
        <v>51</v>
      </c>
      <c r="M41" s="10" t="s">
        <v>140</v>
      </c>
      <c r="N41" s="10"/>
      <c r="O41" s="10" t="s">
        <v>141</v>
      </c>
      <c r="P41" s="14" t="s">
        <v>142</v>
      </c>
      <c r="Q41" s="10"/>
    </row>
    <row r="42" spans="1:17" x14ac:dyDescent="0.25">
      <c r="A42" s="10" t="s">
        <v>237</v>
      </c>
      <c r="B42" s="10" t="str">
        <f t="shared" si="0"/>
        <v>Cabinet Dentaire Selvident Selvihan BEKLEVIC</v>
      </c>
      <c r="C42" s="12" t="s">
        <v>238</v>
      </c>
      <c r="D42" s="12" t="s">
        <v>44</v>
      </c>
      <c r="E42" s="10" t="s">
        <v>64</v>
      </c>
      <c r="F42" s="10" t="s">
        <v>65</v>
      </c>
      <c r="G42" s="10" t="s">
        <v>66</v>
      </c>
      <c r="H42" s="12" t="s">
        <v>67</v>
      </c>
      <c r="I42" s="10">
        <v>6000</v>
      </c>
      <c r="J42" s="10" t="s">
        <v>49</v>
      </c>
      <c r="K42" s="10" t="s">
        <v>50</v>
      </c>
      <c r="L42" s="10" t="s">
        <v>51</v>
      </c>
      <c r="M42" s="10" t="s">
        <v>68</v>
      </c>
      <c r="N42" s="12"/>
      <c r="O42" s="12"/>
      <c r="P42" s="12"/>
      <c r="Q42" s="12"/>
    </row>
    <row r="43" spans="1:17" x14ac:dyDescent="0.25">
      <c r="A43" s="10" t="s">
        <v>239</v>
      </c>
      <c r="B43" s="10" t="str">
        <f>CONCATENATE(C43)</f>
        <v>Laboratoire Dentaire Biosmose S.A</v>
      </c>
      <c r="C43" s="12" t="s">
        <v>240</v>
      </c>
      <c r="D43" s="12" t="s">
        <v>241</v>
      </c>
      <c r="E43" s="10" t="s">
        <v>45</v>
      </c>
      <c r="F43" s="10" t="s">
        <v>76</v>
      </c>
      <c r="G43" s="10" t="s">
        <v>242</v>
      </c>
      <c r="H43" s="12" t="s">
        <v>243</v>
      </c>
      <c r="I43" s="10">
        <v>6000</v>
      </c>
      <c r="J43" s="10" t="s">
        <v>49</v>
      </c>
      <c r="K43" s="10" t="s">
        <v>50</v>
      </c>
      <c r="L43" s="10" t="s">
        <v>51</v>
      </c>
      <c r="M43" s="10" t="s">
        <v>244</v>
      </c>
      <c r="N43" s="12" t="s">
        <v>245</v>
      </c>
      <c r="O43" s="12"/>
      <c r="P43" s="12"/>
      <c r="Q43" s="12"/>
    </row>
    <row r="44" spans="1:17" x14ac:dyDescent="0.25">
      <c r="A44" s="10" t="s">
        <v>246</v>
      </c>
      <c r="B44" s="10" t="str">
        <f>CONCATENATE(C44)</f>
        <v>Cabinet Dentaire Ajas Houillet SPRL</v>
      </c>
      <c r="C44" s="12" t="s">
        <v>247</v>
      </c>
      <c r="D44" s="12" t="s">
        <v>44</v>
      </c>
      <c r="E44" s="10" t="s">
        <v>64</v>
      </c>
      <c r="F44" s="10" t="s">
        <v>248</v>
      </c>
      <c r="G44" s="10" t="s">
        <v>249</v>
      </c>
      <c r="H44" s="12" t="s">
        <v>250</v>
      </c>
      <c r="I44" s="10">
        <v>6001</v>
      </c>
      <c r="J44" s="10" t="s">
        <v>251</v>
      </c>
      <c r="K44" s="10" t="s">
        <v>50</v>
      </c>
      <c r="L44" s="10" t="s">
        <v>51</v>
      </c>
      <c r="M44" s="10" t="s">
        <v>252</v>
      </c>
      <c r="N44" s="12"/>
      <c r="O44" s="12"/>
      <c r="P44" s="12"/>
      <c r="Q44" s="12"/>
    </row>
    <row r="45" spans="1:17" x14ac:dyDescent="0.25">
      <c r="A45" s="12" t="s">
        <v>253</v>
      </c>
      <c r="B45" s="10" t="str">
        <f t="shared" si="0"/>
        <v>Cabinet Dentaire Marie BERTAUX</v>
      </c>
      <c r="C45" s="12" t="s">
        <v>43</v>
      </c>
      <c r="D45" s="12" t="s">
        <v>254</v>
      </c>
      <c r="E45" s="12" t="s">
        <v>64</v>
      </c>
      <c r="F45" s="12" t="s">
        <v>255</v>
      </c>
      <c r="G45" s="15" t="s">
        <v>256</v>
      </c>
      <c r="H45" s="13" t="s">
        <v>257</v>
      </c>
      <c r="I45" s="12">
        <v>6001</v>
      </c>
      <c r="J45" s="13" t="s">
        <v>251</v>
      </c>
      <c r="K45" s="12" t="s">
        <v>50</v>
      </c>
      <c r="L45" s="12" t="s">
        <v>51</v>
      </c>
      <c r="M45" s="12" t="s">
        <v>258</v>
      </c>
      <c r="N45" s="12"/>
      <c r="O45" s="12"/>
      <c r="P45" s="12"/>
      <c r="Q45" s="12"/>
    </row>
    <row r="46" spans="1:17" x14ac:dyDescent="0.25">
      <c r="A46" s="10" t="s">
        <v>259</v>
      </c>
      <c r="B46" s="10" t="str">
        <f t="shared" si="0"/>
        <v>Cabinet Dentaire Jean claude BRULET</v>
      </c>
      <c r="C46" s="12" t="s">
        <v>43</v>
      </c>
      <c r="D46" s="12" t="s">
        <v>44</v>
      </c>
      <c r="E46" s="12" t="s">
        <v>45</v>
      </c>
      <c r="F46" s="12" t="s">
        <v>260</v>
      </c>
      <c r="G46" s="12" t="s">
        <v>261</v>
      </c>
      <c r="H46" s="13" t="s">
        <v>262</v>
      </c>
      <c r="I46" s="12">
        <v>6001</v>
      </c>
      <c r="J46" s="12" t="s">
        <v>251</v>
      </c>
      <c r="K46" s="12" t="s">
        <v>50</v>
      </c>
      <c r="L46" s="12" t="s">
        <v>51</v>
      </c>
      <c r="M46" s="12" t="s">
        <v>263</v>
      </c>
      <c r="N46" s="12"/>
      <c r="O46" s="12"/>
      <c r="P46" s="12"/>
      <c r="Q46" s="12"/>
    </row>
    <row r="47" spans="1:17" x14ac:dyDescent="0.25">
      <c r="A47" s="10" t="s">
        <v>264</v>
      </c>
      <c r="B47" s="10" t="str">
        <f t="shared" si="0"/>
        <v>Cabinet Dentaire Pascal COCK</v>
      </c>
      <c r="C47" s="12" t="s">
        <v>43</v>
      </c>
      <c r="D47" s="12" t="s">
        <v>44</v>
      </c>
      <c r="E47" s="12" t="s">
        <v>45</v>
      </c>
      <c r="F47" s="12" t="s">
        <v>176</v>
      </c>
      <c r="G47" s="12" t="s">
        <v>265</v>
      </c>
      <c r="H47" s="13" t="s">
        <v>266</v>
      </c>
      <c r="I47" s="12">
        <v>6001</v>
      </c>
      <c r="J47" s="12" t="s">
        <v>251</v>
      </c>
      <c r="K47" s="12" t="s">
        <v>50</v>
      </c>
      <c r="L47" s="12" t="s">
        <v>51</v>
      </c>
      <c r="M47" s="12" t="s">
        <v>267</v>
      </c>
      <c r="N47" s="12"/>
      <c r="O47" s="12"/>
      <c r="P47" s="12"/>
      <c r="Q47" s="12"/>
    </row>
    <row r="48" spans="1:17" x14ac:dyDescent="0.25">
      <c r="A48" s="12" t="s">
        <v>268</v>
      </c>
      <c r="B48" s="10" t="str">
        <f t="shared" si="0"/>
        <v>Cabinet Dentaire Eric DURIAU</v>
      </c>
      <c r="C48" s="12" t="s">
        <v>43</v>
      </c>
      <c r="D48" s="12" t="s">
        <v>44</v>
      </c>
      <c r="E48" s="12" t="s">
        <v>45</v>
      </c>
      <c r="F48" s="12" t="s">
        <v>269</v>
      </c>
      <c r="G48" s="12" t="s">
        <v>270</v>
      </c>
      <c r="H48" s="13" t="s">
        <v>271</v>
      </c>
      <c r="I48" s="12">
        <v>6001</v>
      </c>
      <c r="J48" s="12" t="s">
        <v>251</v>
      </c>
      <c r="K48" s="12" t="s">
        <v>50</v>
      </c>
      <c r="L48" s="12" t="s">
        <v>51</v>
      </c>
      <c r="M48" s="12" t="s">
        <v>272</v>
      </c>
      <c r="N48" s="12"/>
      <c r="O48" s="12"/>
      <c r="P48" s="12"/>
      <c r="Q48" s="12"/>
    </row>
    <row r="49" spans="1:17" x14ac:dyDescent="0.25">
      <c r="A49" s="10" t="s">
        <v>273</v>
      </c>
      <c r="B49" s="10" t="str">
        <f t="shared" si="0"/>
        <v>Cabinet Dentaire Katia EVERAERT</v>
      </c>
      <c r="C49" s="12" t="s">
        <v>43</v>
      </c>
      <c r="D49" s="12" t="s">
        <v>44</v>
      </c>
      <c r="E49" s="12" t="s">
        <v>64</v>
      </c>
      <c r="F49" s="12" t="s">
        <v>274</v>
      </c>
      <c r="G49" s="12" t="s">
        <v>275</v>
      </c>
      <c r="H49" s="13" t="s">
        <v>276</v>
      </c>
      <c r="I49" s="12">
        <v>6001</v>
      </c>
      <c r="J49" s="12" t="s">
        <v>251</v>
      </c>
      <c r="K49" s="12" t="s">
        <v>50</v>
      </c>
      <c r="L49" s="12" t="s">
        <v>51</v>
      </c>
      <c r="M49" s="12" t="s">
        <v>277</v>
      </c>
      <c r="N49" s="12"/>
      <c r="O49" s="12"/>
      <c r="P49" s="12"/>
      <c r="Q49" s="12"/>
    </row>
    <row r="50" spans="1:17" x14ac:dyDescent="0.25">
      <c r="A50" s="10" t="s">
        <v>278</v>
      </c>
      <c r="B50" s="10" t="str">
        <f t="shared" si="0"/>
        <v>Cabinet Dentaire Josette HOUILLET</v>
      </c>
      <c r="C50" s="12" t="s">
        <v>43</v>
      </c>
      <c r="D50" s="12" t="s">
        <v>44</v>
      </c>
      <c r="E50" s="10" t="s">
        <v>64</v>
      </c>
      <c r="F50" s="10" t="s">
        <v>248</v>
      </c>
      <c r="G50" s="10" t="s">
        <v>249</v>
      </c>
      <c r="H50" s="12" t="s">
        <v>250</v>
      </c>
      <c r="I50" s="10">
        <v>6001</v>
      </c>
      <c r="J50" s="10" t="s">
        <v>251</v>
      </c>
      <c r="K50" s="10" t="s">
        <v>50</v>
      </c>
      <c r="L50" s="10" t="s">
        <v>51</v>
      </c>
      <c r="M50" s="10" t="s">
        <v>252</v>
      </c>
      <c r="N50" s="12"/>
      <c r="O50" s="12"/>
      <c r="P50" s="12"/>
      <c r="Q50" s="12"/>
    </row>
    <row r="51" spans="1:17" x14ac:dyDescent="0.25">
      <c r="A51" s="12" t="s">
        <v>279</v>
      </c>
      <c r="B51" s="10" t="str">
        <f t="shared" si="0"/>
        <v>Cabinet Dentaire JP JACQUES</v>
      </c>
      <c r="C51" s="12" t="s">
        <v>43</v>
      </c>
      <c r="D51" s="12" t="s">
        <v>44</v>
      </c>
      <c r="E51" s="12" t="s">
        <v>45</v>
      </c>
      <c r="F51" s="12" t="s">
        <v>280</v>
      </c>
      <c r="G51" s="12" t="s">
        <v>281</v>
      </c>
      <c r="H51" s="13" t="s">
        <v>282</v>
      </c>
      <c r="I51" s="12">
        <v>6001</v>
      </c>
      <c r="J51" s="12" t="s">
        <v>251</v>
      </c>
      <c r="K51" s="12" t="s">
        <v>50</v>
      </c>
      <c r="L51" s="12" t="s">
        <v>51</v>
      </c>
      <c r="M51" s="12" t="s">
        <v>283</v>
      </c>
      <c r="N51" s="12" t="s">
        <v>284</v>
      </c>
      <c r="O51" s="12"/>
      <c r="P51" s="12"/>
      <c r="Q51" s="12"/>
    </row>
    <row r="52" spans="1:17" x14ac:dyDescent="0.25">
      <c r="A52" s="10" t="s">
        <v>285</v>
      </c>
      <c r="B52" s="10" t="str">
        <f t="shared" si="0"/>
        <v>Cabinet Dentaire P JACQUES</v>
      </c>
      <c r="C52" s="12" t="s">
        <v>43</v>
      </c>
      <c r="D52" s="12" t="s">
        <v>44</v>
      </c>
      <c r="E52" s="12" t="s">
        <v>45</v>
      </c>
      <c r="F52" s="12" t="s">
        <v>286</v>
      </c>
      <c r="G52" s="12" t="s">
        <v>281</v>
      </c>
      <c r="H52" s="13" t="s">
        <v>282</v>
      </c>
      <c r="I52" s="12">
        <v>6001</v>
      </c>
      <c r="J52" s="12" t="s">
        <v>251</v>
      </c>
      <c r="K52" s="12" t="s">
        <v>50</v>
      </c>
      <c r="L52" s="12" t="s">
        <v>51</v>
      </c>
      <c r="M52" s="12" t="s">
        <v>284</v>
      </c>
      <c r="N52" s="12"/>
      <c r="O52" s="12"/>
      <c r="P52" s="12"/>
      <c r="Q52" s="12"/>
    </row>
    <row r="53" spans="1:17" x14ac:dyDescent="0.25">
      <c r="A53" s="10" t="s">
        <v>287</v>
      </c>
      <c r="B53" s="10" t="str">
        <f t="shared" si="0"/>
        <v>Cabinet Dentaire Peteris KOZULIS</v>
      </c>
      <c r="C53" s="12" t="s">
        <v>43</v>
      </c>
      <c r="D53" s="12" t="s">
        <v>44</v>
      </c>
      <c r="E53" s="12" t="s">
        <v>45</v>
      </c>
      <c r="F53" s="12" t="s">
        <v>288</v>
      </c>
      <c r="G53" s="12" t="s">
        <v>289</v>
      </c>
      <c r="H53" s="13" t="s">
        <v>276</v>
      </c>
      <c r="I53" s="12">
        <v>6001</v>
      </c>
      <c r="J53" s="12" t="s">
        <v>251</v>
      </c>
      <c r="K53" s="12" t="s">
        <v>50</v>
      </c>
      <c r="L53" s="12" t="s">
        <v>51</v>
      </c>
      <c r="M53" s="12" t="s">
        <v>277</v>
      </c>
      <c r="N53" s="12"/>
      <c r="O53" s="12"/>
      <c r="P53" s="12"/>
      <c r="Q53" s="12"/>
    </row>
    <row r="54" spans="1:17" x14ac:dyDescent="0.25">
      <c r="A54" s="12" t="s">
        <v>290</v>
      </c>
      <c r="B54" s="10" t="str">
        <f t="shared" si="0"/>
        <v>Cabinet Dentaire Michel LATOUR</v>
      </c>
      <c r="C54" s="12" t="s">
        <v>43</v>
      </c>
      <c r="D54" s="12" t="s">
        <v>44</v>
      </c>
      <c r="E54" s="12" t="s">
        <v>45</v>
      </c>
      <c r="F54" s="12" t="s">
        <v>59</v>
      </c>
      <c r="G54" s="12" t="s">
        <v>291</v>
      </c>
      <c r="H54" s="13" t="s">
        <v>292</v>
      </c>
      <c r="I54" s="12">
        <v>6001</v>
      </c>
      <c r="J54" s="12" t="s">
        <v>251</v>
      </c>
      <c r="K54" s="12" t="s">
        <v>50</v>
      </c>
      <c r="L54" s="12" t="s">
        <v>51</v>
      </c>
      <c r="M54" s="12" t="s">
        <v>293</v>
      </c>
      <c r="N54" s="12"/>
      <c r="O54" s="12"/>
      <c r="P54" s="12"/>
      <c r="Q54" s="12"/>
    </row>
    <row r="55" spans="1:17" x14ac:dyDescent="0.25">
      <c r="A55" s="12" t="s">
        <v>294</v>
      </c>
      <c r="B55" s="10" t="str">
        <f t="shared" si="0"/>
        <v>Cabinet Dentaire Philippe SCAUT</v>
      </c>
      <c r="C55" s="12" t="s">
        <v>43</v>
      </c>
      <c r="D55" s="12" t="s">
        <v>44</v>
      </c>
      <c r="E55" s="12" t="s">
        <v>45</v>
      </c>
      <c r="F55" s="12" t="s">
        <v>226</v>
      </c>
      <c r="G55" s="12" t="s">
        <v>295</v>
      </c>
      <c r="H55" s="12" t="s">
        <v>296</v>
      </c>
      <c r="I55" s="12">
        <v>6001</v>
      </c>
      <c r="J55" s="12" t="s">
        <v>251</v>
      </c>
      <c r="K55" s="12" t="s">
        <v>50</v>
      </c>
      <c r="L55" s="12" t="s">
        <v>51</v>
      </c>
      <c r="M55" s="12" t="s">
        <v>297</v>
      </c>
      <c r="N55" s="12"/>
      <c r="O55" s="12"/>
      <c r="P55" s="12"/>
      <c r="Q55" s="12"/>
    </row>
    <row r="56" spans="1:17" x14ac:dyDescent="0.25">
      <c r="A56" s="10" t="s">
        <v>298</v>
      </c>
      <c r="B56" s="10" t="str">
        <f t="shared" si="0"/>
        <v>Cabinet Dentaire Marie France TILQUIN</v>
      </c>
      <c r="C56" s="12" t="s">
        <v>43</v>
      </c>
      <c r="D56" s="12" t="s">
        <v>44</v>
      </c>
      <c r="E56" s="12" t="s">
        <v>64</v>
      </c>
      <c r="F56" s="12" t="s">
        <v>299</v>
      </c>
      <c r="G56" s="12" t="s">
        <v>300</v>
      </c>
      <c r="H56" s="13" t="s">
        <v>301</v>
      </c>
      <c r="I56" s="12">
        <v>6001</v>
      </c>
      <c r="J56" s="12" t="s">
        <v>251</v>
      </c>
      <c r="K56" s="12" t="s">
        <v>50</v>
      </c>
      <c r="L56" s="12" t="s">
        <v>51</v>
      </c>
      <c r="M56" s="12" t="s">
        <v>302</v>
      </c>
      <c r="N56" s="12"/>
      <c r="O56" s="12"/>
      <c r="P56" s="12"/>
      <c r="Q56" s="12"/>
    </row>
    <row r="57" spans="1:17" x14ac:dyDescent="0.25">
      <c r="A57" s="10" t="s">
        <v>303</v>
      </c>
      <c r="B57" s="10" t="str">
        <f t="shared" si="0"/>
        <v>Cabinet Dentaire Gérard WASTIAU</v>
      </c>
      <c r="C57" s="12" t="s">
        <v>43</v>
      </c>
      <c r="D57" s="12" t="s">
        <v>44</v>
      </c>
      <c r="E57" s="12" t="s">
        <v>45</v>
      </c>
      <c r="F57" s="12" t="s">
        <v>304</v>
      </c>
      <c r="G57" s="15" t="s">
        <v>305</v>
      </c>
      <c r="H57" s="13" t="s">
        <v>306</v>
      </c>
      <c r="I57" s="12">
        <v>6001</v>
      </c>
      <c r="J57" s="12" t="s">
        <v>251</v>
      </c>
      <c r="K57" s="12" t="s">
        <v>50</v>
      </c>
      <c r="L57" s="12" t="s">
        <v>51</v>
      </c>
      <c r="M57" s="12" t="s">
        <v>307</v>
      </c>
      <c r="N57" s="12"/>
      <c r="O57" s="12"/>
      <c r="P57" s="12"/>
      <c r="Q57" s="12"/>
    </row>
    <row r="58" spans="1:17" x14ac:dyDescent="0.25">
      <c r="A58" s="10"/>
      <c r="B58" s="10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  <row r="76" spans="1:17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</row>
    <row r="77" spans="1:17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</row>
    <row r="79" spans="1:17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</row>
    <row r="80" spans="1:17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</row>
    <row r="81" spans="1:17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</row>
    <row r="82" spans="1:17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</row>
    <row r="83" spans="1:17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</row>
    <row r="85" spans="1:17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</row>
    <row r="86" spans="1:17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1:17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1:17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7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1:17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1:17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7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7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1:17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1:17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1:17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1:17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7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</row>
    <row r="104" spans="1:17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1:17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</row>
    <row r="106" spans="1:17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</row>
    <row r="107" spans="1:17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17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7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</row>
    <row r="110" spans="1:17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</row>
    <row r="111" spans="1:17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</row>
    <row r="112" spans="1:17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</row>
    <row r="113" spans="1:17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</row>
    <row r="114" spans="1:17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</row>
    <row r="116" spans="1:17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</row>
    <row r="117" spans="1:17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</row>
    <row r="118" spans="1:17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</row>
    <row r="119" spans="1:17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</row>
    <row r="120" spans="1:17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</row>
    <row r="122" spans="1:17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</row>
    <row r="123" spans="1:17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</row>
    <row r="124" spans="1:17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</row>
    <row r="125" spans="1:17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</row>
    <row r="126" spans="1:17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</row>
    <row r="128" spans="1:17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</row>
    <row r="129" spans="1:17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</row>
    <row r="130" spans="1:17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</row>
    <row r="131" spans="1:17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</row>
    <row r="132" spans="1:17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</row>
    <row r="134" spans="1:17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</row>
    <row r="135" spans="1:17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</row>
    <row r="136" spans="1:17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</row>
    <row r="137" spans="1:17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</row>
    <row r="138" spans="1:17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</row>
    <row r="139" spans="1:17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</row>
    <row r="141" spans="1:17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</row>
    <row r="142" spans="1:17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</row>
    <row r="143" spans="1:17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</row>
    <row r="144" spans="1:17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</row>
    <row r="145" spans="1:17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</row>
    <row r="146" spans="1:17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</row>
    <row r="147" spans="1:17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</row>
    <row r="148" spans="1:17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</row>
    <row r="149" spans="1:17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</row>
    <row r="150" spans="1:17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</row>
    <row r="151" spans="1:17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</row>
    <row r="152" spans="1:17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</row>
    <row r="153" spans="1:17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</row>
    <row r="154" spans="1:17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</row>
    <row r="155" spans="1:17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</row>
    <row r="156" spans="1:17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</row>
    <row r="157" spans="1:17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</row>
    <row r="158" spans="1:17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</row>
    <row r="159" spans="1:17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</row>
    <row r="160" spans="1:17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</row>
    <row r="161" spans="1:17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</row>
    <row r="162" spans="1:17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</row>
    <row r="163" spans="1:17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</row>
    <row r="164" spans="1:17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</row>
    <row r="165" spans="1:17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</row>
    <row r="166" spans="1:17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</row>
    <row r="167" spans="1:17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</row>
    <row r="168" spans="1:17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</row>
    <row r="169" spans="1:17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</row>
    <row r="170" spans="1:17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</row>
    <row r="171" spans="1:17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</row>
    <row r="172" spans="1:17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</row>
    <row r="173" spans="1:17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</row>
    <row r="174" spans="1:17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</row>
    <row r="175" spans="1:17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</row>
    <row r="176" spans="1:17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</row>
    <row r="177" spans="1:17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</row>
    <row r="178" spans="1:17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</row>
    <row r="179" spans="1:17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</row>
    <row r="180" spans="1:17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</row>
    <row r="181" spans="1:17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</row>
    <row r="182" spans="1:17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</row>
    <row r="183" spans="1:17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</row>
    <row r="184" spans="1:17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</row>
    <row r="185" spans="1:17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</row>
    <row r="186" spans="1:17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</row>
    <row r="187" spans="1:17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</row>
    <row r="188" spans="1:17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</row>
    <row r="189" spans="1:17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</row>
    <row r="190" spans="1:17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</row>
    <row r="191" spans="1:17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</row>
    <row r="192" spans="1:17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</row>
    <row r="193" spans="1:17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</row>
    <row r="194" spans="1:17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</row>
    <row r="195" spans="1:17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</row>
    <row r="196" spans="1:17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</row>
    <row r="197" spans="1:17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</row>
    <row r="198" spans="1:17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</row>
    <row r="199" spans="1:17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</row>
    <row r="200" spans="1:17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</row>
    <row r="201" spans="1:17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</row>
    <row r="202" spans="1:17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</row>
    <row r="203" spans="1:17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</row>
    <row r="204" spans="1:17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</row>
    <row r="205" spans="1:17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</row>
    <row r="206" spans="1:17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</row>
    <row r="207" spans="1:17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</row>
    <row r="208" spans="1:17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</row>
    <row r="209" spans="1:17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</row>
    <row r="210" spans="1:17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</row>
    <row r="211" spans="1:17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</row>
    <row r="212" spans="1:17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</row>
    <row r="213" spans="1:17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</row>
    <row r="214" spans="1:17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</row>
    <row r="215" spans="1:17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</row>
    <row r="216" spans="1:17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</row>
    <row r="217" spans="1:17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</row>
    <row r="218" spans="1:17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</row>
    <row r="219" spans="1:17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</row>
    <row r="220" spans="1:17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</row>
    <row r="221" spans="1:17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</row>
    <row r="222" spans="1:17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</row>
    <row r="223" spans="1:17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</row>
    <row r="224" spans="1:17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</row>
    <row r="225" spans="1:17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</row>
    <row r="226" spans="1:17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</row>
    <row r="227" spans="1:17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</row>
    <row r="228" spans="1:17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</row>
    <row r="229" spans="1:17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</row>
    <row r="230" spans="1:17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</row>
    <row r="231" spans="1:17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</row>
    <row r="232" spans="1:17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</row>
    <row r="233" spans="1:17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</row>
    <row r="234" spans="1:17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</row>
    <row r="235" spans="1:17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</row>
    <row r="236" spans="1:17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</row>
    <row r="237" spans="1:17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</row>
    <row r="238" spans="1:17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</row>
    <row r="239" spans="1:17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</row>
    <row r="240" spans="1:17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</row>
    <row r="241" spans="1:17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</row>
    <row r="242" spans="1:17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</row>
    <row r="243" spans="1:17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</row>
    <row r="244" spans="1:17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</row>
    <row r="245" spans="1:17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</row>
    <row r="246" spans="1:17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</row>
    <row r="247" spans="1:17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</row>
    <row r="248" spans="1:17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</row>
    <row r="249" spans="1:17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</row>
    <row r="250" spans="1:17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</row>
    <row r="251" spans="1:17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</row>
    <row r="252" spans="1:17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</row>
    <row r="253" spans="1:17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</row>
    <row r="254" spans="1:17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</row>
    <row r="255" spans="1:17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</row>
    <row r="256" spans="1:17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</row>
    <row r="257" spans="1:17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</row>
    <row r="258" spans="1:17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</row>
    <row r="259" spans="1:17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</row>
    <row r="260" spans="1:17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</row>
    <row r="261" spans="1:17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</row>
    <row r="262" spans="1:17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</row>
    <row r="263" spans="1:17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</row>
    <row r="264" spans="1:17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</row>
    <row r="265" spans="1:17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</row>
    <row r="266" spans="1:17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</row>
    <row r="267" spans="1:17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</row>
    <row r="268" spans="1:17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</row>
    <row r="269" spans="1:17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</row>
    <row r="270" spans="1:17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</row>
    <row r="271" spans="1:17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</row>
    <row r="272" spans="1:17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</row>
    <row r="273" spans="1:17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</row>
    <row r="274" spans="1:17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</row>
    <row r="275" spans="1:17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</row>
    <row r="276" spans="1:17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</row>
    <row r="277" spans="1:17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</row>
    <row r="278" spans="1:17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</row>
    <row r="279" spans="1:17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</row>
    <row r="280" spans="1:17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</row>
    <row r="281" spans="1:17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</row>
    <row r="282" spans="1:17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</row>
    <row r="283" spans="1:17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</row>
    <row r="284" spans="1:17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</row>
    <row r="285" spans="1:17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</row>
    <row r="286" spans="1:17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</row>
    <row r="287" spans="1:17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</row>
    <row r="288" spans="1:17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</row>
    <row r="289" spans="1:17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</row>
    <row r="290" spans="1:17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</row>
    <row r="291" spans="1:17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</row>
    <row r="292" spans="1:17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</row>
    <row r="293" spans="1:17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</row>
    <row r="294" spans="1:17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</row>
    <row r="295" spans="1:17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</row>
    <row r="296" spans="1:17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</row>
    <row r="297" spans="1:17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</row>
    <row r="298" spans="1:17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</row>
    <row r="299" spans="1:17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</row>
    <row r="300" spans="1:17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</row>
    <row r="301" spans="1:17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</row>
    <row r="302" spans="1:17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</row>
    <row r="303" spans="1:17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</row>
    <row r="304" spans="1:17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</row>
    <row r="305" spans="1:17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</row>
    <row r="306" spans="1:17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</row>
    <row r="307" spans="1:17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</row>
    <row r="308" spans="1:17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</row>
    <row r="309" spans="1:17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</row>
    <row r="310" spans="1:17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</row>
    <row r="311" spans="1:17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</row>
    <row r="312" spans="1:17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</row>
    <row r="313" spans="1:17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</row>
    <row r="314" spans="1:17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</row>
    <row r="315" spans="1:17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</row>
    <row r="316" spans="1:17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</row>
    <row r="317" spans="1:17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</row>
    <row r="318" spans="1:17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</row>
    <row r="319" spans="1:17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</row>
    <row r="320" spans="1:17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</row>
    <row r="321" spans="1:17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</row>
    <row r="322" spans="1:17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</row>
    <row r="323" spans="1:17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</row>
    <row r="324" spans="1:17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</row>
    <row r="325" spans="1:17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</row>
    <row r="326" spans="1:17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</row>
    <row r="327" spans="1:17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</row>
    <row r="328" spans="1:17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</row>
    <row r="329" spans="1:17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</row>
    <row r="330" spans="1:17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</row>
    <row r="331" spans="1:17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</row>
    <row r="332" spans="1:17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</row>
    <row r="333" spans="1:17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</row>
    <row r="334" spans="1:17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</row>
    <row r="335" spans="1:17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</row>
    <row r="336" spans="1:17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</row>
    <row r="337" spans="1:17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</row>
    <row r="338" spans="1:17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</row>
    <row r="339" spans="1:17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</row>
    <row r="340" spans="1:17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</row>
    <row r="341" spans="1:17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</row>
    <row r="342" spans="1:17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</row>
    <row r="343" spans="1:17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</row>
    <row r="344" spans="1:17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</row>
    <row r="345" spans="1:17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</row>
    <row r="346" spans="1:17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</row>
    <row r="347" spans="1:17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</row>
    <row r="348" spans="1:17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</row>
    <row r="349" spans="1:17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</row>
    <row r="350" spans="1:17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</row>
    <row r="351" spans="1:17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</row>
    <row r="352" spans="1:17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</row>
    <row r="353" spans="1:17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</row>
    <row r="354" spans="1:17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</row>
    <row r="355" spans="1:17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</row>
    <row r="356" spans="1:17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</row>
    <row r="357" spans="1:17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</row>
    <row r="358" spans="1:17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</row>
    <row r="359" spans="1:17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</row>
    <row r="360" spans="1:17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</row>
    <row r="361" spans="1:17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</row>
    <row r="362" spans="1:17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</row>
    <row r="363" spans="1:17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</row>
    <row r="364" spans="1:17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</row>
    <row r="365" spans="1:17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</row>
    <row r="366" spans="1:17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</row>
    <row r="367" spans="1:17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</row>
    <row r="368" spans="1:17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</row>
    <row r="369" spans="1:17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</row>
    <row r="370" spans="1:17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</row>
    <row r="371" spans="1:17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</row>
    <row r="372" spans="1:17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</row>
    <row r="373" spans="1:17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</row>
    <row r="374" spans="1:17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</row>
    <row r="375" spans="1:17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</row>
    <row r="376" spans="1:17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</row>
    <row r="377" spans="1:17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</row>
    <row r="378" spans="1:17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</row>
    <row r="379" spans="1:17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</row>
    <row r="380" spans="1:17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</row>
    <row r="381" spans="1:17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</row>
    <row r="382" spans="1:17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</row>
    <row r="383" spans="1:17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</row>
    <row r="384" spans="1:17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</row>
    <row r="385" spans="1:17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</row>
    <row r="386" spans="1:17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</row>
    <row r="387" spans="1:17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</row>
    <row r="388" spans="1:17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</row>
    <row r="389" spans="1:17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</row>
    <row r="390" spans="1:17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</row>
    <row r="391" spans="1:17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</row>
    <row r="392" spans="1:17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</row>
    <row r="393" spans="1:17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</row>
    <row r="394" spans="1:17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</row>
    <row r="395" spans="1:17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</row>
    <row r="396" spans="1:17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</row>
    <row r="397" spans="1:17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</row>
    <row r="398" spans="1:17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</row>
    <row r="399" spans="1:17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</row>
    <row r="400" spans="1:17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</row>
    <row r="401" spans="1:17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</row>
    <row r="402" spans="1:17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</row>
    <row r="403" spans="1:17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</row>
    <row r="404" spans="1:17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</row>
    <row r="405" spans="1:17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</row>
    <row r="406" spans="1:17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</row>
    <row r="407" spans="1:17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</row>
    <row r="408" spans="1:17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</row>
    <row r="409" spans="1:17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</row>
    <row r="410" spans="1:17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</row>
    <row r="411" spans="1:17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</row>
    <row r="412" spans="1:17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</row>
    <row r="413" spans="1:17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</row>
    <row r="414" spans="1:17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</row>
    <row r="415" spans="1:17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</row>
    <row r="416" spans="1:17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</row>
    <row r="417" spans="1:17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</row>
    <row r="418" spans="1:17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</row>
    <row r="419" spans="1:17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</row>
    <row r="420" spans="1:17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</row>
    <row r="421" spans="1:17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</row>
    <row r="422" spans="1:17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</row>
    <row r="423" spans="1:17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</row>
    <row r="424" spans="1:17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</row>
    <row r="425" spans="1:17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</row>
    <row r="426" spans="1:17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</row>
    <row r="427" spans="1:17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</row>
    <row r="428" spans="1:17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</row>
    <row r="429" spans="1:17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</row>
    <row r="430" spans="1:17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</row>
    <row r="431" spans="1:17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</row>
    <row r="432" spans="1:17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</row>
    <row r="433" spans="1:17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</row>
    <row r="434" spans="1:17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</row>
    <row r="435" spans="1:17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</row>
    <row r="436" spans="1:17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</row>
    <row r="437" spans="1:17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</row>
    <row r="438" spans="1:17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</row>
    <row r="439" spans="1:17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</row>
    <row r="440" spans="1:17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</row>
    <row r="441" spans="1:17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</row>
    <row r="442" spans="1:17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</row>
    <row r="443" spans="1:17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</row>
    <row r="444" spans="1:17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</row>
    <row r="445" spans="1:17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</row>
    <row r="446" spans="1:17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</row>
    <row r="447" spans="1:17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</row>
    <row r="448" spans="1:17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</row>
    <row r="449" spans="1:17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</row>
    <row r="450" spans="1:17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</row>
    <row r="451" spans="1:17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</row>
    <row r="452" spans="1:17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</row>
    <row r="453" spans="1:17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</row>
    <row r="454" spans="1:17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</row>
    <row r="455" spans="1:17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</row>
    <row r="456" spans="1:17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</row>
    <row r="457" spans="1:17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</row>
    <row r="458" spans="1:17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</row>
    <row r="459" spans="1:17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</row>
    <row r="460" spans="1:17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</row>
    <row r="461" spans="1:17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</row>
    <row r="462" spans="1:17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</row>
    <row r="463" spans="1:17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</row>
    <row r="464" spans="1:17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</row>
    <row r="465" spans="1:17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</row>
    <row r="466" spans="1:17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</row>
    <row r="467" spans="1:17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</row>
    <row r="468" spans="1:17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</row>
    <row r="469" spans="1:17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</row>
    <row r="470" spans="1:17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</row>
    <row r="471" spans="1:17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</row>
    <row r="472" spans="1:17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</row>
    <row r="473" spans="1:17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</row>
    <row r="474" spans="1:17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</row>
    <row r="475" spans="1:17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</row>
    <row r="476" spans="1:17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</row>
    <row r="477" spans="1:17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</row>
    <row r="478" spans="1:17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</row>
    <row r="479" spans="1:17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</row>
    <row r="480" spans="1:17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</row>
    <row r="481" spans="1:17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</row>
    <row r="482" spans="1:17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</row>
    <row r="483" spans="1:17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</row>
    <row r="484" spans="1:17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</row>
    <row r="485" spans="1:17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</row>
    <row r="486" spans="1:17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</row>
    <row r="487" spans="1:17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</row>
    <row r="488" spans="1:17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</row>
    <row r="489" spans="1:17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</row>
    <row r="490" spans="1:17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</row>
    <row r="491" spans="1:17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</row>
    <row r="492" spans="1:17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</row>
    <row r="493" spans="1:17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</row>
    <row r="494" spans="1:17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</row>
    <row r="495" spans="1:17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</row>
    <row r="496" spans="1:17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</row>
    <row r="497" spans="1:17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</row>
    <row r="498" spans="1:17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</row>
    <row r="499" spans="1:17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</row>
    <row r="500" spans="1:17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</row>
    <row r="501" spans="1:17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</row>
    <row r="502" spans="1:17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</row>
    <row r="503" spans="1:17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</row>
    <row r="504" spans="1:17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</row>
    <row r="505" spans="1:17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</row>
    <row r="506" spans="1:17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</row>
    <row r="507" spans="1:17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</row>
    <row r="508" spans="1:17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</row>
    <row r="509" spans="1:17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</row>
    <row r="510" spans="1:17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</row>
    <row r="511" spans="1:17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</row>
    <row r="512" spans="1:17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</row>
    <row r="513" spans="1:17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</row>
    <row r="514" spans="1:17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</row>
    <row r="515" spans="1:17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</row>
    <row r="516" spans="1:17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</row>
    <row r="517" spans="1:17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</row>
    <row r="518" spans="1:17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</row>
    <row r="519" spans="1:17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</row>
    <row r="520" spans="1:17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</row>
    <row r="521" spans="1:17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</row>
    <row r="522" spans="1:17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</row>
    <row r="523" spans="1:17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</row>
    <row r="524" spans="1:17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</row>
    <row r="525" spans="1:17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</row>
    <row r="526" spans="1:17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</row>
    <row r="527" spans="1:17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</row>
    <row r="528" spans="1:17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</row>
    <row r="529" spans="1:17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</row>
    <row r="530" spans="1:17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</row>
    <row r="531" spans="1:17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</row>
    <row r="532" spans="1:17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</row>
    <row r="533" spans="1:17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</row>
    <row r="534" spans="1:17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</row>
    <row r="535" spans="1:17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</row>
    <row r="536" spans="1:17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</row>
    <row r="537" spans="1:17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</row>
    <row r="538" spans="1:17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</row>
    <row r="539" spans="1:17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</row>
    <row r="540" spans="1:17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</row>
    <row r="541" spans="1:17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</row>
    <row r="542" spans="1:17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</row>
    <row r="543" spans="1:17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</row>
    <row r="544" spans="1:17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</row>
    <row r="545" spans="1:17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</row>
    <row r="546" spans="1:17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</row>
    <row r="547" spans="1:17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</row>
    <row r="548" spans="1:17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</row>
    <row r="549" spans="1:17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</row>
    <row r="550" spans="1:17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</row>
    <row r="551" spans="1:17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</row>
    <row r="552" spans="1:17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</row>
    <row r="553" spans="1:17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</row>
    <row r="554" spans="1:17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</row>
    <row r="555" spans="1:17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</row>
    <row r="556" spans="1:17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</row>
    <row r="557" spans="1:17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</row>
    <row r="558" spans="1:17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</row>
    <row r="559" spans="1:17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</row>
    <row r="560" spans="1:17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</row>
    <row r="561" spans="1:17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</row>
    <row r="562" spans="1:17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</row>
    <row r="563" spans="1:17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</row>
    <row r="564" spans="1:17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</row>
    <row r="565" spans="1:17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</row>
    <row r="566" spans="1:17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</row>
    <row r="567" spans="1:17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</row>
    <row r="568" spans="1:17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</row>
    <row r="569" spans="1:17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</row>
    <row r="570" spans="1:17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</row>
    <row r="571" spans="1:17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</row>
    <row r="572" spans="1:17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</row>
    <row r="573" spans="1:17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</row>
    <row r="574" spans="1:17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</row>
    <row r="575" spans="1:17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</row>
    <row r="576" spans="1:17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</row>
    <row r="577" spans="1:17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</row>
    <row r="578" spans="1:17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</row>
    <row r="579" spans="1:17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</row>
    <row r="580" spans="1:17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</row>
    <row r="581" spans="1:17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</row>
    <row r="582" spans="1:17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</row>
    <row r="583" spans="1:17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</row>
    <row r="584" spans="1:17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</row>
    <row r="585" spans="1:17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</row>
    <row r="586" spans="1:17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</row>
    <row r="587" spans="1:17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</row>
    <row r="588" spans="1:17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</row>
    <row r="589" spans="1:17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</row>
    <row r="590" spans="1:17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</row>
    <row r="591" spans="1:17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</row>
    <row r="592" spans="1:17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</row>
    <row r="593" spans="1:17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</row>
    <row r="594" spans="1:17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</row>
    <row r="595" spans="1:17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</row>
    <row r="596" spans="1:17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</row>
    <row r="597" spans="1:17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</row>
    <row r="598" spans="1:17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</row>
    <row r="599" spans="1:17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</row>
    <row r="600" spans="1:17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</row>
    <row r="601" spans="1:17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</row>
    <row r="602" spans="1:17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</row>
    <row r="603" spans="1:17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</row>
    <row r="604" spans="1:17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</row>
    <row r="605" spans="1:17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</row>
    <row r="606" spans="1:17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</row>
    <row r="607" spans="1:17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</row>
    <row r="608" spans="1:17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</row>
    <row r="609" spans="1:17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</row>
    <row r="610" spans="1:17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</row>
    <row r="611" spans="1:17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</row>
    <row r="612" spans="1:17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</row>
    <row r="613" spans="1:17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</row>
    <row r="614" spans="1:17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</row>
    <row r="615" spans="1:17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</row>
    <row r="616" spans="1:17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</row>
    <row r="617" spans="1:17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</row>
    <row r="618" spans="1:17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</row>
    <row r="619" spans="1:17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</row>
    <row r="620" spans="1:17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</row>
    <row r="621" spans="1:17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</row>
    <row r="622" spans="1:17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</row>
    <row r="623" spans="1:17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</row>
    <row r="624" spans="1:17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</row>
    <row r="625" spans="1:17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</row>
    <row r="626" spans="1:17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</row>
    <row r="627" spans="1:17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</row>
    <row r="628" spans="1:17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</row>
    <row r="629" spans="1:17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</row>
    <row r="630" spans="1:17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</row>
    <row r="631" spans="1:17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</row>
    <row r="632" spans="1:17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</row>
    <row r="633" spans="1:17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</row>
    <row r="634" spans="1:17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</row>
    <row r="635" spans="1:17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</row>
    <row r="636" spans="1:17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</row>
    <row r="637" spans="1:17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</row>
    <row r="638" spans="1:17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</row>
    <row r="639" spans="1:17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</row>
    <row r="640" spans="1:17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</row>
    <row r="641" spans="1:17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</row>
    <row r="642" spans="1:17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</row>
    <row r="643" spans="1:17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</row>
    <row r="644" spans="1:17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</row>
    <row r="645" spans="1:17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</row>
    <row r="646" spans="1:17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</row>
    <row r="647" spans="1:17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</row>
    <row r="648" spans="1:17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</row>
    <row r="649" spans="1:17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</row>
    <row r="650" spans="1:17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</row>
    <row r="651" spans="1:17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</row>
    <row r="652" spans="1:17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</row>
    <row r="653" spans="1:17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</row>
    <row r="654" spans="1:17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</row>
    <row r="655" spans="1:17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</row>
    <row r="656" spans="1:17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</row>
    <row r="657" spans="1:17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</row>
    <row r="658" spans="1:17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</row>
    <row r="659" spans="1:17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</row>
    <row r="660" spans="1:17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</row>
    <row r="661" spans="1:17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</row>
    <row r="662" spans="1:17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</row>
    <row r="663" spans="1:17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</row>
    <row r="664" spans="1:17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</row>
    <row r="665" spans="1:17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</row>
    <row r="666" spans="1:17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</row>
    <row r="667" spans="1:17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</row>
    <row r="668" spans="1:17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</row>
    <row r="669" spans="1:17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</row>
    <row r="670" spans="1:17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</row>
    <row r="671" spans="1:17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</row>
    <row r="672" spans="1:17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</row>
    <row r="673" spans="1:17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</row>
    <row r="674" spans="1:17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</row>
    <row r="675" spans="1:17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</row>
    <row r="676" spans="1:17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</row>
    <row r="677" spans="1:17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</row>
    <row r="678" spans="1:17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</row>
    <row r="679" spans="1:17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</row>
    <row r="680" spans="1:17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</row>
    <row r="681" spans="1:17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</row>
    <row r="682" spans="1:17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</row>
    <row r="683" spans="1:17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</row>
    <row r="684" spans="1:17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</row>
    <row r="685" spans="1:17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</row>
    <row r="686" spans="1:17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</row>
    <row r="687" spans="1:17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</row>
    <row r="688" spans="1:17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</row>
    <row r="689" spans="1:17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</row>
    <row r="690" spans="1:17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</row>
    <row r="691" spans="1:17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</row>
    <row r="692" spans="1:17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</row>
    <row r="693" spans="1:17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</row>
    <row r="694" spans="1:17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</row>
    <row r="695" spans="1:17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</row>
    <row r="696" spans="1:17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</row>
    <row r="697" spans="1:17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</row>
    <row r="698" spans="1:17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</row>
    <row r="699" spans="1:17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</row>
    <row r="700" spans="1:17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</row>
    <row r="701" spans="1:17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</row>
    <row r="702" spans="1:17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</row>
    <row r="703" spans="1:17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</row>
    <row r="704" spans="1:17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</row>
    <row r="705" spans="1:17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</row>
    <row r="706" spans="1:17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</row>
    <row r="707" spans="1:17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</row>
    <row r="708" spans="1:17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</row>
    <row r="709" spans="1:17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</row>
    <row r="710" spans="1:17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</row>
    <row r="711" spans="1:17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</row>
    <row r="712" spans="1:17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</row>
    <row r="713" spans="1:17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</row>
    <row r="714" spans="1:17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</row>
    <row r="715" spans="1:17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</row>
    <row r="716" spans="1:17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</row>
    <row r="717" spans="1:17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</row>
    <row r="718" spans="1:17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</row>
    <row r="719" spans="1:17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</row>
    <row r="720" spans="1:17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</row>
    <row r="721" spans="1:17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</row>
    <row r="722" spans="1:17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</row>
    <row r="723" spans="1:17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</row>
    <row r="724" spans="1:17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</row>
    <row r="725" spans="1:17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</row>
    <row r="726" spans="1:17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</row>
    <row r="727" spans="1:17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</row>
    <row r="728" spans="1:17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</row>
    <row r="729" spans="1:17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</row>
    <row r="730" spans="1:17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</row>
    <row r="731" spans="1:17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</row>
    <row r="732" spans="1:17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</row>
    <row r="733" spans="1:17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</row>
    <row r="734" spans="1:17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</row>
    <row r="735" spans="1:17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</row>
    <row r="736" spans="1:17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</row>
    <row r="737" spans="1:17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</row>
    <row r="738" spans="1:17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</row>
    <row r="739" spans="1:17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</row>
    <row r="740" spans="1:17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</row>
    <row r="741" spans="1:17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</row>
    <row r="742" spans="1:17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</row>
    <row r="743" spans="1:17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</row>
    <row r="744" spans="1:17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</row>
    <row r="745" spans="1:17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</row>
    <row r="746" spans="1:17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</row>
    <row r="747" spans="1:17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</row>
    <row r="748" spans="1:17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</row>
    <row r="749" spans="1:17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</row>
    <row r="750" spans="1:17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</row>
    <row r="751" spans="1:17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</row>
    <row r="752" spans="1:17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</row>
    <row r="753" spans="1:17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</row>
    <row r="754" spans="1:17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</row>
    <row r="755" spans="1:17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</row>
    <row r="756" spans="1:17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</row>
    <row r="757" spans="1:17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</row>
    <row r="758" spans="1:17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</row>
    <row r="759" spans="1:17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</row>
    <row r="760" spans="1:17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</row>
    <row r="761" spans="1:17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</row>
    <row r="762" spans="1:17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</row>
    <row r="763" spans="1:17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</row>
    <row r="764" spans="1:17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</row>
    <row r="765" spans="1:17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</row>
    <row r="766" spans="1:17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</row>
    <row r="767" spans="1:17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</row>
    <row r="768" spans="1:17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</row>
    <row r="769" spans="1:17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</row>
    <row r="770" spans="1:17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</row>
    <row r="771" spans="1:17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</row>
    <row r="772" spans="1:17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</row>
    <row r="773" spans="1:17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</row>
    <row r="774" spans="1:17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</row>
    <row r="775" spans="1:17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</row>
    <row r="776" spans="1:17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</row>
    <row r="777" spans="1:17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</row>
    <row r="778" spans="1:17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</row>
    <row r="779" spans="1:17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</row>
    <row r="780" spans="1:17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</row>
    <row r="781" spans="1:17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</row>
    <row r="782" spans="1:17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</row>
    <row r="783" spans="1:17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</row>
    <row r="784" spans="1:17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</row>
    <row r="785" spans="1:17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</row>
    <row r="786" spans="1:17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</row>
    <row r="787" spans="1:17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</row>
    <row r="788" spans="1:17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</row>
    <row r="789" spans="1:17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</row>
    <row r="790" spans="1:17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</row>
    <row r="791" spans="1:17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</row>
    <row r="792" spans="1:17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</row>
    <row r="793" spans="1:17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</row>
    <row r="794" spans="1:17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</row>
    <row r="795" spans="1:17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</row>
    <row r="796" spans="1:17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</row>
    <row r="797" spans="1:17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</row>
    <row r="798" spans="1:17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</row>
    <row r="799" spans="1:17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</row>
    <row r="800" spans="1:17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</row>
    <row r="801" spans="1:17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</row>
    <row r="802" spans="1:17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</row>
    <row r="803" spans="1:17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</row>
    <row r="804" spans="1:17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</row>
    <row r="805" spans="1:17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</row>
    <row r="806" spans="1:17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</row>
    <row r="807" spans="1:17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</row>
    <row r="808" spans="1:17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</row>
    <row r="809" spans="1:17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</row>
    <row r="810" spans="1:17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</row>
    <row r="811" spans="1:17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</row>
    <row r="812" spans="1:17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</row>
    <row r="813" spans="1:17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</row>
    <row r="814" spans="1:17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</row>
    <row r="815" spans="1:17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</row>
    <row r="816" spans="1:17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</row>
    <row r="817" spans="1:17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</row>
    <row r="818" spans="1:17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</row>
    <row r="819" spans="1:17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</row>
    <row r="820" spans="1:17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</row>
    <row r="821" spans="1:17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</row>
    <row r="822" spans="1:17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</row>
    <row r="823" spans="1:17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</row>
    <row r="824" spans="1:17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</row>
    <row r="825" spans="1:17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</row>
    <row r="826" spans="1:17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</row>
    <row r="827" spans="1:17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</row>
    <row r="828" spans="1:17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</row>
    <row r="829" spans="1:17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</row>
    <row r="830" spans="1:17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</row>
    <row r="831" spans="1:17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</row>
    <row r="832" spans="1:17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</row>
    <row r="833" spans="1:17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</row>
    <row r="834" spans="1:17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</row>
    <row r="835" spans="1:17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</row>
    <row r="836" spans="1:17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</row>
    <row r="837" spans="1:17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</row>
    <row r="838" spans="1:17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</row>
    <row r="839" spans="1:17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</row>
    <row r="840" spans="1:17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</row>
    <row r="841" spans="1:17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</row>
    <row r="842" spans="1:17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</row>
    <row r="843" spans="1:17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</row>
    <row r="844" spans="1:17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</row>
    <row r="845" spans="1:17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</row>
    <row r="846" spans="1:17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</row>
    <row r="847" spans="1:17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</row>
    <row r="848" spans="1:17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</row>
    <row r="849" spans="1:17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</row>
    <row r="850" spans="1:17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</row>
    <row r="851" spans="1:17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</row>
    <row r="852" spans="1:17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</row>
    <row r="853" spans="1:17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</row>
    <row r="854" spans="1:17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</row>
    <row r="855" spans="1:17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</row>
    <row r="856" spans="1:17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</row>
    <row r="857" spans="1:17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</row>
    <row r="858" spans="1:17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</row>
    <row r="859" spans="1:17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</row>
    <row r="860" spans="1:17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</row>
    <row r="861" spans="1:17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</row>
    <row r="862" spans="1:17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</row>
    <row r="863" spans="1:17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</row>
    <row r="864" spans="1:17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</row>
    <row r="865" spans="1:17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</row>
    <row r="866" spans="1:17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</row>
    <row r="867" spans="1:17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</row>
    <row r="868" spans="1:17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</row>
    <row r="869" spans="1:17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</row>
    <row r="870" spans="1:17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</row>
    <row r="871" spans="1:17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</row>
    <row r="872" spans="1:17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</row>
    <row r="873" spans="1:17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</row>
    <row r="874" spans="1:17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</row>
    <row r="875" spans="1:17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</row>
    <row r="876" spans="1:17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</row>
    <row r="877" spans="1:17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</row>
    <row r="878" spans="1:17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</row>
    <row r="879" spans="1:17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</row>
    <row r="880" spans="1:17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</row>
    <row r="881" spans="1:17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</row>
    <row r="882" spans="1:17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</row>
    <row r="883" spans="1:17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</row>
    <row r="884" spans="1:17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</row>
    <row r="885" spans="1:17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</row>
    <row r="886" spans="1:17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</row>
    <row r="887" spans="1:17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</row>
    <row r="888" spans="1:17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</row>
    <row r="889" spans="1:17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</row>
    <row r="890" spans="1:17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</row>
    <row r="891" spans="1:17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</row>
    <row r="892" spans="1:17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</row>
    <row r="893" spans="1:17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</row>
    <row r="894" spans="1:17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</row>
    <row r="895" spans="1:17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</row>
    <row r="896" spans="1:17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</row>
    <row r="897" spans="1:17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</row>
    <row r="898" spans="1:17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</row>
    <row r="899" spans="1:17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</row>
    <row r="900" spans="1:17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</row>
    <row r="901" spans="1:17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</row>
    <row r="902" spans="1:17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</row>
    <row r="903" spans="1:17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</row>
    <row r="904" spans="1:17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</row>
    <row r="905" spans="1:17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</row>
    <row r="906" spans="1:17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</row>
    <row r="907" spans="1:17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</row>
    <row r="908" spans="1:17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</row>
    <row r="909" spans="1:17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</row>
    <row r="910" spans="1:17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</row>
    <row r="911" spans="1:17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</row>
    <row r="912" spans="1:17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</row>
    <row r="913" spans="1:17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</row>
    <row r="914" spans="1:17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</row>
    <row r="915" spans="1:17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</row>
    <row r="916" spans="1:17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</row>
    <row r="917" spans="1:17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</row>
    <row r="918" spans="1:17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</row>
    <row r="919" spans="1:17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</row>
    <row r="920" spans="1:17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</row>
    <row r="921" spans="1:17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</row>
    <row r="922" spans="1:17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</row>
    <row r="923" spans="1:17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</row>
    <row r="924" spans="1:17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</row>
    <row r="925" spans="1:17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</row>
    <row r="926" spans="1:17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</row>
    <row r="927" spans="1:17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</row>
    <row r="928" spans="1:17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</row>
    <row r="929" spans="1:17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</row>
    <row r="930" spans="1:17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</row>
    <row r="931" spans="1:17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</row>
    <row r="932" spans="1:17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</row>
    <row r="933" spans="1:17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</row>
    <row r="934" spans="1:17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</row>
    <row r="935" spans="1:17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</row>
    <row r="936" spans="1:17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</row>
    <row r="937" spans="1:17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</row>
    <row r="938" spans="1:17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</row>
    <row r="939" spans="1:17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</row>
    <row r="940" spans="1:17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</row>
    <row r="941" spans="1:17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</row>
    <row r="942" spans="1:17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</row>
    <row r="943" spans="1:17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</row>
    <row r="944" spans="1:17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</row>
    <row r="945" spans="1:17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</row>
    <row r="946" spans="1:17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</row>
    <row r="947" spans="1:17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</row>
    <row r="948" spans="1:17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</row>
    <row r="949" spans="1:17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</row>
    <row r="950" spans="1:17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</row>
    <row r="951" spans="1:17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</row>
    <row r="952" spans="1:17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</row>
    <row r="953" spans="1:17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</row>
    <row r="954" spans="1:17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</row>
    <row r="955" spans="1:17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</row>
    <row r="956" spans="1:17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</row>
    <row r="957" spans="1:17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</row>
    <row r="958" spans="1:17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</row>
    <row r="959" spans="1:17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</row>
    <row r="960" spans="1:17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</row>
    <row r="961" spans="1:17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</row>
    <row r="962" spans="1:17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</row>
    <row r="963" spans="1:17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</row>
    <row r="964" spans="1:17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</row>
    <row r="965" spans="1:17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</row>
    <row r="966" spans="1:17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</row>
    <row r="967" spans="1:17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</row>
    <row r="968" spans="1:17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</row>
    <row r="969" spans="1:17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</row>
    <row r="970" spans="1:17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</row>
    <row r="971" spans="1:17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</row>
    <row r="972" spans="1:17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</row>
    <row r="973" spans="1:17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</row>
    <row r="974" spans="1:17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</row>
    <row r="975" spans="1:17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</row>
    <row r="976" spans="1:17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</row>
    <row r="977" spans="1:17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</row>
    <row r="978" spans="1:17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</row>
    <row r="979" spans="1:17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</row>
    <row r="980" spans="1:17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</row>
    <row r="981" spans="1:17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</row>
    <row r="982" spans="1:17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</row>
    <row r="983" spans="1:17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</row>
    <row r="984" spans="1:17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</row>
    <row r="985" spans="1:17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</row>
    <row r="986" spans="1:17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</row>
    <row r="987" spans="1:17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</row>
    <row r="988" spans="1:17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</row>
    <row r="989" spans="1:17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</row>
    <row r="990" spans="1:17" x14ac:dyDescent="0.25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</row>
    <row r="991" spans="1:17" x14ac:dyDescent="0.25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</row>
    <row r="992" spans="1:17" x14ac:dyDescent="0.25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</row>
    <row r="993" spans="1:17" x14ac:dyDescent="0.25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</row>
    <row r="994" spans="1:17" x14ac:dyDescent="0.25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</row>
    <row r="995" spans="1:17" x14ac:dyDescent="0.2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</row>
    <row r="996" spans="1:17" x14ac:dyDescent="0.25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</row>
    <row r="997" spans="1:17" x14ac:dyDescent="0.25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</row>
    <row r="998" spans="1:17" x14ac:dyDescent="0.25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</row>
    <row r="999" spans="1:17" x14ac:dyDescent="0.25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</row>
    <row r="1000" spans="1:17" x14ac:dyDescent="0.25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</row>
    <row r="1001" spans="1:17" x14ac:dyDescent="0.25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</row>
    <row r="1002" spans="1:17" x14ac:dyDescent="0.25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</row>
    <row r="1003" spans="1:17" x14ac:dyDescent="0.25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</row>
    <row r="1004" spans="1:17" x14ac:dyDescent="0.25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</row>
    <row r="1005" spans="1:17" x14ac:dyDescent="0.25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</row>
    <row r="1006" spans="1:17" x14ac:dyDescent="0.25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</row>
    <row r="1007" spans="1:17" x14ac:dyDescent="0.25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</row>
    <row r="1008" spans="1:17" x14ac:dyDescent="0.25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</row>
    <row r="1009" spans="1:17" x14ac:dyDescent="0.25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</row>
    <row r="1010" spans="1:17" x14ac:dyDescent="0.25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</row>
    <row r="1011" spans="1:17" x14ac:dyDescent="0.25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</row>
    <row r="1012" spans="1:17" x14ac:dyDescent="0.25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</row>
    <row r="1013" spans="1:17" x14ac:dyDescent="0.25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</row>
    <row r="1014" spans="1:17" x14ac:dyDescent="0.25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</row>
    <row r="1015" spans="1:17" x14ac:dyDescent="0.25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</row>
    <row r="1016" spans="1:17" x14ac:dyDescent="0.25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</row>
    <row r="1017" spans="1:17" x14ac:dyDescent="0.25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</row>
    <row r="1018" spans="1:17" x14ac:dyDescent="0.25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</row>
    <row r="1019" spans="1:17" x14ac:dyDescent="0.25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</row>
    <row r="1020" spans="1:17" x14ac:dyDescent="0.25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</row>
    <row r="1021" spans="1:17" x14ac:dyDescent="0.25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</row>
    <row r="1022" spans="1:17" x14ac:dyDescent="0.25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</row>
    <row r="1023" spans="1:17" x14ac:dyDescent="0.25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</row>
    <row r="1024" spans="1:17" x14ac:dyDescent="0.25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</row>
    <row r="1025" spans="1:17" x14ac:dyDescent="0.25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</row>
    <row r="1026" spans="1:17" x14ac:dyDescent="0.25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</row>
    <row r="1027" spans="1:17" x14ac:dyDescent="0.25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</row>
    <row r="1028" spans="1:17" x14ac:dyDescent="0.25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</row>
    <row r="1029" spans="1:17" x14ac:dyDescent="0.25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</row>
    <row r="1030" spans="1:17" x14ac:dyDescent="0.25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</row>
    <row r="1031" spans="1:17" x14ac:dyDescent="0.25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</row>
    <row r="1032" spans="1:17" x14ac:dyDescent="0.25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</row>
    <row r="1033" spans="1:17" x14ac:dyDescent="0.25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</row>
    <row r="1034" spans="1:17" x14ac:dyDescent="0.25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</row>
    <row r="1035" spans="1:17" x14ac:dyDescent="0.25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</row>
    <row r="1036" spans="1:17" x14ac:dyDescent="0.25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</row>
    <row r="1037" spans="1:17" x14ac:dyDescent="0.25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</row>
    <row r="1038" spans="1:17" x14ac:dyDescent="0.25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</row>
    <row r="1039" spans="1:17" x14ac:dyDescent="0.25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</row>
    <row r="1040" spans="1:17" x14ac:dyDescent="0.25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</row>
    <row r="1041" spans="1:17" x14ac:dyDescent="0.25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</row>
    <row r="1042" spans="1:17" x14ac:dyDescent="0.25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</row>
    <row r="1043" spans="1:17" x14ac:dyDescent="0.25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</row>
    <row r="1044" spans="1:17" x14ac:dyDescent="0.25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</row>
    <row r="1045" spans="1:17" x14ac:dyDescent="0.25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</row>
    <row r="1046" spans="1:17" x14ac:dyDescent="0.25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</row>
    <row r="1047" spans="1:17" x14ac:dyDescent="0.25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</row>
    <row r="1048" spans="1:17" x14ac:dyDescent="0.25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</row>
    <row r="1049" spans="1:17" x14ac:dyDescent="0.25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</row>
    <row r="1050" spans="1:17" x14ac:dyDescent="0.25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</row>
    <row r="1051" spans="1:17" x14ac:dyDescent="0.25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</row>
    <row r="1052" spans="1:17" x14ac:dyDescent="0.25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</row>
    <row r="1053" spans="1:17" x14ac:dyDescent="0.25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</row>
    <row r="1054" spans="1:17" x14ac:dyDescent="0.25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</row>
    <row r="1055" spans="1:17" x14ac:dyDescent="0.25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</row>
    <row r="1056" spans="1:17" x14ac:dyDescent="0.25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</row>
    <row r="1057" spans="1:17" x14ac:dyDescent="0.25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</row>
    <row r="1058" spans="1:17" x14ac:dyDescent="0.25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</row>
    <row r="1059" spans="1:17" x14ac:dyDescent="0.25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</row>
    <row r="1060" spans="1:17" x14ac:dyDescent="0.25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</row>
    <row r="1061" spans="1:17" x14ac:dyDescent="0.25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</row>
    <row r="1062" spans="1:17" x14ac:dyDescent="0.25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</row>
    <row r="1063" spans="1:17" x14ac:dyDescent="0.25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</row>
    <row r="1064" spans="1:17" x14ac:dyDescent="0.25">
      <c r="A1064" s="18"/>
      <c r="B1064" s="18"/>
      <c r="C1064" s="18"/>
      <c r="D1064" s="18"/>
      <c r="E1064" s="18"/>
      <c r="F1064" s="18"/>
      <c r="G1064" s="18"/>
      <c r="H1064" s="18"/>
      <c r="I1064" s="18"/>
      <c r="J1064" s="18"/>
      <c r="K1064" s="18"/>
      <c r="L1064" s="18"/>
      <c r="M1064" s="18"/>
      <c r="N1064" s="18"/>
      <c r="O1064" s="18"/>
      <c r="P1064" s="18"/>
      <c r="Q1064" s="18"/>
    </row>
    <row r="1065" spans="1:17" x14ac:dyDescent="0.25">
      <c r="A1065" s="18"/>
      <c r="B1065" s="18"/>
      <c r="C1065" s="18"/>
      <c r="D1065" s="18"/>
      <c r="E1065" s="18"/>
      <c r="F1065" s="18"/>
      <c r="G1065" s="18"/>
      <c r="H1065" s="18"/>
      <c r="I1065" s="18"/>
      <c r="J1065" s="18"/>
      <c r="K1065" s="18"/>
      <c r="L1065" s="18"/>
      <c r="M1065" s="18"/>
      <c r="N1065" s="18"/>
      <c r="O1065" s="18"/>
      <c r="P1065" s="18"/>
      <c r="Q1065" s="18"/>
    </row>
    <row r="1066" spans="1:17" x14ac:dyDescent="0.25">
      <c r="A1066" s="18"/>
      <c r="B1066" s="18"/>
      <c r="C1066" s="18"/>
      <c r="D1066" s="18"/>
      <c r="E1066" s="18"/>
      <c r="F1066" s="18"/>
      <c r="G1066" s="18"/>
      <c r="H1066" s="18"/>
      <c r="I1066" s="18"/>
      <c r="J1066" s="18"/>
      <c r="K1066" s="18"/>
      <c r="L1066" s="18"/>
      <c r="M1066" s="18"/>
      <c r="N1066" s="18"/>
      <c r="O1066" s="18"/>
      <c r="P1066" s="18"/>
      <c r="Q1066" s="18"/>
    </row>
    <row r="1067" spans="1:17" x14ac:dyDescent="0.25">
      <c r="A1067" s="18"/>
      <c r="B1067" s="18"/>
      <c r="C1067" s="18"/>
      <c r="D1067" s="18"/>
      <c r="E1067" s="18"/>
      <c r="F1067" s="18"/>
      <c r="G1067" s="18"/>
      <c r="H1067" s="18"/>
      <c r="I1067" s="18"/>
      <c r="J1067" s="18"/>
      <c r="K1067" s="18"/>
      <c r="L1067" s="18"/>
      <c r="M1067" s="18"/>
      <c r="N1067" s="18"/>
      <c r="O1067" s="18"/>
      <c r="P1067" s="18"/>
      <c r="Q1067" s="18"/>
    </row>
    <row r="1068" spans="1:17" x14ac:dyDescent="0.25">
      <c r="A1068" s="18"/>
      <c r="B1068" s="18"/>
      <c r="C1068" s="18"/>
      <c r="D1068" s="18"/>
      <c r="E1068" s="18"/>
      <c r="F1068" s="18"/>
      <c r="G1068" s="18"/>
      <c r="H1068" s="18"/>
      <c r="I1068" s="18"/>
      <c r="J1068" s="18"/>
      <c r="K1068" s="18"/>
      <c r="L1068" s="18"/>
      <c r="M1068" s="18"/>
      <c r="N1068" s="18"/>
      <c r="O1068" s="18"/>
      <c r="P1068" s="18"/>
      <c r="Q1068" s="18"/>
    </row>
    <row r="1069" spans="1:17" x14ac:dyDescent="0.25">
      <c r="A1069" s="18"/>
      <c r="B1069" s="18"/>
      <c r="C1069" s="18"/>
      <c r="D1069" s="18"/>
      <c r="E1069" s="18"/>
      <c r="F1069" s="18"/>
      <c r="G1069" s="18"/>
      <c r="H1069" s="18"/>
      <c r="I1069" s="18"/>
      <c r="J1069" s="18"/>
      <c r="K1069" s="18"/>
      <c r="L1069" s="18"/>
      <c r="M1069" s="18"/>
      <c r="N1069" s="18"/>
      <c r="O1069" s="18"/>
      <c r="P1069" s="18"/>
      <c r="Q1069" s="18"/>
    </row>
    <row r="1070" spans="1:17" x14ac:dyDescent="0.25">
      <c r="A1070" s="18"/>
      <c r="B1070" s="18"/>
      <c r="C1070" s="18"/>
      <c r="D1070" s="18"/>
      <c r="E1070" s="18"/>
      <c r="F1070" s="18"/>
      <c r="G1070" s="18"/>
      <c r="H1070" s="18"/>
      <c r="I1070" s="18"/>
      <c r="J1070" s="18"/>
      <c r="K1070" s="18"/>
      <c r="L1070" s="18"/>
      <c r="M1070" s="18"/>
      <c r="N1070" s="18"/>
      <c r="O1070" s="18"/>
      <c r="P1070" s="18"/>
      <c r="Q1070" s="18"/>
    </row>
    <row r="1071" spans="1:17" x14ac:dyDescent="0.25">
      <c r="A1071" s="18"/>
      <c r="B1071" s="18"/>
      <c r="C1071" s="18"/>
      <c r="D1071" s="18"/>
      <c r="E1071" s="18"/>
      <c r="F1071" s="18"/>
      <c r="G1071" s="18"/>
      <c r="H1071" s="18"/>
      <c r="I1071" s="18"/>
      <c r="J1071" s="18"/>
      <c r="K1071" s="18"/>
      <c r="L1071" s="18"/>
      <c r="M1071" s="18"/>
      <c r="N1071" s="18"/>
      <c r="O1071" s="18"/>
      <c r="P1071" s="18"/>
      <c r="Q1071" s="18"/>
    </row>
    <row r="1072" spans="1:17" x14ac:dyDescent="0.25">
      <c r="A1072" s="18"/>
      <c r="B1072" s="18"/>
      <c r="C1072" s="18"/>
      <c r="D1072" s="18"/>
      <c r="E1072" s="18"/>
      <c r="F1072" s="18"/>
      <c r="G1072" s="18"/>
      <c r="H1072" s="18"/>
      <c r="I1072" s="18"/>
      <c r="J1072" s="18"/>
      <c r="K1072" s="18"/>
      <c r="L1072" s="18"/>
      <c r="M1072" s="18"/>
      <c r="N1072" s="18"/>
      <c r="O1072" s="18"/>
      <c r="P1072" s="18"/>
      <c r="Q1072" s="18"/>
    </row>
    <row r="1073" spans="1:17" x14ac:dyDescent="0.25">
      <c r="A1073" s="18"/>
      <c r="B1073" s="18"/>
      <c r="C1073" s="18"/>
      <c r="D1073" s="18"/>
      <c r="E1073" s="18"/>
      <c r="F1073" s="18"/>
      <c r="G1073" s="18"/>
      <c r="H1073" s="18"/>
      <c r="I1073" s="18"/>
      <c r="J1073" s="18"/>
      <c r="K1073" s="18"/>
      <c r="L1073" s="18"/>
      <c r="M1073" s="18"/>
      <c r="N1073" s="18"/>
      <c r="O1073" s="18"/>
      <c r="P1073" s="18"/>
      <c r="Q1073" s="18"/>
    </row>
    <row r="1074" spans="1:17" x14ac:dyDescent="0.25">
      <c r="A1074" s="18"/>
      <c r="B1074" s="18"/>
      <c r="C1074" s="18"/>
      <c r="D1074" s="18"/>
      <c r="E1074" s="18"/>
      <c r="F1074" s="18"/>
      <c r="G1074" s="18"/>
      <c r="H1074" s="18"/>
      <c r="I1074" s="18"/>
      <c r="J1074" s="18"/>
      <c r="K1074" s="18"/>
      <c r="L1074" s="18"/>
      <c r="M1074" s="18"/>
      <c r="N1074" s="18"/>
      <c r="O1074" s="18"/>
      <c r="P1074" s="18"/>
      <c r="Q1074" s="18"/>
    </row>
    <row r="1075" spans="1:17" x14ac:dyDescent="0.25">
      <c r="A1075" s="18"/>
      <c r="B1075" s="18"/>
      <c r="C1075" s="18"/>
      <c r="D1075" s="18"/>
      <c r="E1075" s="18"/>
      <c r="F1075" s="18"/>
      <c r="G1075" s="18"/>
      <c r="H1075" s="18"/>
      <c r="I1075" s="18"/>
      <c r="J1075" s="18"/>
      <c r="K1075" s="18"/>
      <c r="L1075" s="18"/>
      <c r="M1075" s="18"/>
      <c r="N1075" s="18"/>
      <c r="O1075" s="18"/>
      <c r="P1075" s="18"/>
      <c r="Q1075" s="18"/>
    </row>
    <row r="1076" spans="1:17" x14ac:dyDescent="0.25">
      <c r="A1076" s="18"/>
      <c r="B1076" s="18"/>
      <c r="C1076" s="18"/>
      <c r="D1076" s="18"/>
      <c r="E1076" s="18"/>
      <c r="F1076" s="18"/>
      <c r="G1076" s="18"/>
      <c r="H1076" s="18"/>
      <c r="I1076" s="18"/>
      <c r="J1076" s="18"/>
      <c r="K1076" s="18"/>
      <c r="L1076" s="18"/>
      <c r="M1076" s="18"/>
      <c r="N1076" s="18"/>
      <c r="O1076" s="18"/>
      <c r="P1076" s="18"/>
      <c r="Q1076" s="18"/>
    </row>
    <row r="1077" spans="1:17" x14ac:dyDescent="0.25">
      <c r="A1077" s="18"/>
      <c r="B1077" s="18"/>
      <c r="C1077" s="18"/>
      <c r="D1077" s="18"/>
      <c r="E1077" s="18"/>
      <c r="F1077" s="18"/>
      <c r="G1077" s="18"/>
      <c r="H1077" s="18"/>
      <c r="I1077" s="18"/>
      <c r="J1077" s="18"/>
      <c r="K1077" s="18"/>
      <c r="L1077" s="18"/>
      <c r="M1077" s="18"/>
      <c r="N1077" s="18"/>
      <c r="O1077" s="18"/>
      <c r="P1077" s="18"/>
      <c r="Q1077" s="18"/>
    </row>
    <row r="1078" spans="1:17" x14ac:dyDescent="0.25">
      <c r="A1078" s="18"/>
      <c r="B1078" s="18"/>
      <c r="C1078" s="18"/>
      <c r="D1078" s="18"/>
      <c r="E1078" s="18"/>
      <c r="F1078" s="18"/>
      <c r="G1078" s="18"/>
      <c r="H1078" s="18"/>
      <c r="I1078" s="18"/>
      <c r="J1078" s="18"/>
      <c r="K1078" s="18"/>
      <c r="L1078" s="18"/>
      <c r="M1078" s="18"/>
      <c r="N1078" s="18"/>
      <c r="O1078" s="18"/>
      <c r="P1078" s="18"/>
      <c r="Q1078" s="18"/>
    </row>
    <row r="1079" spans="1:17" x14ac:dyDescent="0.25">
      <c r="A1079" s="18"/>
      <c r="B1079" s="18"/>
      <c r="C1079" s="18"/>
      <c r="D1079" s="18"/>
      <c r="E1079" s="18"/>
      <c r="F1079" s="18"/>
      <c r="G1079" s="18"/>
      <c r="H1079" s="18"/>
      <c r="I1079" s="18"/>
      <c r="J1079" s="18"/>
      <c r="K1079" s="18"/>
      <c r="L1079" s="18"/>
      <c r="M1079" s="18"/>
      <c r="N1079" s="18"/>
      <c r="O1079" s="18"/>
      <c r="P1079" s="18"/>
      <c r="Q1079" s="18"/>
    </row>
    <row r="1080" spans="1:17" x14ac:dyDescent="0.25">
      <c r="A1080" s="18"/>
      <c r="B1080" s="18"/>
      <c r="C1080" s="18"/>
      <c r="D1080" s="18"/>
      <c r="E1080" s="18"/>
      <c r="F1080" s="18"/>
      <c r="G1080" s="18"/>
      <c r="H1080" s="18"/>
      <c r="I1080" s="18"/>
      <c r="J1080" s="18"/>
      <c r="K1080" s="18"/>
      <c r="L1080" s="18"/>
      <c r="M1080" s="18"/>
      <c r="N1080" s="18"/>
      <c r="O1080" s="18"/>
      <c r="P1080" s="18"/>
      <c r="Q1080" s="18"/>
    </row>
    <row r="1081" spans="1:17" x14ac:dyDescent="0.25">
      <c r="A1081" s="18"/>
      <c r="B1081" s="18"/>
      <c r="C1081" s="18"/>
      <c r="D1081" s="18"/>
      <c r="E1081" s="18"/>
      <c r="F1081" s="18"/>
      <c r="G1081" s="18"/>
      <c r="H1081" s="18"/>
      <c r="I1081" s="18"/>
      <c r="J1081" s="18"/>
      <c r="K1081" s="18"/>
      <c r="L1081" s="18"/>
      <c r="M1081" s="18"/>
      <c r="N1081" s="18"/>
      <c r="O1081" s="18"/>
      <c r="P1081" s="18"/>
      <c r="Q1081" s="18"/>
    </row>
    <row r="1082" spans="1:17" x14ac:dyDescent="0.25">
      <c r="A1082" s="18"/>
      <c r="B1082" s="18"/>
      <c r="C1082" s="18"/>
      <c r="D1082" s="18"/>
      <c r="E1082" s="18"/>
      <c r="F1082" s="18"/>
      <c r="G1082" s="18"/>
      <c r="H1082" s="18"/>
      <c r="I1082" s="18"/>
      <c r="J1082" s="18"/>
      <c r="K1082" s="18"/>
      <c r="L1082" s="18"/>
      <c r="M1082" s="18"/>
      <c r="N1082" s="18"/>
      <c r="O1082" s="18"/>
      <c r="P1082" s="18"/>
      <c r="Q1082" s="18"/>
    </row>
    <row r="1083" spans="1:17" x14ac:dyDescent="0.25">
      <c r="A1083" s="18"/>
      <c r="B1083" s="18"/>
      <c r="C1083" s="18"/>
      <c r="D1083" s="18"/>
      <c r="E1083" s="18"/>
      <c r="F1083" s="18"/>
      <c r="G1083" s="18"/>
      <c r="H1083" s="18"/>
      <c r="I1083" s="18"/>
      <c r="J1083" s="18"/>
      <c r="K1083" s="18"/>
      <c r="L1083" s="18"/>
      <c r="M1083" s="18"/>
      <c r="N1083" s="18"/>
      <c r="O1083" s="18"/>
      <c r="P1083" s="18"/>
      <c r="Q1083" s="18"/>
    </row>
    <row r="1084" spans="1:17" x14ac:dyDescent="0.25">
      <c r="A1084" s="18"/>
      <c r="B1084" s="18"/>
      <c r="C1084" s="18"/>
      <c r="D1084" s="18"/>
      <c r="E1084" s="18"/>
      <c r="F1084" s="18"/>
      <c r="G1084" s="18"/>
      <c r="H1084" s="18"/>
      <c r="I1084" s="18"/>
      <c r="J1084" s="18"/>
      <c r="K1084" s="18"/>
      <c r="L1084" s="18"/>
      <c r="M1084" s="18"/>
      <c r="N1084" s="18"/>
      <c r="O1084" s="18"/>
      <c r="P1084" s="18"/>
      <c r="Q1084" s="18"/>
    </row>
    <row r="1085" spans="1:17" x14ac:dyDescent="0.25">
      <c r="A1085" s="18"/>
      <c r="B1085" s="18"/>
      <c r="C1085" s="18"/>
      <c r="D1085" s="18"/>
      <c r="E1085" s="18"/>
      <c r="F1085" s="18"/>
      <c r="G1085" s="18"/>
      <c r="H1085" s="18"/>
      <c r="I1085" s="18"/>
      <c r="J1085" s="18"/>
      <c r="K1085" s="18"/>
      <c r="L1085" s="18"/>
      <c r="M1085" s="18"/>
      <c r="N1085" s="18"/>
      <c r="O1085" s="18"/>
      <c r="P1085" s="18"/>
      <c r="Q1085" s="18"/>
    </row>
    <row r="1086" spans="1:17" x14ac:dyDescent="0.25">
      <c r="A1086" s="18"/>
      <c r="B1086" s="18"/>
      <c r="C1086" s="18"/>
      <c r="D1086" s="18"/>
      <c r="E1086" s="18"/>
      <c r="F1086" s="18"/>
      <c r="G1086" s="18"/>
      <c r="H1086" s="18"/>
      <c r="I1086" s="18"/>
      <c r="J1086" s="18"/>
      <c r="K1086" s="18"/>
      <c r="L1086" s="18"/>
      <c r="M1086" s="18"/>
      <c r="N1086" s="18"/>
      <c r="O1086" s="18"/>
      <c r="P1086" s="18"/>
      <c r="Q1086" s="18"/>
    </row>
    <row r="1087" spans="1:17" x14ac:dyDescent="0.25">
      <c r="A1087" s="18"/>
      <c r="B1087" s="18"/>
      <c r="C1087" s="18"/>
      <c r="D1087" s="18"/>
      <c r="E1087" s="18"/>
      <c r="F1087" s="18"/>
      <c r="G1087" s="18"/>
      <c r="H1087" s="18"/>
      <c r="I1087" s="18"/>
      <c r="J1087" s="18"/>
      <c r="K1087" s="18"/>
      <c r="L1087" s="18"/>
      <c r="M1087" s="18"/>
      <c r="N1087" s="18"/>
      <c r="O1087" s="18"/>
      <c r="P1087" s="18"/>
      <c r="Q1087" s="18"/>
    </row>
    <row r="1088" spans="1:17" x14ac:dyDescent="0.25">
      <c r="A1088" s="18"/>
      <c r="B1088" s="18"/>
      <c r="C1088" s="18"/>
      <c r="D1088" s="18"/>
      <c r="E1088" s="18"/>
      <c r="F1088" s="18"/>
      <c r="G1088" s="18"/>
      <c r="H1088" s="18"/>
      <c r="I1088" s="18"/>
      <c r="J1088" s="18"/>
      <c r="K1088" s="18"/>
      <c r="L1088" s="18"/>
      <c r="M1088" s="18"/>
      <c r="N1088" s="18"/>
      <c r="O1088" s="18"/>
      <c r="P1088" s="18"/>
      <c r="Q1088" s="18"/>
    </row>
    <row r="1089" spans="1:17" x14ac:dyDescent="0.25">
      <c r="A1089" s="18"/>
      <c r="B1089" s="18"/>
      <c r="C1089" s="18"/>
      <c r="D1089" s="18"/>
      <c r="E1089" s="18"/>
      <c r="F1089" s="18"/>
      <c r="G1089" s="18"/>
      <c r="H1089" s="18"/>
      <c r="I1089" s="18"/>
      <c r="J1089" s="18"/>
      <c r="K1089" s="18"/>
      <c r="L1089" s="18"/>
      <c r="M1089" s="18"/>
      <c r="N1089" s="18"/>
      <c r="O1089" s="18"/>
      <c r="P1089" s="18"/>
      <c r="Q1089" s="18"/>
    </row>
    <row r="1090" spans="1:17" x14ac:dyDescent="0.25">
      <c r="A1090" s="18"/>
      <c r="B1090" s="18"/>
      <c r="C1090" s="18"/>
      <c r="D1090" s="18"/>
      <c r="E1090" s="18"/>
      <c r="F1090" s="18"/>
      <c r="G1090" s="18"/>
      <c r="H1090" s="18"/>
      <c r="I1090" s="18"/>
      <c r="J1090" s="18"/>
      <c r="K1090" s="18"/>
      <c r="L1090" s="18"/>
      <c r="M1090" s="18"/>
      <c r="N1090" s="18"/>
      <c r="O1090" s="18"/>
      <c r="P1090" s="18"/>
      <c r="Q1090" s="18"/>
    </row>
    <row r="1091" spans="1:17" x14ac:dyDescent="0.25">
      <c r="A1091" s="18"/>
      <c r="B1091" s="18"/>
      <c r="C1091" s="18"/>
      <c r="D1091" s="18"/>
      <c r="E1091" s="18"/>
      <c r="F1091" s="18"/>
      <c r="G1091" s="18"/>
      <c r="H1091" s="18"/>
      <c r="I1091" s="18"/>
      <c r="J1091" s="18"/>
      <c r="K1091" s="18"/>
      <c r="L1091" s="18"/>
      <c r="M1091" s="18"/>
      <c r="N1091" s="18"/>
      <c r="O1091" s="18"/>
      <c r="P1091" s="18"/>
      <c r="Q1091" s="18"/>
    </row>
    <row r="1092" spans="1:17" x14ac:dyDescent="0.25">
      <c r="A1092" s="18"/>
      <c r="B1092" s="18"/>
      <c r="C1092" s="18"/>
      <c r="D1092" s="18"/>
      <c r="E1092" s="18"/>
      <c r="F1092" s="18"/>
      <c r="G1092" s="18"/>
      <c r="H1092" s="18"/>
      <c r="I1092" s="18"/>
      <c r="J1092" s="18"/>
      <c r="K1092" s="18"/>
      <c r="L1092" s="18"/>
      <c r="M1092" s="18"/>
      <c r="N1092" s="18"/>
      <c r="O1092" s="18"/>
      <c r="P1092" s="18"/>
      <c r="Q1092" s="18"/>
    </row>
    <row r="1093" spans="1:17" x14ac:dyDescent="0.25">
      <c r="A1093" s="18"/>
      <c r="B1093" s="18"/>
      <c r="C1093" s="18"/>
      <c r="D1093" s="18"/>
      <c r="E1093" s="18"/>
      <c r="F1093" s="18"/>
      <c r="G1093" s="18"/>
      <c r="H1093" s="18"/>
      <c r="I1093" s="18"/>
      <c r="J1093" s="18"/>
      <c r="K1093" s="18"/>
      <c r="L1093" s="18"/>
      <c r="M1093" s="18"/>
      <c r="N1093" s="18"/>
      <c r="O1093" s="18"/>
      <c r="P1093" s="18"/>
      <c r="Q1093" s="18"/>
    </row>
    <row r="1094" spans="1:17" x14ac:dyDescent="0.25">
      <c r="A1094" s="18"/>
      <c r="B1094" s="18"/>
      <c r="C1094" s="18"/>
      <c r="D1094" s="18"/>
      <c r="E1094" s="18"/>
      <c r="F1094" s="18"/>
      <c r="G1094" s="18"/>
      <c r="H1094" s="18"/>
      <c r="I1094" s="18"/>
      <c r="J1094" s="18"/>
      <c r="K1094" s="18"/>
      <c r="L1094" s="18"/>
      <c r="M1094" s="18"/>
      <c r="N1094" s="18"/>
      <c r="O1094" s="18"/>
      <c r="P1094" s="18"/>
      <c r="Q1094" s="18"/>
    </row>
    <row r="1095" spans="1:17" x14ac:dyDescent="0.25">
      <c r="A1095" s="18"/>
      <c r="B1095" s="18"/>
      <c r="C1095" s="18"/>
      <c r="D1095" s="18"/>
      <c r="E1095" s="18"/>
      <c r="F1095" s="18"/>
      <c r="G1095" s="18"/>
      <c r="H1095" s="18"/>
      <c r="I1095" s="18"/>
      <c r="J1095" s="18"/>
      <c r="K1095" s="18"/>
      <c r="L1095" s="18"/>
      <c r="M1095" s="18"/>
      <c r="N1095" s="18"/>
      <c r="O1095" s="18"/>
      <c r="P1095" s="18"/>
      <c r="Q1095" s="18"/>
    </row>
    <row r="1096" spans="1:17" x14ac:dyDescent="0.25">
      <c r="A1096" s="18"/>
      <c r="B1096" s="18"/>
      <c r="C1096" s="18"/>
      <c r="D1096" s="18"/>
      <c r="E1096" s="18"/>
      <c r="F1096" s="18"/>
      <c r="G1096" s="18"/>
      <c r="H1096" s="18"/>
      <c r="I1096" s="18"/>
      <c r="J1096" s="18"/>
      <c r="K1096" s="18"/>
      <c r="L1096" s="18"/>
      <c r="M1096" s="18"/>
      <c r="N1096" s="18"/>
      <c r="O1096" s="18"/>
      <c r="P1096" s="18"/>
      <c r="Q1096" s="18"/>
    </row>
    <row r="1097" spans="1:17" x14ac:dyDescent="0.25">
      <c r="A1097" s="18"/>
      <c r="B1097" s="18"/>
      <c r="C1097" s="18"/>
      <c r="D1097" s="18"/>
      <c r="E1097" s="18"/>
      <c r="F1097" s="18"/>
      <c r="G1097" s="18"/>
      <c r="H1097" s="18"/>
      <c r="I1097" s="18"/>
      <c r="J1097" s="18"/>
      <c r="K1097" s="18"/>
      <c r="L1097" s="18"/>
      <c r="M1097" s="18"/>
      <c r="N1097" s="18"/>
      <c r="O1097" s="18"/>
      <c r="P1097" s="18"/>
      <c r="Q1097" s="18"/>
    </row>
    <row r="1098" spans="1:17" x14ac:dyDescent="0.25">
      <c r="A1098" s="18"/>
      <c r="B1098" s="18"/>
      <c r="C1098" s="18"/>
      <c r="D1098" s="18"/>
      <c r="E1098" s="18"/>
      <c r="F1098" s="18"/>
      <c r="G1098" s="18"/>
      <c r="H1098" s="18"/>
      <c r="I1098" s="18"/>
      <c r="J1098" s="18"/>
      <c r="K1098" s="18"/>
      <c r="L1098" s="18"/>
      <c r="M1098" s="18"/>
      <c r="N1098" s="18"/>
      <c r="O1098" s="18"/>
      <c r="P1098" s="18"/>
      <c r="Q1098" s="18"/>
    </row>
    <row r="1099" spans="1:17" x14ac:dyDescent="0.25">
      <c r="A1099" s="18"/>
      <c r="B1099" s="18"/>
      <c r="C1099" s="18"/>
      <c r="D1099" s="18"/>
      <c r="E1099" s="18"/>
      <c r="F1099" s="18"/>
      <c r="G1099" s="18"/>
      <c r="H1099" s="18"/>
      <c r="I1099" s="18"/>
      <c r="J1099" s="18"/>
      <c r="K1099" s="18"/>
      <c r="L1099" s="18"/>
      <c r="M1099" s="18"/>
      <c r="N1099" s="18"/>
      <c r="O1099" s="18"/>
      <c r="P1099" s="18"/>
      <c r="Q1099" s="18"/>
    </row>
    <row r="1100" spans="1:17" x14ac:dyDescent="0.25">
      <c r="A1100" s="18"/>
      <c r="B1100" s="18"/>
      <c r="C1100" s="18"/>
      <c r="D1100" s="18"/>
      <c r="E1100" s="18"/>
      <c r="F1100" s="18"/>
      <c r="G1100" s="18"/>
      <c r="H1100" s="18"/>
      <c r="I1100" s="18"/>
      <c r="J1100" s="18"/>
      <c r="K1100" s="18"/>
      <c r="L1100" s="18"/>
      <c r="M1100" s="18"/>
      <c r="N1100" s="18"/>
      <c r="O1100" s="18"/>
      <c r="P1100" s="18"/>
      <c r="Q1100" s="18"/>
    </row>
    <row r="1101" spans="1:17" x14ac:dyDescent="0.25">
      <c r="A1101" s="18"/>
      <c r="B1101" s="18"/>
      <c r="C1101" s="18"/>
      <c r="D1101" s="18"/>
      <c r="E1101" s="18"/>
      <c r="F1101" s="18"/>
      <c r="G1101" s="18"/>
      <c r="H1101" s="18"/>
      <c r="I1101" s="18"/>
      <c r="J1101" s="18"/>
      <c r="K1101" s="18"/>
      <c r="L1101" s="18"/>
      <c r="M1101" s="18"/>
      <c r="N1101" s="18"/>
      <c r="O1101" s="18"/>
      <c r="P1101" s="18"/>
      <c r="Q1101" s="18"/>
    </row>
    <row r="1102" spans="1:17" x14ac:dyDescent="0.25">
      <c r="A1102" s="18"/>
      <c r="B1102" s="18"/>
      <c r="C1102" s="18"/>
      <c r="D1102" s="18"/>
      <c r="E1102" s="18"/>
      <c r="F1102" s="18"/>
      <c r="G1102" s="18"/>
      <c r="H1102" s="18"/>
      <c r="I1102" s="18"/>
      <c r="J1102" s="18"/>
      <c r="K1102" s="18"/>
      <c r="L1102" s="18"/>
      <c r="M1102" s="18"/>
      <c r="N1102" s="18"/>
      <c r="O1102" s="18"/>
      <c r="P1102" s="18"/>
      <c r="Q1102" s="18"/>
    </row>
    <row r="1103" spans="1:17" x14ac:dyDescent="0.25">
      <c r="A1103" s="18"/>
      <c r="B1103" s="18"/>
      <c r="C1103" s="18"/>
      <c r="D1103" s="18"/>
      <c r="E1103" s="18"/>
      <c r="F1103" s="18"/>
      <c r="G1103" s="18"/>
      <c r="H1103" s="18"/>
      <c r="I1103" s="18"/>
      <c r="J1103" s="18"/>
      <c r="K1103" s="18"/>
      <c r="L1103" s="18"/>
      <c r="M1103" s="18"/>
      <c r="N1103" s="18"/>
      <c r="O1103" s="18"/>
      <c r="P1103" s="18"/>
      <c r="Q1103" s="18"/>
    </row>
    <row r="1104" spans="1:17" x14ac:dyDescent="0.25">
      <c r="A1104" s="18"/>
      <c r="B1104" s="18"/>
      <c r="C1104" s="18"/>
      <c r="D1104" s="18"/>
      <c r="E1104" s="18"/>
      <c r="F1104" s="18"/>
      <c r="G1104" s="18"/>
      <c r="H1104" s="18"/>
      <c r="I1104" s="18"/>
      <c r="J1104" s="18"/>
      <c r="K1104" s="18"/>
      <c r="L1104" s="18"/>
      <c r="M1104" s="18"/>
      <c r="N1104" s="18"/>
      <c r="O1104" s="18"/>
      <c r="P1104" s="18"/>
      <c r="Q1104" s="18"/>
    </row>
    <row r="1105" spans="1:17" x14ac:dyDescent="0.25">
      <c r="A1105" s="18"/>
      <c r="B1105" s="18"/>
      <c r="C1105" s="18"/>
      <c r="D1105" s="18"/>
      <c r="E1105" s="18"/>
      <c r="F1105" s="18"/>
      <c r="G1105" s="18"/>
      <c r="H1105" s="18"/>
      <c r="I1105" s="18"/>
      <c r="J1105" s="18"/>
      <c r="K1105" s="18"/>
      <c r="L1105" s="18"/>
      <c r="M1105" s="18"/>
      <c r="N1105" s="18"/>
      <c r="O1105" s="18"/>
      <c r="P1105" s="18"/>
      <c r="Q1105" s="18"/>
    </row>
    <row r="1106" spans="1:17" x14ac:dyDescent="0.25">
      <c r="A1106" s="18"/>
      <c r="B1106" s="18"/>
      <c r="C1106" s="18"/>
      <c r="D1106" s="18"/>
      <c r="E1106" s="18"/>
      <c r="F1106" s="18"/>
      <c r="G1106" s="18"/>
      <c r="H1106" s="18"/>
      <c r="I1106" s="18"/>
      <c r="J1106" s="18"/>
      <c r="K1106" s="18"/>
      <c r="L1106" s="18"/>
      <c r="M1106" s="18"/>
      <c r="N1106" s="18"/>
      <c r="O1106" s="18"/>
      <c r="P1106" s="18"/>
      <c r="Q1106" s="18"/>
    </row>
    <row r="1107" spans="1:17" x14ac:dyDescent="0.25">
      <c r="A1107" s="18"/>
      <c r="B1107" s="18"/>
      <c r="C1107" s="18"/>
      <c r="D1107" s="18"/>
      <c r="E1107" s="18"/>
      <c r="F1107" s="18"/>
      <c r="G1107" s="18"/>
      <c r="H1107" s="18"/>
      <c r="I1107" s="18"/>
      <c r="J1107" s="18"/>
      <c r="K1107" s="18"/>
      <c r="L1107" s="18"/>
      <c r="M1107" s="18"/>
      <c r="N1107" s="18"/>
      <c r="O1107" s="18"/>
      <c r="P1107" s="18"/>
      <c r="Q1107" s="18"/>
    </row>
    <row r="1108" spans="1:17" x14ac:dyDescent="0.25">
      <c r="A1108" s="18"/>
      <c r="B1108" s="18"/>
      <c r="C1108" s="18"/>
      <c r="D1108" s="18"/>
      <c r="E1108" s="18"/>
      <c r="F1108" s="18"/>
      <c r="G1108" s="18"/>
      <c r="H1108" s="18"/>
      <c r="I1108" s="18"/>
      <c r="J1108" s="18"/>
      <c r="K1108" s="18"/>
      <c r="L1108" s="18"/>
      <c r="M1108" s="18"/>
      <c r="N1108" s="18"/>
      <c r="O1108" s="18"/>
      <c r="P1108" s="18"/>
      <c r="Q1108" s="18"/>
    </row>
    <row r="1109" spans="1:17" x14ac:dyDescent="0.25">
      <c r="A1109" s="18"/>
      <c r="B1109" s="18"/>
      <c r="C1109" s="18"/>
      <c r="D1109" s="18"/>
      <c r="E1109" s="18"/>
      <c r="F1109" s="18"/>
      <c r="G1109" s="18"/>
      <c r="H1109" s="18"/>
      <c r="I1109" s="18"/>
      <c r="J1109" s="18"/>
      <c r="K1109" s="18"/>
      <c r="L1109" s="18"/>
      <c r="M1109" s="18"/>
      <c r="N1109" s="18"/>
      <c r="O1109" s="18"/>
      <c r="P1109" s="18"/>
      <c r="Q1109" s="18"/>
    </row>
    <row r="1110" spans="1:17" x14ac:dyDescent="0.25">
      <c r="A1110" s="18"/>
      <c r="B1110" s="18"/>
      <c r="C1110" s="18"/>
      <c r="D1110" s="18"/>
      <c r="E1110" s="18"/>
      <c r="F1110" s="18"/>
      <c r="G1110" s="18"/>
      <c r="H1110" s="18"/>
      <c r="I1110" s="18"/>
      <c r="J1110" s="18"/>
      <c r="K1110" s="18"/>
      <c r="L1110" s="18"/>
      <c r="M1110" s="18"/>
      <c r="N1110" s="18"/>
      <c r="O1110" s="18"/>
      <c r="P1110" s="18"/>
      <c r="Q1110" s="18"/>
    </row>
    <row r="1111" spans="1:17" x14ac:dyDescent="0.25">
      <c r="A1111" s="18"/>
      <c r="B1111" s="18"/>
      <c r="C1111" s="18"/>
      <c r="D1111" s="18"/>
      <c r="E1111" s="18"/>
      <c r="F1111" s="18"/>
      <c r="G1111" s="18"/>
      <c r="H1111" s="18"/>
      <c r="I1111" s="18"/>
      <c r="J1111" s="18"/>
      <c r="K1111" s="18"/>
      <c r="L1111" s="18"/>
      <c r="M1111" s="18"/>
      <c r="N1111" s="18"/>
      <c r="O1111" s="18"/>
      <c r="P1111" s="18"/>
      <c r="Q1111" s="18"/>
    </row>
    <row r="1112" spans="1:17" x14ac:dyDescent="0.25">
      <c r="A1112" s="18"/>
      <c r="B1112" s="18"/>
      <c r="C1112" s="18"/>
      <c r="D1112" s="18"/>
      <c r="E1112" s="18"/>
      <c r="F1112" s="18"/>
      <c r="G1112" s="18"/>
      <c r="H1112" s="18"/>
      <c r="I1112" s="18"/>
      <c r="J1112" s="18"/>
      <c r="K1112" s="18"/>
      <c r="L1112" s="18"/>
      <c r="M1112" s="18"/>
      <c r="N1112" s="18"/>
      <c r="O1112" s="18"/>
      <c r="P1112" s="18"/>
      <c r="Q1112" s="18"/>
    </row>
    <row r="1113" spans="1:17" x14ac:dyDescent="0.25">
      <c r="A1113" s="18"/>
      <c r="B1113" s="18"/>
      <c r="C1113" s="18"/>
      <c r="D1113" s="18"/>
      <c r="E1113" s="18"/>
      <c r="F1113" s="18"/>
      <c r="G1113" s="18"/>
      <c r="H1113" s="18"/>
      <c r="I1113" s="18"/>
      <c r="J1113" s="18"/>
      <c r="K1113" s="18"/>
      <c r="L1113" s="18"/>
      <c r="M1113" s="18"/>
      <c r="N1113" s="18"/>
      <c r="O1113" s="18"/>
      <c r="P1113" s="18"/>
      <c r="Q1113" s="18"/>
    </row>
    <row r="1114" spans="1:17" x14ac:dyDescent="0.25">
      <c r="A1114" s="18"/>
      <c r="B1114" s="18"/>
      <c r="C1114" s="18"/>
      <c r="D1114" s="18"/>
      <c r="E1114" s="18"/>
      <c r="F1114" s="18"/>
      <c r="G1114" s="18"/>
      <c r="H1114" s="18"/>
      <c r="I1114" s="18"/>
      <c r="J1114" s="18"/>
      <c r="K1114" s="18"/>
      <c r="L1114" s="18"/>
      <c r="M1114" s="18"/>
      <c r="N1114" s="18"/>
      <c r="O1114" s="18"/>
      <c r="P1114" s="18"/>
      <c r="Q1114" s="18"/>
    </row>
    <row r="1115" spans="1:17" x14ac:dyDescent="0.25">
      <c r="A1115" s="18"/>
      <c r="B1115" s="18"/>
      <c r="C1115" s="18"/>
      <c r="D1115" s="18"/>
      <c r="E1115" s="18"/>
      <c r="F1115" s="18"/>
      <c r="G1115" s="18"/>
      <c r="H1115" s="18"/>
      <c r="I1115" s="18"/>
      <c r="J1115" s="18"/>
      <c r="K1115" s="18"/>
      <c r="L1115" s="18"/>
      <c r="M1115" s="18"/>
      <c r="N1115" s="18"/>
      <c r="O1115" s="18"/>
      <c r="P1115" s="18"/>
      <c r="Q1115" s="18"/>
    </row>
    <row r="1116" spans="1:17" x14ac:dyDescent="0.25">
      <c r="A1116" s="18"/>
      <c r="B1116" s="18"/>
      <c r="C1116" s="18"/>
      <c r="D1116" s="18"/>
      <c r="E1116" s="18"/>
      <c r="F1116" s="18"/>
      <c r="G1116" s="18"/>
      <c r="H1116" s="18"/>
      <c r="I1116" s="18"/>
      <c r="J1116" s="18"/>
      <c r="K1116" s="18"/>
      <c r="L1116" s="18"/>
      <c r="M1116" s="18"/>
      <c r="N1116" s="18"/>
      <c r="O1116" s="18"/>
      <c r="P1116" s="18"/>
      <c r="Q1116" s="18"/>
    </row>
    <row r="1117" spans="1:17" x14ac:dyDescent="0.25">
      <c r="A1117" s="18"/>
      <c r="B1117" s="18"/>
      <c r="C1117" s="18"/>
      <c r="D1117" s="18"/>
      <c r="E1117" s="18"/>
      <c r="F1117" s="18"/>
      <c r="G1117" s="18"/>
      <c r="H1117" s="18"/>
      <c r="I1117" s="18"/>
      <c r="J1117" s="18"/>
      <c r="K1117" s="18"/>
      <c r="L1117" s="18"/>
      <c r="M1117" s="18"/>
      <c r="N1117" s="18"/>
      <c r="O1117" s="18"/>
      <c r="P1117" s="18"/>
      <c r="Q1117" s="18"/>
    </row>
    <row r="1118" spans="1:17" x14ac:dyDescent="0.25">
      <c r="A1118" s="18"/>
      <c r="B1118" s="18"/>
      <c r="C1118" s="18"/>
      <c r="D1118" s="18"/>
      <c r="E1118" s="18"/>
      <c r="F1118" s="18"/>
      <c r="G1118" s="18"/>
      <c r="H1118" s="18"/>
      <c r="I1118" s="18"/>
      <c r="J1118" s="18"/>
      <c r="K1118" s="18"/>
      <c r="L1118" s="18"/>
      <c r="M1118" s="18"/>
      <c r="N1118" s="18"/>
      <c r="O1118" s="18"/>
      <c r="P1118" s="18"/>
      <c r="Q1118" s="18"/>
    </row>
    <row r="1119" spans="1:17" x14ac:dyDescent="0.25">
      <c r="A1119" s="18"/>
      <c r="B1119" s="18"/>
      <c r="C1119" s="18"/>
      <c r="D1119" s="18"/>
      <c r="E1119" s="18"/>
      <c r="F1119" s="18"/>
      <c r="G1119" s="18"/>
      <c r="H1119" s="18"/>
      <c r="I1119" s="18"/>
      <c r="J1119" s="18"/>
      <c r="K1119" s="18"/>
      <c r="L1119" s="18"/>
      <c r="M1119" s="18"/>
      <c r="N1119" s="18"/>
      <c r="O1119" s="18"/>
      <c r="P1119" s="18"/>
      <c r="Q1119" s="18"/>
    </row>
    <row r="1120" spans="1:17" x14ac:dyDescent="0.25">
      <c r="A1120" s="18"/>
      <c r="B1120" s="18"/>
      <c r="C1120" s="18"/>
      <c r="D1120" s="18"/>
      <c r="E1120" s="18"/>
      <c r="F1120" s="18"/>
      <c r="G1120" s="18"/>
      <c r="H1120" s="18"/>
      <c r="I1120" s="18"/>
      <c r="J1120" s="18"/>
      <c r="K1120" s="18"/>
      <c r="L1120" s="18"/>
      <c r="M1120" s="18"/>
      <c r="N1120" s="18"/>
      <c r="O1120" s="18"/>
      <c r="P1120" s="18"/>
      <c r="Q1120" s="18"/>
    </row>
    <row r="1121" spans="1:17" x14ac:dyDescent="0.25">
      <c r="A1121" s="18"/>
      <c r="B1121" s="18"/>
      <c r="C1121" s="18"/>
      <c r="D1121" s="18"/>
      <c r="E1121" s="18"/>
      <c r="F1121" s="18"/>
      <c r="G1121" s="18"/>
      <c r="H1121" s="18"/>
      <c r="I1121" s="18"/>
      <c r="J1121" s="18"/>
      <c r="K1121" s="18"/>
      <c r="L1121" s="18"/>
      <c r="M1121" s="18"/>
      <c r="N1121" s="18"/>
      <c r="O1121" s="18"/>
      <c r="P1121" s="18"/>
      <c r="Q1121" s="18"/>
    </row>
    <row r="1122" spans="1:17" x14ac:dyDescent="0.25">
      <c r="A1122" s="18"/>
      <c r="B1122" s="18"/>
      <c r="C1122" s="18"/>
      <c r="D1122" s="18"/>
      <c r="E1122" s="18"/>
      <c r="F1122" s="18"/>
      <c r="G1122" s="18"/>
      <c r="H1122" s="18"/>
      <c r="I1122" s="18"/>
      <c r="J1122" s="18"/>
      <c r="K1122" s="18"/>
      <c r="L1122" s="18"/>
      <c r="M1122" s="18"/>
      <c r="N1122" s="18"/>
      <c r="O1122" s="18"/>
      <c r="P1122" s="18"/>
      <c r="Q1122" s="18"/>
    </row>
    <row r="1123" spans="1:17" x14ac:dyDescent="0.25">
      <c r="A1123" s="18"/>
      <c r="B1123" s="18"/>
      <c r="C1123" s="18"/>
      <c r="D1123" s="18"/>
      <c r="E1123" s="18"/>
      <c r="F1123" s="18"/>
      <c r="G1123" s="18"/>
      <c r="H1123" s="18"/>
      <c r="I1123" s="18"/>
      <c r="J1123" s="18"/>
      <c r="K1123" s="18"/>
      <c r="L1123" s="18"/>
      <c r="M1123" s="18"/>
      <c r="N1123" s="18"/>
      <c r="O1123" s="18"/>
      <c r="P1123" s="18"/>
      <c r="Q1123" s="18"/>
    </row>
    <row r="1124" spans="1:17" x14ac:dyDescent="0.25">
      <c r="A1124" s="18"/>
      <c r="B1124" s="18"/>
      <c r="C1124" s="18"/>
      <c r="D1124" s="18"/>
      <c r="E1124" s="18"/>
      <c r="F1124" s="18"/>
      <c r="G1124" s="18"/>
      <c r="H1124" s="18"/>
      <c r="I1124" s="18"/>
      <c r="J1124" s="18"/>
      <c r="K1124" s="18"/>
      <c r="L1124" s="18"/>
      <c r="M1124" s="18"/>
      <c r="N1124" s="18"/>
      <c r="O1124" s="18"/>
      <c r="P1124" s="18"/>
      <c r="Q1124" s="18"/>
    </row>
    <row r="1125" spans="1:17" x14ac:dyDescent="0.25">
      <c r="A1125" s="18"/>
      <c r="B1125" s="18"/>
      <c r="C1125" s="18"/>
      <c r="D1125" s="18"/>
      <c r="E1125" s="18"/>
      <c r="F1125" s="18"/>
      <c r="G1125" s="18"/>
      <c r="H1125" s="18"/>
      <c r="I1125" s="18"/>
      <c r="J1125" s="18"/>
      <c r="K1125" s="18"/>
      <c r="L1125" s="18"/>
      <c r="M1125" s="18"/>
      <c r="N1125" s="18"/>
      <c r="O1125" s="18"/>
      <c r="P1125" s="18"/>
      <c r="Q1125" s="18"/>
    </row>
    <row r="1126" spans="1:17" x14ac:dyDescent="0.25">
      <c r="A1126" s="18"/>
      <c r="B1126" s="18"/>
      <c r="C1126" s="18"/>
      <c r="D1126" s="18"/>
      <c r="E1126" s="18"/>
      <c r="F1126" s="18"/>
      <c r="G1126" s="18"/>
      <c r="H1126" s="18"/>
      <c r="I1126" s="18"/>
      <c r="J1126" s="18"/>
      <c r="K1126" s="18"/>
      <c r="L1126" s="18"/>
      <c r="M1126" s="18"/>
      <c r="N1126" s="18"/>
      <c r="O1126" s="18"/>
      <c r="P1126" s="18"/>
      <c r="Q1126" s="18"/>
    </row>
    <row r="1127" spans="1:17" x14ac:dyDescent="0.25">
      <c r="A1127" s="18"/>
      <c r="B1127" s="18"/>
      <c r="C1127" s="18"/>
      <c r="D1127" s="18"/>
      <c r="E1127" s="18"/>
      <c r="F1127" s="18"/>
      <c r="G1127" s="18"/>
      <c r="H1127" s="18"/>
      <c r="I1127" s="18"/>
      <c r="J1127" s="18"/>
      <c r="K1127" s="18"/>
      <c r="L1127" s="18"/>
      <c r="M1127" s="18"/>
      <c r="N1127" s="18"/>
      <c r="O1127" s="18"/>
      <c r="P1127" s="18"/>
      <c r="Q1127" s="18"/>
    </row>
    <row r="1128" spans="1:17" x14ac:dyDescent="0.25">
      <c r="A1128" s="18"/>
      <c r="B1128" s="18"/>
      <c r="C1128" s="18"/>
      <c r="D1128" s="18"/>
      <c r="E1128" s="18"/>
      <c r="F1128" s="18"/>
      <c r="G1128" s="18"/>
      <c r="H1128" s="18"/>
      <c r="I1128" s="18"/>
      <c r="J1128" s="18"/>
      <c r="K1128" s="18"/>
      <c r="L1128" s="18"/>
      <c r="M1128" s="18"/>
      <c r="N1128" s="18"/>
      <c r="O1128" s="18"/>
      <c r="P1128" s="18"/>
      <c r="Q1128" s="18"/>
    </row>
    <row r="1129" spans="1:17" x14ac:dyDescent="0.25">
      <c r="A1129" s="18"/>
      <c r="B1129" s="18"/>
      <c r="C1129" s="18"/>
      <c r="D1129" s="18"/>
      <c r="E1129" s="18"/>
      <c r="F1129" s="18"/>
      <c r="G1129" s="18"/>
      <c r="H1129" s="18"/>
      <c r="I1129" s="18"/>
      <c r="J1129" s="18"/>
      <c r="K1129" s="18"/>
      <c r="L1129" s="18"/>
      <c r="M1129" s="18"/>
      <c r="N1129" s="18"/>
      <c r="O1129" s="18"/>
      <c r="P1129" s="18"/>
      <c r="Q1129" s="18"/>
    </row>
    <row r="1130" spans="1:17" x14ac:dyDescent="0.25">
      <c r="A1130" s="18"/>
      <c r="B1130" s="18"/>
      <c r="C1130" s="18"/>
      <c r="D1130" s="18"/>
      <c r="E1130" s="18"/>
      <c r="F1130" s="18"/>
      <c r="G1130" s="18"/>
      <c r="H1130" s="18"/>
      <c r="I1130" s="18"/>
      <c r="J1130" s="18"/>
      <c r="K1130" s="18"/>
      <c r="L1130" s="18"/>
      <c r="M1130" s="18"/>
      <c r="N1130" s="18"/>
      <c r="O1130" s="18"/>
      <c r="P1130" s="18"/>
      <c r="Q1130" s="18"/>
    </row>
    <row r="1131" spans="1:17" x14ac:dyDescent="0.25">
      <c r="A1131" s="18"/>
      <c r="B1131" s="18"/>
      <c r="C1131" s="18"/>
      <c r="D1131" s="18"/>
      <c r="E1131" s="18"/>
      <c r="F1131" s="18"/>
      <c r="G1131" s="18"/>
      <c r="H1131" s="18"/>
      <c r="I1131" s="18"/>
      <c r="J1131" s="18"/>
      <c r="K1131" s="18"/>
      <c r="L1131" s="18"/>
      <c r="M1131" s="18"/>
      <c r="N1131" s="18"/>
      <c r="O1131" s="18"/>
      <c r="P1131" s="18"/>
      <c r="Q1131" s="18"/>
    </row>
    <row r="1132" spans="1:17" x14ac:dyDescent="0.25">
      <c r="A1132" s="18"/>
      <c r="B1132" s="18"/>
      <c r="C1132" s="18"/>
      <c r="D1132" s="18"/>
      <c r="E1132" s="18"/>
      <c r="F1132" s="18"/>
      <c r="G1132" s="18"/>
      <c r="H1132" s="18"/>
      <c r="I1132" s="18"/>
      <c r="J1132" s="18"/>
      <c r="K1132" s="18"/>
      <c r="L1132" s="18"/>
      <c r="M1132" s="18"/>
      <c r="N1132" s="18"/>
      <c r="O1132" s="18"/>
      <c r="P1132" s="18"/>
      <c r="Q1132" s="18"/>
    </row>
    <row r="1133" spans="1:17" x14ac:dyDescent="0.25">
      <c r="A1133" s="18"/>
      <c r="B1133" s="18"/>
      <c r="C1133" s="18"/>
      <c r="D1133" s="18"/>
      <c r="E1133" s="18"/>
      <c r="F1133" s="18"/>
      <c r="G1133" s="18"/>
      <c r="H1133" s="18"/>
      <c r="I1133" s="18"/>
      <c r="J1133" s="18"/>
      <c r="K1133" s="18"/>
      <c r="L1133" s="18"/>
      <c r="M1133" s="18"/>
      <c r="N1133" s="18"/>
      <c r="O1133" s="18"/>
      <c r="P1133" s="18"/>
      <c r="Q1133" s="18"/>
    </row>
    <row r="1134" spans="1:17" x14ac:dyDescent="0.25">
      <c r="A1134" s="18"/>
      <c r="B1134" s="18"/>
      <c r="C1134" s="18"/>
      <c r="D1134" s="18"/>
      <c r="E1134" s="18"/>
      <c r="F1134" s="18"/>
      <c r="G1134" s="18"/>
      <c r="H1134" s="18"/>
      <c r="I1134" s="18"/>
      <c r="J1134" s="18"/>
      <c r="K1134" s="18"/>
      <c r="L1134" s="18"/>
      <c r="M1134" s="18"/>
      <c r="N1134" s="18"/>
      <c r="O1134" s="18"/>
      <c r="P1134" s="18"/>
      <c r="Q1134" s="18"/>
    </row>
    <row r="1135" spans="1:17" x14ac:dyDescent="0.25">
      <c r="A1135" s="18"/>
      <c r="B1135" s="18"/>
      <c r="C1135" s="18"/>
      <c r="D1135" s="18"/>
      <c r="E1135" s="18"/>
      <c r="F1135" s="18"/>
      <c r="G1135" s="18"/>
      <c r="H1135" s="18"/>
      <c r="I1135" s="18"/>
      <c r="J1135" s="18"/>
      <c r="K1135" s="18"/>
      <c r="L1135" s="18"/>
      <c r="M1135" s="18"/>
      <c r="N1135" s="18"/>
      <c r="O1135" s="18"/>
      <c r="P1135" s="18"/>
      <c r="Q1135" s="18"/>
    </row>
    <row r="1136" spans="1:17" x14ac:dyDescent="0.25">
      <c r="A1136" s="18"/>
      <c r="B1136" s="18"/>
      <c r="C1136" s="18"/>
      <c r="D1136" s="18"/>
      <c r="E1136" s="18"/>
      <c r="F1136" s="18"/>
      <c r="G1136" s="18"/>
      <c r="H1136" s="18"/>
      <c r="I1136" s="18"/>
      <c r="J1136" s="18"/>
      <c r="K1136" s="18"/>
      <c r="L1136" s="18"/>
      <c r="M1136" s="18"/>
      <c r="N1136" s="18"/>
      <c r="O1136" s="18"/>
      <c r="P1136" s="18"/>
      <c r="Q1136" s="18"/>
    </row>
    <row r="1137" spans="1:17" x14ac:dyDescent="0.25">
      <c r="A1137" s="18"/>
      <c r="B1137" s="18"/>
      <c r="C1137" s="18"/>
      <c r="D1137" s="18"/>
      <c r="E1137" s="18"/>
      <c r="F1137" s="18"/>
      <c r="G1137" s="18"/>
      <c r="H1137" s="18"/>
      <c r="I1137" s="18"/>
      <c r="J1137" s="18"/>
      <c r="K1137" s="18"/>
      <c r="L1137" s="18"/>
      <c r="M1137" s="18"/>
      <c r="N1137" s="18"/>
      <c r="O1137" s="18"/>
      <c r="P1137" s="18"/>
      <c r="Q1137" s="18"/>
    </row>
    <row r="1138" spans="1:17" x14ac:dyDescent="0.25">
      <c r="A1138" s="18"/>
      <c r="B1138" s="18"/>
      <c r="C1138" s="18"/>
      <c r="D1138" s="18"/>
      <c r="E1138" s="18"/>
      <c r="F1138" s="18"/>
      <c r="G1138" s="18"/>
      <c r="H1138" s="18"/>
      <c r="I1138" s="18"/>
      <c r="J1138" s="18"/>
      <c r="K1138" s="18"/>
      <c r="L1138" s="18"/>
      <c r="M1138" s="18"/>
      <c r="N1138" s="18"/>
      <c r="O1138" s="18"/>
      <c r="P1138" s="18"/>
      <c r="Q1138" s="18"/>
    </row>
    <row r="1139" spans="1:17" x14ac:dyDescent="0.25">
      <c r="A1139" s="18"/>
      <c r="B1139" s="18"/>
      <c r="C1139" s="18"/>
      <c r="D1139" s="18"/>
      <c r="E1139" s="18"/>
      <c r="F1139" s="18"/>
      <c r="G1139" s="18"/>
      <c r="H1139" s="18"/>
      <c r="I1139" s="18"/>
      <c r="J1139" s="18"/>
      <c r="K1139" s="18"/>
      <c r="L1139" s="18"/>
      <c r="M1139" s="18"/>
      <c r="N1139" s="18"/>
      <c r="O1139" s="18"/>
      <c r="P1139" s="18"/>
      <c r="Q1139" s="18"/>
    </row>
    <row r="1140" spans="1:17" x14ac:dyDescent="0.25">
      <c r="A1140" s="18"/>
      <c r="B1140" s="18"/>
      <c r="C1140" s="18"/>
      <c r="D1140" s="18"/>
      <c r="E1140" s="18"/>
      <c r="F1140" s="18"/>
      <c r="G1140" s="18"/>
      <c r="H1140" s="18"/>
      <c r="I1140" s="18"/>
      <c r="J1140" s="18"/>
      <c r="K1140" s="18"/>
      <c r="L1140" s="18"/>
      <c r="M1140" s="18"/>
      <c r="N1140" s="18"/>
      <c r="O1140" s="18"/>
      <c r="P1140" s="18"/>
      <c r="Q1140" s="18"/>
    </row>
    <row r="1141" spans="1:17" x14ac:dyDescent="0.25">
      <c r="A1141" s="18"/>
      <c r="B1141" s="18"/>
      <c r="C1141" s="18"/>
      <c r="D1141" s="18"/>
      <c r="E1141" s="18"/>
      <c r="F1141" s="18"/>
      <c r="G1141" s="18"/>
      <c r="H1141" s="18"/>
      <c r="I1141" s="18"/>
      <c r="J1141" s="18"/>
      <c r="K1141" s="18"/>
      <c r="L1141" s="18"/>
      <c r="M1141" s="18"/>
      <c r="N1141" s="18"/>
      <c r="O1141" s="18"/>
      <c r="P1141" s="18"/>
      <c r="Q1141" s="18"/>
    </row>
    <row r="1142" spans="1:17" x14ac:dyDescent="0.25">
      <c r="A1142" s="18"/>
      <c r="B1142" s="18"/>
      <c r="C1142" s="18"/>
      <c r="D1142" s="18"/>
      <c r="E1142" s="18"/>
      <c r="F1142" s="18"/>
      <c r="G1142" s="18"/>
      <c r="H1142" s="18"/>
      <c r="I1142" s="18"/>
      <c r="J1142" s="18"/>
      <c r="K1142" s="18"/>
      <c r="L1142" s="18"/>
      <c r="M1142" s="18"/>
      <c r="N1142" s="18"/>
      <c r="O1142" s="18"/>
      <c r="P1142" s="18"/>
      <c r="Q1142" s="18"/>
    </row>
    <row r="1143" spans="1:17" x14ac:dyDescent="0.25">
      <c r="A1143" s="18"/>
      <c r="B1143" s="18"/>
      <c r="C1143" s="18"/>
      <c r="D1143" s="18"/>
      <c r="E1143" s="18"/>
      <c r="F1143" s="18"/>
      <c r="G1143" s="18"/>
      <c r="H1143" s="18"/>
      <c r="I1143" s="18"/>
      <c r="J1143" s="18"/>
      <c r="K1143" s="18"/>
      <c r="L1143" s="18"/>
      <c r="M1143" s="18"/>
      <c r="N1143" s="18"/>
      <c r="O1143" s="18"/>
      <c r="P1143" s="18"/>
      <c r="Q1143" s="18"/>
    </row>
    <row r="1144" spans="1:17" x14ac:dyDescent="0.25">
      <c r="A1144" s="18"/>
      <c r="B1144" s="18"/>
      <c r="C1144" s="18"/>
      <c r="D1144" s="18"/>
      <c r="E1144" s="18"/>
      <c r="F1144" s="18"/>
      <c r="G1144" s="18"/>
      <c r="H1144" s="18"/>
      <c r="I1144" s="18"/>
      <c r="J1144" s="18"/>
      <c r="K1144" s="18"/>
      <c r="L1144" s="18"/>
      <c r="M1144" s="18"/>
      <c r="N1144" s="18"/>
      <c r="O1144" s="18"/>
      <c r="P1144" s="18"/>
      <c r="Q1144" s="18"/>
    </row>
    <row r="1145" spans="1:17" x14ac:dyDescent="0.25">
      <c r="A1145" s="18"/>
      <c r="B1145" s="18"/>
      <c r="C1145" s="18"/>
      <c r="D1145" s="18"/>
      <c r="E1145" s="18"/>
      <c r="F1145" s="18"/>
      <c r="G1145" s="18"/>
      <c r="H1145" s="18"/>
      <c r="I1145" s="18"/>
      <c r="J1145" s="18"/>
      <c r="K1145" s="18"/>
      <c r="L1145" s="18"/>
      <c r="M1145" s="18"/>
      <c r="N1145" s="18"/>
      <c r="O1145" s="18"/>
      <c r="P1145" s="18"/>
      <c r="Q1145" s="18"/>
    </row>
    <row r="1146" spans="1:17" x14ac:dyDescent="0.25">
      <c r="A1146" s="18"/>
      <c r="B1146" s="18"/>
      <c r="C1146" s="18"/>
      <c r="D1146" s="18"/>
      <c r="E1146" s="18"/>
      <c r="F1146" s="18"/>
      <c r="G1146" s="18"/>
      <c r="H1146" s="18"/>
      <c r="I1146" s="18"/>
      <c r="J1146" s="18"/>
      <c r="K1146" s="18"/>
      <c r="L1146" s="18"/>
      <c r="M1146" s="18"/>
      <c r="N1146" s="18"/>
      <c r="O1146" s="18"/>
      <c r="P1146" s="18"/>
      <c r="Q1146" s="18"/>
    </row>
    <row r="1147" spans="1:17" x14ac:dyDescent="0.25">
      <c r="A1147" s="18"/>
      <c r="B1147" s="18"/>
      <c r="C1147" s="18"/>
      <c r="D1147" s="18"/>
      <c r="E1147" s="18"/>
      <c r="F1147" s="18"/>
      <c r="G1147" s="18"/>
      <c r="H1147" s="18"/>
      <c r="I1147" s="18"/>
      <c r="J1147" s="18"/>
      <c r="K1147" s="18"/>
      <c r="L1147" s="18"/>
      <c r="M1147" s="18"/>
      <c r="N1147" s="18"/>
      <c r="O1147" s="18"/>
      <c r="P1147" s="18"/>
      <c r="Q1147" s="18"/>
    </row>
    <row r="1148" spans="1:17" x14ac:dyDescent="0.25">
      <c r="A1148" s="18"/>
      <c r="B1148" s="18"/>
      <c r="C1148" s="18"/>
      <c r="D1148" s="18"/>
      <c r="E1148" s="18"/>
      <c r="F1148" s="18"/>
      <c r="G1148" s="18"/>
      <c r="H1148" s="18"/>
      <c r="I1148" s="18"/>
      <c r="J1148" s="18"/>
      <c r="K1148" s="18"/>
      <c r="L1148" s="18"/>
      <c r="M1148" s="18"/>
      <c r="N1148" s="18"/>
      <c r="O1148" s="18"/>
      <c r="P1148" s="18"/>
      <c r="Q1148" s="18"/>
    </row>
    <row r="1149" spans="1:17" x14ac:dyDescent="0.25">
      <c r="A1149" s="18"/>
      <c r="B1149" s="18"/>
      <c r="C1149" s="18"/>
      <c r="D1149" s="18"/>
      <c r="E1149" s="18"/>
      <c r="F1149" s="18"/>
      <c r="G1149" s="18"/>
      <c r="H1149" s="18"/>
      <c r="I1149" s="18"/>
      <c r="J1149" s="18"/>
      <c r="K1149" s="18"/>
      <c r="L1149" s="18"/>
      <c r="M1149" s="18"/>
      <c r="N1149" s="18"/>
      <c r="O1149" s="18"/>
      <c r="P1149" s="18"/>
      <c r="Q1149" s="18"/>
    </row>
    <row r="1150" spans="1:17" x14ac:dyDescent="0.25">
      <c r="A1150" s="18"/>
      <c r="B1150" s="18"/>
      <c r="C1150" s="18"/>
      <c r="D1150" s="18"/>
      <c r="E1150" s="18"/>
      <c r="F1150" s="18"/>
      <c r="G1150" s="18"/>
      <c r="H1150" s="18"/>
      <c r="I1150" s="18"/>
      <c r="J1150" s="18"/>
      <c r="K1150" s="18"/>
      <c r="L1150" s="18"/>
      <c r="M1150" s="18"/>
      <c r="N1150" s="18"/>
      <c r="O1150" s="18"/>
      <c r="P1150" s="18"/>
      <c r="Q1150" s="18"/>
    </row>
    <row r="1151" spans="1:17" x14ac:dyDescent="0.25">
      <c r="A1151" s="18"/>
      <c r="B1151" s="18"/>
      <c r="C1151" s="18"/>
      <c r="D1151" s="18"/>
      <c r="E1151" s="18"/>
      <c r="F1151" s="18"/>
      <c r="G1151" s="18"/>
      <c r="H1151" s="18"/>
      <c r="I1151" s="18"/>
      <c r="J1151" s="18"/>
      <c r="K1151" s="18"/>
      <c r="L1151" s="18"/>
      <c r="M1151" s="18"/>
      <c r="N1151" s="18"/>
      <c r="O1151" s="18"/>
      <c r="P1151" s="18"/>
      <c r="Q1151" s="18"/>
    </row>
    <row r="1152" spans="1:17" x14ac:dyDescent="0.25">
      <c r="A1152" s="18"/>
      <c r="B1152" s="18"/>
      <c r="C1152" s="18"/>
      <c r="D1152" s="18"/>
      <c r="E1152" s="18"/>
      <c r="F1152" s="18"/>
      <c r="G1152" s="18"/>
      <c r="H1152" s="18"/>
      <c r="I1152" s="18"/>
      <c r="J1152" s="18"/>
      <c r="K1152" s="18"/>
      <c r="L1152" s="18"/>
      <c r="M1152" s="18"/>
      <c r="N1152" s="18"/>
      <c r="O1152" s="18"/>
      <c r="P1152" s="18"/>
      <c r="Q1152" s="18"/>
    </row>
    <row r="1153" spans="1:17" x14ac:dyDescent="0.25">
      <c r="A1153" s="18"/>
      <c r="B1153" s="18"/>
      <c r="C1153" s="18"/>
      <c r="D1153" s="18"/>
      <c r="E1153" s="18"/>
      <c r="F1153" s="18"/>
      <c r="G1153" s="18"/>
      <c r="H1153" s="18"/>
      <c r="I1153" s="18"/>
      <c r="J1153" s="18"/>
      <c r="K1153" s="18"/>
      <c r="L1153" s="18"/>
      <c r="M1153" s="18"/>
      <c r="N1153" s="18"/>
      <c r="O1153" s="18"/>
      <c r="P1153" s="18"/>
      <c r="Q1153" s="18"/>
    </row>
    <row r="1154" spans="1:17" x14ac:dyDescent="0.25">
      <c r="A1154" s="18"/>
      <c r="B1154" s="18"/>
      <c r="C1154" s="18"/>
      <c r="D1154" s="18"/>
      <c r="E1154" s="18"/>
      <c r="F1154" s="18"/>
      <c r="G1154" s="18"/>
      <c r="H1154" s="18"/>
      <c r="I1154" s="18"/>
      <c r="J1154" s="18"/>
      <c r="K1154" s="18"/>
      <c r="L1154" s="18"/>
      <c r="M1154" s="18"/>
      <c r="N1154" s="18"/>
      <c r="O1154" s="18"/>
      <c r="P1154" s="18"/>
      <c r="Q1154" s="18"/>
    </row>
    <row r="1155" spans="1:17" x14ac:dyDescent="0.25">
      <c r="A1155" s="18"/>
      <c r="B1155" s="18"/>
      <c r="C1155" s="18"/>
      <c r="D1155" s="18"/>
      <c r="E1155" s="18"/>
      <c r="F1155" s="18"/>
      <c r="G1155" s="18"/>
      <c r="H1155" s="18"/>
      <c r="I1155" s="18"/>
      <c r="J1155" s="18"/>
      <c r="K1155" s="18"/>
      <c r="L1155" s="18"/>
      <c r="M1155" s="18"/>
      <c r="N1155" s="18"/>
      <c r="O1155" s="18"/>
      <c r="P1155" s="18"/>
      <c r="Q1155" s="18"/>
    </row>
    <row r="1156" spans="1:17" x14ac:dyDescent="0.25">
      <c r="A1156" s="18"/>
      <c r="B1156" s="18"/>
      <c r="C1156" s="18"/>
      <c r="D1156" s="18"/>
      <c r="E1156" s="18"/>
      <c r="F1156" s="18"/>
      <c r="G1156" s="18"/>
      <c r="H1156" s="18"/>
      <c r="I1156" s="18"/>
      <c r="J1156" s="18"/>
      <c r="K1156" s="18"/>
      <c r="L1156" s="18"/>
      <c r="M1156" s="18"/>
      <c r="N1156" s="18"/>
      <c r="O1156" s="18"/>
      <c r="P1156" s="18"/>
      <c r="Q1156" s="18"/>
    </row>
    <row r="1157" spans="1:17" x14ac:dyDescent="0.25">
      <c r="A1157" s="18"/>
      <c r="B1157" s="18"/>
      <c r="C1157" s="18"/>
      <c r="D1157" s="18"/>
      <c r="E1157" s="18"/>
      <c r="F1157" s="18"/>
      <c r="G1157" s="18"/>
      <c r="H1157" s="18"/>
      <c r="I1157" s="18"/>
      <c r="J1157" s="18"/>
      <c r="K1157" s="18"/>
      <c r="L1157" s="18"/>
      <c r="M1157" s="18"/>
      <c r="N1157" s="18"/>
      <c r="O1157" s="18"/>
      <c r="P1157" s="18"/>
      <c r="Q1157" s="18"/>
    </row>
    <row r="1158" spans="1:17" x14ac:dyDescent="0.25">
      <c r="A1158" s="18"/>
      <c r="B1158" s="18"/>
      <c r="C1158" s="18"/>
      <c r="D1158" s="18"/>
      <c r="E1158" s="18"/>
      <c r="F1158" s="18"/>
      <c r="G1158" s="18"/>
      <c r="H1158" s="18"/>
      <c r="I1158" s="18"/>
      <c r="J1158" s="18"/>
      <c r="K1158" s="18"/>
      <c r="L1158" s="18"/>
      <c r="M1158" s="18"/>
      <c r="N1158" s="18"/>
      <c r="O1158" s="18"/>
      <c r="P1158" s="18"/>
      <c r="Q1158" s="18"/>
    </row>
    <row r="1159" spans="1:17" x14ac:dyDescent="0.25">
      <c r="A1159" s="18"/>
      <c r="B1159" s="18"/>
      <c r="C1159" s="18"/>
      <c r="D1159" s="18"/>
      <c r="E1159" s="18"/>
      <c r="F1159" s="18"/>
      <c r="G1159" s="18"/>
      <c r="H1159" s="18"/>
      <c r="I1159" s="18"/>
      <c r="J1159" s="18"/>
      <c r="K1159" s="18"/>
      <c r="L1159" s="18"/>
      <c r="M1159" s="18"/>
      <c r="N1159" s="18"/>
      <c r="O1159" s="18"/>
      <c r="P1159" s="18"/>
      <c r="Q1159" s="18"/>
    </row>
    <row r="1160" spans="1:17" x14ac:dyDescent="0.25">
      <c r="A1160" s="18"/>
      <c r="B1160" s="18"/>
      <c r="C1160" s="18"/>
      <c r="D1160" s="18"/>
      <c r="E1160" s="18"/>
      <c r="F1160" s="18"/>
      <c r="G1160" s="18"/>
      <c r="H1160" s="18"/>
      <c r="I1160" s="18"/>
      <c r="J1160" s="18"/>
      <c r="K1160" s="18"/>
      <c r="L1160" s="18"/>
      <c r="M1160" s="18"/>
      <c r="N1160" s="18"/>
      <c r="O1160" s="18"/>
      <c r="P1160" s="18"/>
      <c r="Q1160" s="18"/>
    </row>
    <row r="1161" spans="1:17" x14ac:dyDescent="0.25">
      <c r="A1161" s="18"/>
      <c r="B1161" s="18"/>
      <c r="C1161" s="18"/>
      <c r="D1161" s="18"/>
      <c r="E1161" s="18"/>
      <c r="F1161" s="18"/>
      <c r="G1161" s="18"/>
      <c r="H1161" s="18"/>
      <c r="I1161" s="18"/>
      <c r="J1161" s="18"/>
      <c r="K1161" s="18"/>
      <c r="L1161" s="18"/>
      <c r="M1161" s="18"/>
      <c r="N1161" s="18"/>
      <c r="O1161" s="18"/>
      <c r="P1161" s="18"/>
      <c r="Q1161" s="18"/>
    </row>
    <row r="1162" spans="1:17" x14ac:dyDescent="0.25">
      <c r="A1162" s="18"/>
      <c r="B1162" s="18"/>
      <c r="C1162" s="18"/>
      <c r="D1162" s="18"/>
      <c r="E1162" s="18"/>
      <c r="F1162" s="18"/>
      <c r="G1162" s="18"/>
      <c r="H1162" s="18"/>
      <c r="I1162" s="18"/>
      <c r="J1162" s="18"/>
      <c r="K1162" s="18"/>
      <c r="L1162" s="18"/>
      <c r="M1162" s="18"/>
      <c r="N1162" s="18"/>
      <c r="O1162" s="18"/>
      <c r="P1162" s="18"/>
      <c r="Q1162" s="18"/>
    </row>
    <row r="1163" spans="1:17" x14ac:dyDescent="0.25">
      <c r="A1163" s="18"/>
      <c r="B1163" s="18"/>
      <c r="C1163" s="18"/>
      <c r="D1163" s="18"/>
      <c r="E1163" s="18"/>
      <c r="F1163" s="18"/>
      <c r="G1163" s="18"/>
      <c r="H1163" s="18"/>
      <c r="I1163" s="18"/>
      <c r="J1163" s="18"/>
      <c r="K1163" s="18"/>
      <c r="L1163" s="18"/>
      <c r="M1163" s="18"/>
      <c r="N1163" s="18"/>
      <c r="O1163" s="18"/>
      <c r="P1163" s="18"/>
      <c r="Q1163" s="18"/>
    </row>
    <row r="1164" spans="1:17" x14ac:dyDescent="0.25">
      <c r="A1164" s="18"/>
      <c r="B1164" s="18"/>
      <c r="C1164" s="18"/>
      <c r="D1164" s="18"/>
      <c r="E1164" s="18"/>
      <c r="F1164" s="18"/>
      <c r="G1164" s="18"/>
      <c r="H1164" s="18"/>
      <c r="I1164" s="18"/>
      <c r="J1164" s="18"/>
      <c r="K1164" s="18"/>
      <c r="L1164" s="18"/>
      <c r="M1164" s="18"/>
      <c r="N1164" s="18"/>
      <c r="O1164" s="18"/>
      <c r="P1164" s="18"/>
      <c r="Q1164" s="18"/>
    </row>
    <row r="1165" spans="1:17" x14ac:dyDescent="0.25">
      <c r="A1165" s="18"/>
      <c r="B1165" s="18"/>
      <c r="C1165" s="18"/>
      <c r="D1165" s="18"/>
      <c r="E1165" s="18"/>
      <c r="F1165" s="18"/>
      <c r="G1165" s="18"/>
      <c r="H1165" s="18"/>
      <c r="I1165" s="18"/>
      <c r="J1165" s="18"/>
      <c r="K1165" s="18"/>
      <c r="L1165" s="18"/>
      <c r="M1165" s="18"/>
      <c r="N1165" s="18"/>
      <c r="O1165" s="18"/>
      <c r="P1165" s="18"/>
      <c r="Q1165" s="18"/>
    </row>
    <row r="1166" spans="1:17" x14ac:dyDescent="0.25">
      <c r="A1166" s="18"/>
      <c r="B1166" s="18"/>
      <c r="C1166" s="18"/>
      <c r="D1166" s="18"/>
      <c r="E1166" s="18"/>
      <c r="F1166" s="18"/>
      <c r="G1166" s="18"/>
      <c r="H1166" s="18"/>
      <c r="I1166" s="18"/>
      <c r="J1166" s="18"/>
      <c r="K1166" s="18"/>
      <c r="L1166" s="18"/>
      <c r="M1166" s="18"/>
      <c r="N1166" s="18"/>
      <c r="O1166" s="18"/>
      <c r="P1166" s="18"/>
      <c r="Q1166" s="18"/>
    </row>
    <row r="1167" spans="1:17" x14ac:dyDescent="0.25">
      <c r="A1167" s="18"/>
      <c r="B1167" s="18"/>
      <c r="C1167" s="18"/>
      <c r="D1167" s="18"/>
      <c r="E1167" s="18"/>
      <c r="F1167" s="18"/>
      <c r="G1167" s="18"/>
      <c r="H1167" s="18"/>
      <c r="I1167" s="18"/>
      <c r="J1167" s="18"/>
      <c r="K1167" s="18"/>
      <c r="L1167" s="18"/>
      <c r="M1167" s="18"/>
      <c r="N1167" s="18"/>
      <c r="O1167" s="18"/>
      <c r="P1167" s="18"/>
      <c r="Q1167" s="18"/>
    </row>
    <row r="1168" spans="1:17" x14ac:dyDescent="0.25">
      <c r="A1168" s="18"/>
      <c r="B1168" s="18"/>
      <c r="C1168" s="18"/>
      <c r="D1168" s="18"/>
      <c r="E1168" s="18"/>
      <c r="F1168" s="18"/>
      <c r="G1168" s="18"/>
      <c r="H1168" s="18"/>
      <c r="I1168" s="18"/>
      <c r="J1168" s="18"/>
      <c r="K1168" s="18"/>
      <c r="L1168" s="18"/>
      <c r="M1168" s="18"/>
      <c r="N1168" s="18"/>
      <c r="O1168" s="18"/>
      <c r="P1168" s="18"/>
      <c r="Q1168" s="18"/>
    </row>
    <row r="1169" spans="1:17" x14ac:dyDescent="0.25">
      <c r="A1169" s="18"/>
      <c r="B1169" s="18"/>
      <c r="C1169" s="18"/>
      <c r="D1169" s="18"/>
      <c r="E1169" s="18"/>
      <c r="F1169" s="18"/>
      <c r="G1169" s="18"/>
      <c r="H1169" s="18"/>
      <c r="I1169" s="18"/>
      <c r="J1169" s="18"/>
      <c r="K1169" s="18"/>
      <c r="L1169" s="18"/>
      <c r="M1169" s="18"/>
      <c r="N1169" s="18"/>
      <c r="O1169" s="18"/>
      <c r="P1169" s="18"/>
      <c r="Q1169" s="18"/>
    </row>
    <row r="1170" spans="1:17" x14ac:dyDescent="0.25">
      <c r="A1170" s="18"/>
      <c r="B1170" s="18"/>
      <c r="C1170" s="18"/>
      <c r="D1170" s="18"/>
      <c r="E1170" s="18"/>
      <c r="F1170" s="18"/>
      <c r="G1170" s="18"/>
      <c r="H1170" s="18"/>
      <c r="I1170" s="18"/>
      <c r="J1170" s="18"/>
      <c r="K1170" s="18"/>
      <c r="L1170" s="18"/>
      <c r="M1170" s="18"/>
      <c r="N1170" s="18"/>
      <c r="O1170" s="18"/>
      <c r="P1170" s="18"/>
      <c r="Q1170" s="18"/>
    </row>
    <row r="1171" spans="1:17" x14ac:dyDescent="0.25">
      <c r="A1171" s="18"/>
      <c r="B1171" s="18"/>
      <c r="C1171" s="18"/>
      <c r="D1171" s="18"/>
      <c r="E1171" s="18"/>
      <c r="F1171" s="18"/>
      <c r="G1171" s="18"/>
      <c r="H1171" s="18"/>
      <c r="I1171" s="18"/>
      <c r="J1171" s="18"/>
      <c r="K1171" s="18"/>
      <c r="L1171" s="18"/>
      <c r="M1171" s="18"/>
      <c r="N1171" s="18"/>
      <c r="O1171" s="18"/>
      <c r="P1171" s="18"/>
      <c r="Q1171" s="18"/>
    </row>
    <row r="1172" spans="1:17" x14ac:dyDescent="0.25">
      <c r="A1172" s="18"/>
      <c r="B1172" s="18"/>
      <c r="C1172" s="18"/>
      <c r="D1172" s="18"/>
      <c r="E1172" s="18"/>
      <c r="F1172" s="18"/>
      <c r="G1172" s="18"/>
      <c r="H1172" s="18"/>
      <c r="I1172" s="18"/>
      <c r="J1172" s="18"/>
      <c r="K1172" s="18"/>
      <c r="L1172" s="18"/>
      <c r="M1172" s="18"/>
      <c r="N1172" s="18"/>
      <c r="O1172" s="18"/>
      <c r="P1172" s="18"/>
      <c r="Q1172" s="18"/>
    </row>
    <row r="1173" spans="1:17" x14ac:dyDescent="0.25">
      <c r="A1173" s="18"/>
      <c r="B1173" s="18"/>
      <c r="C1173" s="18"/>
      <c r="D1173" s="18"/>
      <c r="E1173" s="18"/>
      <c r="F1173" s="18"/>
      <c r="G1173" s="18"/>
      <c r="H1173" s="18"/>
      <c r="I1173" s="18"/>
      <c r="J1173" s="18"/>
      <c r="K1173" s="18"/>
      <c r="L1173" s="18"/>
      <c r="M1173" s="18"/>
      <c r="N1173" s="18"/>
      <c r="O1173" s="18"/>
      <c r="P1173" s="18"/>
      <c r="Q1173" s="18"/>
    </row>
    <row r="1174" spans="1:17" x14ac:dyDescent="0.25">
      <c r="A1174" s="18"/>
      <c r="B1174" s="18"/>
      <c r="C1174" s="18"/>
      <c r="D1174" s="18"/>
      <c r="E1174" s="18"/>
      <c r="F1174" s="18"/>
      <c r="G1174" s="18"/>
      <c r="H1174" s="18"/>
      <c r="I1174" s="18"/>
      <c r="J1174" s="18"/>
      <c r="K1174" s="18"/>
      <c r="L1174" s="18"/>
      <c r="M1174" s="18"/>
      <c r="N1174" s="18"/>
      <c r="O1174" s="18"/>
      <c r="P1174" s="18"/>
      <c r="Q1174" s="18"/>
    </row>
    <row r="1175" spans="1:17" x14ac:dyDescent="0.25">
      <c r="A1175" s="18"/>
      <c r="B1175" s="18"/>
      <c r="C1175" s="18"/>
      <c r="D1175" s="18"/>
      <c r="E1175" s="18"/>
      <c r="F1175" s="18"/>
      <c r="G1175" s="18"/>
      <c r="H1175" s="18"/>
      <c r="I1175" s="18"/>
      <c r="J1175" s="18"/>
      <c r="K1175" s="18"/>
      <c r="L1175" s="18"/>
      <c r="M1175" s="18"/>
      <c r="N1175" s="18"/>
      <c r="O1175" s="18"/>
      <c r="P1175" s="18"/>
      <c r="Q1175" s="18"/>
    </row>
    <row r="1176" spans="1:17" x14ac:dyDescent="0.25">
      <c r="A1176" s="18"/>
      <c r="B1176" s="18"/>
      <c r="C1176" s="18"/>
      <c r="D1176" s="18"/>
      <c r="E1176" s="18"/>
      <c r="F1176" s="18"/>
      <c r="G1176" s="18"/>
      <c r="H1176" s="18"/>
      <c r="I1176" s="18"/>
      <c r="J1176" s="18"/>
      <c r="K1176" s="18"/>
      <c r="L1176" s="18"/>
      <c r="M1176" s="18"/>
      <c r="N1176" s="18"/>
      <c r="O1176" s="18"/>
      <c r="P1176" s="18"/>
      <c r="Q1176" s="18"/>
    </row>
    <row r="1177" spans="1:17" x14ac:dyDescent="0.25">
      <c r="A1177" s="18"/>
      <c r="B1177" s="18"/>
      <c r="C1177" s="18"/>
      <c r="D1177" s="18"/>
      <c r="E1177" s="18"/>
      <c r="F1177" s="18"/>
      <c r="G1177" s="18"/>
      <c r="H1177" s="18"/>
      <c r="I1177" s="18"/>
      <c r="J1177" s="18"/>
      <c r="K1177" s="18"/>
      <c r="L1177" s="18"/>
      <c r="M1177" s="18"/>
      <c r="N1177" s="18"/>
      <c r="O1177" s="18"/>
      <c r="P1177" s="18"/>
      <c r="Q1177" s="18"/>
    </row>
    <row r="1178" spans="1:17" x14ac:dyDescent="0.25">
      <c r="A1178" s="18"/>
      <c r="B1178" s="18"/>
      <c r="C1178" s="18"/>
      <c r="D1178" s="18"/>
      <c r="E1178" s="18"/>
      <c r="F1178" s="18"/>
      <c r="G1178" s="18"/>
      <c r="H1178" s="18"/>
      <c r="I1178" s="18"/>
      <c r="J1178" s="18"/>
      <c r="K1178" s="18"/>
      <c r="L1178" s="18"/>
      <c r="M1178" s="18"/>
      <c r="N1178" s="18"/>
      <c r="O1178" s="18"/>
      <c r="P1178" s="18"/>
      <c r="Q1178" s="18"/>
    </row>
    <row r="1179" spans="1:17" x14ac:dyDescent="0.25">
      <c r="A1179" s="18"/>
      <c r="B1179" s="18"/>
      <c r="C1179" s="18"/>
      <c r="D1179" s="18"/>
      <c r="E1179" s="18"/>
      <c r="F1179" s="18"/>
      <c r="G1179" s="18"/>
      <c r="H1179" s="18"/>
      <c r="I1179" s="18"/>
      <c r="J1179" s="18"/>
      <c r="K1179" s="18"/>
      <c r="L1179" s="18"/>
      <c r="M1179" s="18"/>
      <c r="N1179" s="18"/>
      <c r="O1179" s="18"/>
      <c r="P1179" s="18"/>
      <c r="Q1179" s="18"/>
    </row>
    <row r="1180" spans="1:17" x14ac:dyDescent="0.25">
      <c r="A1180" s="18"/>
      <c r="B1180" s="18"/>
      <c r="C1180" s="18"/>
      <c r="D1180" s="18"/>
      <c r="E1180" s="18"/>
      <c r="F1180" s="18"/>
      <c r="G1180" s="18"/>
      <c r="H1180" s="18"/>
      <c r="I1180" s="18"/>
      <c r="J1180" s="18"/>
      <c r="K1180" s="18"/>
      <c r="L1180" s="18"/>
      <c r="M1180" s="18"/>
      <c r="N1180" s="18"/>
      <c r="O1180" s="18"/>
      <c r="P1180" s="18"/>
      <c r="Q1180" s="18"/>
    </row>
    <row r="1181" spans="1:17" x14ac:dyDescent="0.25">
      <c r="A1181" s="18"/>
      <c r="B1181" s="18"/>
      <c r="C1181" s="18"/>
      <c r="D1181" s="18"/>
      <c r="E1181" s="18"/>
      <c r="F1181" s="18"/>
      <c r="G1181" s="18"/>
      <c r="H1181" s="18"/>
      <c r="I1181" s="18"/>
      <c r="J1181" s="18"/>
      <c r="K1181" s="18"/>
      <c r="L1181" s="18"/>
      <c r="M1181" s="18"/>
      <c r="N1181" s="18"/>
      <c r="O1181" s="18"/>
      <c r="P1181" s="18"/>
      <c r="Q1181" s="18"/>
    </row>
    <row r="1182" spans="1:17" x14ac:dyDescent="0.25">
      <c r="A1182" s="18"/>
      <c r="B1182" s="18"/>
      <c r="C1182" s="18"/>
      <c r="D1182" s="18"/>
      <c r="E1182" s="18"/>
      <c r="F1182" s="18"/>
      <c r="G1182" s="18"/>
      <c r="H1182" s="18"/>
      <c r="I1182" s="18"/>
      <c r="J1182" s="18"/>
      <c r="K1182" s="18"/>
      <c r="L1182" s="18"/>
      <c r="M1182" s="18"/>
      <c r="N1182" s="18"/>
      <c r="O1182" s="18"/>
      <c r="P1182" s="18"/>
      <c r="Q1182" s="18"/>
    </row>
    <row r="1183" spans="1:17" x14ac:dyDescent="0.25">
      <c r="A1183" s="18"/>
      <c r="B1183" s="18"/>
      <c r="C1183" s="18"/>
      <c r="D1183" s="18"/>
      <c r="E1183" s="18"/>
      <c r="F1183" s="18"/>
      <c r="G1183" s="18"/>
      <c r="H1183" s="18"/>
      <c r="I1183" s="18"/>
      <c r="J1183" s="18"/>
      <c r="K1183" s="18"/>
      <c r="L1183" s="18"/>
      <c r="M1183" s="18"/>
      <c r="N1183" s="18"/>
      <c r="O1183" s="18"/>
      <c r="P1183" s="18"/>
      <c r="Q1183" s="18"/>
    </row>
    <row r="1184" spans="1:17" x14ac:dyDescent="0.25">
      <c r="A1184" s="18"/>
      <c r="B1184" s="18"/>
      <c r="C1184" s="18"/>
      <c r="D1184" s="18"/>
      <c r="E1184" s="18"/>
      <c r="F1184" s="18"/>
      <c r="G1184" s="18"/>
      <c r="H1184" s="18"/>
      <c r="I1184" s="18"/>
      <c r="J1184" s="18"/>
      <c r="K1184" s="18"/>
      <c r="L1184" s="18"/>
      <c r="M1184" s="18"/>
      <c r="N1184" s="18"/>
      <c r="O1184" s="18"/>
      <c r="P1184" s="18"/>
      <c r="Q1184" s="18"/>
    </row>
    <row r="1185" spans="1:17" x14ac:dyDescent="0.25">
      <c r="A1185" s="18"/>
      <c r="B1185" s="18"/>
      <c r="C1185" s="18"/>
      <c r="D1185" s="18"/>
      <c r="E1185" s="18"/>
      <c r="F1185" s="18"/>
      <c r="G1185" s="18"/>
      <c r="H1185" s="18"/>
      <c r="I1185" s="18"/>
      <c r="J1185" s="18"/>
      <c r="K1185" s="18"/>
      <c r="L1185" s="18"/>
      <c r="M1185" s="18"/>
      <c r="N1185" s="18"/>
      <c r="O1185" s="18"/>
      <c r="P1185" s="18"/>
      <c r="Q1185" s="18"/>
    </row>
    <row r="1186" spans="1:17" x14ac:dyDescent="0.25">
      <c r="A1186" s="18"/>
      <c r="B1186" s="18"/>
      <c r="C1186" s="18"/>
      <c r="D1186" s="18"/>
      <c r="E1186" s="18"/>
      <c r="F1186" s="18"/>
      <c r="G1186" s="18"/>
      <c r="H1186" s="18"/>
      <c r="I1186" s="18"/>
      <c r="J1186" s="18"/>
      <c r="K1186" s="18"/>
      <c r="L1186" s="18"/>
      <c r="M1186" s="18"/>
      <c r="N1186" s="18"/>
      <c r="O1186" s="18"/>
      <c r="P1186" s="18"/>
      <c r="Q1186" s="18"/>
    </row>
    <row r="1187" spans="1:17" x14ac:dyDescent="0.25">
      <c r="A1187" s="18"/>
      <c r="B1187" s="18"/>
      <c r="C1187" s="18"/>
      <c r="D1187" s="18"/>
      <c r="E1187" s="18"/>
      <c r="F1187" s="18"/>
      <c r="G1187" s="18"/>
      <c r="H1187" s="18"/>
      <c r="I1187" s="18"/>
      <c r="J1187" s="18"/>
      <c r="K1187" s="18"/>
      <c r="L1187" s="18"/>
      <c r="M1187" s="18"/>
      <c r="N1187" s="18"/>
      <c r="O1187" s="18"/>
      <c r="P1187" s="18"/>
      <c r="Q1187" s="18"/>
    </row>
    <row r="1188" spans="1:17" x14ac:dyDescent="0.25">
      <c r="A1188" s="18"/>
      <c r="B1188" s="18"/>
      <c r="C1188" s="18"/>
      <c r="D1188" s="18"/>
      <c r="E1188" s="18"/>
      <c r="F1188" s="18"/>
      <c r="G1188" s="18"/>
      <c r="H1188" s="18"/>
      <c r="I1188" s="18"/>
      <c r="J1188" s="18"/>
      <c r="K1188" s="18"/>
      <c r="L1188" s="18"/>
      <c r="M1188" s="18"/>
      <c r="N1188" s="18"/>
      <c r="O1188" s="18"/>
      <c r="P1188" s="18"/>
      <c r="Q1188" s="18"/>
    </row>
    <row r="1189" spans="1:17" x14ac:dyDescent="0.25">
      <c r="A1189" s="18"/>
      <c r="B1189" s="18"/>
      <c r="C1189" s="18"/>
      <c r="D1189" s="18"/>
      <c r="E1189" s="18"/>
      <c r="F1189" s="18"/>
      <c r="G1189" s="18"/>
      <c r="H1189" s="18"/>
      <c r="I1189" s="18"/>
      <c r="J1189" s="18"/>
      <c r="K1189" s="18"/>
      <c r="L1189" s="18"/>
      <c r="M1189" s="18"/>
      <c r="N1189" s="18"/>
      <c r="O1189" s="18"/>
      <c r="P1189" s="18"/>
      <c r="Q1189" s="18"/>
    </row>
    <row r="1190" spans="1:17" x14ac:dyDescent="0.25">
      <c r="A1190" s="18"/>
      <c r="B1190" s="18"/>
      <c r="C1190" s="18"/>
      <c r="D1190" s="18"/>
      <c r="E1190" s="18"/>
      <c r="F1190" s="18"/>
      <c r="G1190" s="18"/>
      <c r="H1190" s="18"/>
      <c r="I1190" s="18"/>
      <c r="J1190" s="18"/>
      <c r="K1190" s="18"/>
      <c r="L1190" s="18"/>
      <c r="M1190" s="18"/>
      <c r="N1190" s="18"/>
      <c r="O1190" s="18"/>
      <c r="P1190" s="18"/>
      <c r="Q1190" s="18"/>
    </row>
    <row r="1191" spans="1:17" x14ac:dyDescent="0.25">
      <c r="A1191" s="18"/>
      <c r="B1191" s="18"/>
      <c r="C1191" s="18"/>
      <c r="D1191" s="18"/>
      <c r="E1191" s="18"/>
      <c r="F1191" s="18"/>
      <c r="G1191" s="18"/>
      <c r="H1191" s="18"/>
      <c r="I1191" s="18"/>
      <c r="J1191" s="18"/>
      <c r="K1191" s="18"/>
      <c r="L1191" s="18"/>
      <c r="M1191" s="18"/>
      <c r="N1191" s="18"/>
      <c r="O1191" s="18"/>
      <c r="P1191" s="18"/>
      <c r="Q1191" s="18"/>
    </row>
    <row r="1192" spans="1:17" x14ac:dyDescent="0.25">
      <c r="A1192" s="18"/>
      <c r="B1192" s="18"/>
      <c r="C1192" s="18"/>
      <c r="D1192" s="18"/>
      <c r="E1192" s="18"/>
      <c r="F1192" s="18"/>
      <c r="G1192" s="18"/>
      <c r="H1192" s="18"/>
      <c r="I1192" s="18"/>
      <c r="J1192" s="18"/>
      <c r="K1192" s="18"/>
      <c r="L1192" s="18"/>
      <c r="M1192" s="18"/>
      <c r="N1192" s="18"/>
      <c r="O1192" s="18"/>
      <c r="P1192" s="18"/>
      <c r="Q1192" s="18"/>
    </row>
    <row r="1193" spans="1:17" x14ac:dyDescent="0.25">
      <c r="A1193" s="18"/>
      <c r="B1193" s="18"/>
      <c r="C1193" s="18"/>
      <c r="D1193" s="18"/>
      <c r="E1193" s="18"/>
      <c r="F1193" s="18"/>
      <c r="G1193" s="18"/>
      <c r="H1193" s="18"/>
      <c r="I1193" s="18"/>
      <c r="J1193" s="18"/>
      <c r="K1193" s="18"/>
      <c r="L1193" s="18"/>
      <c r="M1193" s="18"/>
      <c r="N1193" s="18"/>
      <c r="O1193" s="18"/>
      <c r="P1193" s="18"/>
      <c r="Q1193" s="18"/>
    </row>
    <row r="1194" spans="1:17" x14ac:dyDescent="0.25">
      <c r="A1194" s="18"/>
      <c r="B1194" s="18"/>
      <c r="C1194" s="18"/>
      <c r="D1194" s="18"/>
      <c r="E1194" s="18"/>
      <c r="F1194" s="18"/>
      <c r="G1194" s="18"/>
      <c r="H1194" s="18"/>
      <c r="I1194" s="18"/>
      <c r="J1194" s="18"/>
      <c r="K1194" s="18"/>
      <c r="L1194" s="18"/>
      <c r="M1194" s="18"/>
      <c r="N1194" s="18"/>
      <c r="O1194" s="18"/>
      <c r="P1194" s="18"/>
      <c r="Q1194" s="18"/>
    </row>
    <row r="1195" spans="1:17" x14ac:dyDescent="0.25">
      <c r="A1195" s="18"/>
      <c r="B1195" s="18"/>
      <c r="C1195" s="18"/>
      <c r="D1195" s="18"/>
      <c r="E1195" s="18"/>
      <c r="F1195" s="18"/>
      <c r="G1195" s="18"/>
      <c r="H1195" s="18"/>
      <c r="I1195" s="18"/>
      <c r="J1195" s="18"/>
      <c r="K1195" s="18"/>
      <c r="L1195" s="18"/>
      <c r="M1195" s="18"/>
      <c r="N1195" s="18"/>
      <c r="O1195" s="18"/>
      <c r="P1195" s="18"/>
      <c r="Q1195" s="18"/>
    </row>
    <row r="1196" spans="1:17" x14ac:dyDescent="0.25">
      <c r="A1196" s="18"/>
      <c r="B1196" s="18"/>
      <c r="C1196" s="18"/>
      <c r="D1196" s="18"/>
      <c r="E1196" s="18"/>
      <c r="F1196" s="18"/>
      <c r="G1196" s="18"/>
      <c r="H1196" s="18"/>
      <c r="I1196" s="18"/>
      <c r="J1196" s="18"/>
      <c r="K1196" s="18"/>
      <c r="L1196" s="18"/>
      <c r="M1196" s="18"/>
      <c r="N1196" s="18"/>
      <c r="O1196" s="18"/>
      <c r="P1196" s="18"/>
      <c r="Q1196" s="18"/>
    </row>
    <row r="1197" spans="1:17" x14ac:dyDescent="0.25">
      <c r="A1197" s="18"/>
      <c r="B1197" s="18"/>
      <c r="C1197" s="18"/>
      <c r="D1197" s="18"/>
      <c r="E1197" s="18"/>
      <c r="F1197" s="18"/>
      <c r="G1197" s="18"/>
      <c r="H1197" s="18"/>
      <c r="I1197" s="18"/>
      <c r="J1197" s="18"/>
      <c r="K1197" s="18"/>
      <c r="L1197" s="18"/>
      <c r="M1197" s="18"/>
      <c r="N1197" s="18"/>
      <c r="O1197" s="18"/>
      <c r="P1197" s="18"/>
      <c r="Q1197" s="18"/>
    </row>
    <row r="1198" spans="1:17" x14ac:dyDescent="0.25">
      <c r="A1198" s="18"/>
      <c r="B1198" s="18"/>
      <c r="C1198" s="18"/>
      <c r="D1198" s="18"/>
      <c r="E1198" s="18"/>
      <c r="F1198" s="18"/>
      <c r="G1198" s="18"/>
      <c r="H1198" s="18"/>
      <c r="I1198" s="18"/>
      <c r="J1198" s="18"/>
      <c r="K1198" s="18"/>
      <c r="L1198" s="18"/>
      <c r="M1198" s="18"/>
      <c r="N1198" s="18"/>
      <c r="O1198" s="18"/>
      <c r="P1198" s="18"/>
      <c r="Q1198" s="18"/>
    </row>
    <row r="1199" spans="1:17" x14ac:dyDescent="0.25">
      <c r="A1199" s="18"/>
      <c r="B1199" s="18"/>
      <c r="C1199" s="18"/>
      <c r="D1199" s="18"/>
      <c r="E1199" s="18"/>
      <c r="F1199" s="18"/>
      <c r="G1199" s="18"/>
      <c r="H1199" s="18"/>
      <c r="I1199" s="18"/>
      <c r="J1199" s="18"/>
      <c r="K1199" s="18"/>
      <c r="L1199" s="18"/>
      <c r="M1199" s="18"/>
      <c r="N1199" s="18"/>
      <c r="O1199" s="18"/>
      <c r="P1199" s="18"/>
      <c r="Q1199" s="18"/>
    </row>
    <row r="1200" spans="1:17" x14ac:dyDescent="0.25">
      <c r="A1200" s="18"/>
      <c r="B1200" s="18"/>
      <c r="C1200" s="18"/>
      <c r="D1200" s="18"/>
      <c r="E1200" s="18"/>
      <c r="F1200" s="18"/>
      <c r="G1200" s="18"/>
      <c r="H1200" s="18"/>
      <c r="I1200" s="18"/>
      <c r="J1200" s="18"/>
      <c r="K1200" s="18"/>
      <c r="L1200" s="18"/>
      <c r="M1200" s="18"/>
      <c r="N1200" s="18"/>
      <c r="O1200" s="18"/>
      <c r="P1200" s="18"/>
      <c r="Q1200" s="18"/>
    </row>
    <row r="1201" spans="1:17" x14ac:dyDescent="0.25">
      <c r="A1201" s="18"/>
      <c r="B1201" s="18"/>
      <c r="C1201" s="18"/>
      <c r="D1201" s="18"/>
      <c r="E1201" s="18"/>
      <c r="F1201" s="18"/>
      <c r="G1201" s="18"/>
      <c r="H1201" s="18"/>
      <c r="I1201" s="18"/>
      <c r="J1201" s="18"/>
      <c r="K1201" s="18"/>
      <c r="L1201" s="18"/>
      <c r="M1201" s="18"/>
      <c r="N1201" s="18"/>
      <c r="O1201" s="18"/>
      <c r="P1201" s="18"/>
      <c r="Q1201" s="18"/>
    </row>
    <row r="1202" spans="1:17" x14ac:dyDescent="0.25">
      <c r="A1202" s="18"/>
      <c r="B1202" s="18"/>
      <c r="C1202" s="18"/>
      <c r="D1202" s="18"/>
      <c r="E1202" s="18"/>
      <c r="F1202" s="18"/>
      <c r="G1202" s="18"/>
      <c r="H1202" s="18"/>
      <c r="I1202" s="18"/>
      <c r="J1202" s="18"/>
      <c r="K1202" s="18"/>
      <c r="L1202" s="18"/>
      <c r="M1202" s="18"/>
      <c r="N1202" s="18"/>
      <c r="O1202" s="18"/>
      <c r="P1202" s="18"/>
      <c r="Q1202" s="18"/>
    </row>
    <row r="1203" spans="1:17" x14ac:dyDescent="0.25">
      <c r="A1203" s="18"/>
      <c r="B1203" s="18"/>
      <c r="C1203" s="18"/>
      <c r="D1203" s="18"/>
      <c r="E1203" s="18"/>
      <c r="F1203" s="18"/>
      <c r="G1203" s="18"/>
      <c r="H1203" s="18"/>
      <c r="I1203" s="18"/>
      <c r="J1203" s="18"/>
      <c r="K1203" s="18"/>
      <c r="L1203" s="18"/>
      <c r="M1203" s="18"/>
      <c r="N1203" s="18"/>
      <c r="O1203" s="18"/>
      <c r="P1203" s="18"/>
      <c r="Q1203" s="18"/>
    </row>
    <row r="1204" spans="1:17" x14ac:dyDescent="0.25">
      <c r="A1204" s="18"/>
      <c r="B1204" s="18"/>
      <c r="C1204" s="18"/>
      <c r="D1204" s="18"/>
      <c r="E1204" s="18"/>
      <c r="F1204" s="18"/>
      <c r="G1204" s="18"/>
      <c r="H1204" s="18"/>
      <c r="I1204" s="18"/>
      <c r="J1204" s="18"/>
      <c r="K1204" s="18"/>
      <c r="L1204" s="18"/>
      <c r="M1204" s="18"/>
      <c r="N1204" s="18"/>
      <c r="O1204" s="18"/>
      <c r="P1204" s="18"/>
      <c r="Q1204" s="18"/>
    </row>
    <row r="1205" spans="1:17" x14ac:dyDescent="0.25">
      <c r="A1205" s="18"/>
      <c r="B1205" s="18"/>
      <c r="C1205" s="18"/>
      <c r="D1205" s="18"/>
      <c r="E1205" s="18"/>
      <c r="F1205" s="18"/>
      <c r="G1205" s="18"/>
      <c r="H1205" s="18"/>
      <c r="I1205" s="18"/>
      <c r="J1205" s="18"/>
      <c r="K1205" s="18"/>
      <c r="L1205" s="18"/>
      <c r="M1205" s="18"/>
      <c r="N1205" s="18"/>
      <c r="O1205" s="18"/>
      <c r="P1205" s="18"/>
      <c r="Q1205" s="18"/>
    </row>
    <row r="1206" spans="1:17" x14ac:dyDescent="0.25">
      <c r="A1206" s="18"/>
      <c r="B1206" s="18"/>
      <c r="C1206" s="18"/>
      <c r="D1206" s="18"/>
      <c r="E1206" s="18"/>
      <c r="F1206" s="18"/>
      <c r="G1206" s="18"/>
      <c r="H1206" s="18"/>
      <c r="I1206" s="18"/>
      <c r="J1206" s="18"/>
      <c r="K1206" s="18"/>
      <c r="L1206" s="18"/>
      <c r="M1206" s="18"/>
      <c r="N1206" s="18"/>
      <c r="O1206" s="18"/>
      <c r="P1206" s="18"/>
      <c r="Q1206" s="18"/>
    </row>
    <row r="1207" spans="1:17" x14ac:dyDescent="0.25">
      <c r="A1207" s="18"/>
      <c r="B1207" s="18"/>
      <c r="C1207" s="18"/>
      <c r="D1207" s="18"/>
      <c r="E1207" s="18"/>
      <c r="F1207" s="18"/>
      <c r="G1207" s="18"/>
      <c r="H1207" s="18"/>
      <c r="I1207" s="18"/>
      <c r="J1207" s="18"/>
      <c r="K1207" s="18"/>
      <c r="L1207" s="18"/>
      <c r="M1207" s="18"/>
      <c r="N1207" s="18"/>
      <c r="O1207" s="18"/>
      <c r="P1207" s="18"/>
      <c r="Q1207" s="18"/>
    </row>
    <row r="1208" spans="1:17" x14ac:dyDescent="0.25">
      <c r="A1208" s="18"/>
      <c r="B1208" s="18"/>
      <c r="C1208" s="18"/>
      <c r="D1208" s="18"/>
      <c r="E1208" s="18"/>
      <c r="F1208" s="18"/>
      <c r="G1208" s="18"/>
      <c r="H1208" s="18"/>
      <c r="I1208" s="18"/>
      <c r="J1208" s="18"/>
      <c r="K1208" s="18"/>
      <c r="L1208" s="18"/>
      <c r="M1208" s="18"/>
      <c r="N1208" s="18"/>
      <c r="O1208" s="18"/>
      <c r="P1208" s="18"/>
      <c r="Q1208" s="18"/>
    </row>
    <row r="1209" spans="1:17" x14ac:dyDescent="0.25">
      <c r="A1209" s="18"/>
      <c r="B1209" s="18"/>
      <c r="C1209" s="18"/>
      <c r="D1209" s="18"/>
      <c r="E1209" s="18"/>
      <c r="F1209" s="18"/>
      <c r="G1209" s="18"/>
      <c r="H1209" s="18"/>
      <c r="I1209" s="18"/>
      <c r="J1209" s="18"/>
      <c r="K1209" s="18"/>
      <c r="L1209" s="18"/>
      <c r="M1209" s="18"/>
      <c r="N1209" s="18"/>
      <c r="O1209" s="18"/>
      <c r="P1209" s="18"/>
      <c r="Q1209" s="18"/>
    </row>
    <row r="1210" spans="1:17" x14ac:dyDescent="0.25">
      <c r="A1210" s="18"/>
      <c r="B1210" s="18"/>
      <c r="C1210" s="18"/>
      <c r="D1210" s="18"/>
      <c r="E1210" s="18"/>
      <c r="F1210" s="18"/>
      <c r="G1210" s="18"/>
      <c r="H1210" s="18"/>
      <c r="I1210" s="18"/>
      <c r="J1210" s="18"/>
      <c r="K1210" s="18"/>
      <c r="L1210" s="18"/>
      <c r="M1210" s="18"/>
      <c r="N1210" s="18"/>
      <c r="O1210" s="18"/>
      <c r="P1210" s="18"/>
      <c r="Q1210" s="18"/>
    </row>
    <row r="1211" spans="1:17" x14ac:dyDescent="0.25">
      <c r="A1211" s="18"/>
      <c r="B1211" s="18"/>
      <c r="C1211" s="18"/>
      <c r="D1211" s="18"/>
      <c r="E1211" s="18"/>
      <c r="F1211" s="18"/>
      <c r="G1211" s="18"/>
      <c r="H1211" s="18"/>
      <c r="I1211" s="18"/>
      <c r="J1211" s="18"/>
      <c r="K1211" s="18"/>
      <c r="L1211" s="18"/>
      <c r="M1211" s="18"/>
      <c r="N1211" s="18"/>
      <c r="O1211" s="18"/>
      <c r="P1211" s="18"/>
      <c r="Q1211" s="18"/>
    </row>
    <row r="1212" spans="1:17" x14ac:dyDescent="0.25">
      <c r="A1212" s="18"/>
      <c r="B1212" s="18"/>
      <c r="C1212" s="18"/>
      <c r="D1212" s="18"/>
      <c r="E1212" s="18"/>
      <c r="F1212" s="18"/>
      <c r="G1212" s="18"/>
      <c r="H1212" s="18"/>
      <c r="I1212" s="18"/>
      <c r="J1212" s="18"/>
      <c r="K1212" s="18"/>
      <c r="L1212" s="18"/>
      <c r="M1212" s="18"/>
      <c r="N1212" s="18"/>
      <c r="O1212" s="18"/>
      <c r="P1212" s="18"/>
      <c r="Q1212" s="18"/>
    </row>
    <row r="1213" spans="1:17" x14ac:dyDescent="0.25">
      <c r="A1213" s="18"/>
      <c r="B1213" s="18"/>
      <c r="C1213" s="18"/>
      <c r="D1213" s="18"/>
      <c r="E1213" s="18"/>
      <c r="F1213" s="18"/>
      <c r="G1213" s="18"/>
      <c r="H1213" s="18"/>
      <c r="I1213" s="18"/>
      <c r="J1213" s="18"/>
      <c r="K1213" s="18"/>
      <c r="L1213" s="18"/>
      <c r="M1213" s="18"/>
      <c r="N1213" s="18"/>
      <c r="O1213" s="18"/>
      <c r="P1213" s="18"/>
      <c r="Q1213" s="18"/>
    </row>
    <row r="1214" spans="1:17" x14ac:dyDescent="0.25">
      <c r="A1214" s="18"/>
      <c r="B1214" s="18"/>
      <c r="C1214" s="18"/>
      <c r="D1214" s="18"/>
      <c r="E1214" s="18"/>
      <c r="F1214" s="18"/>
      <c r="G1214" s="18"/>
      <c r="H1214" s="18"/>
      <c r="I1214" s="18"/>
      <c r="J1214" s="18"/>
      <c r="K1214" s="18"/>
      <c r="L1214" s="18"/>
      <c r="M1214" s="18"/>
      <c r="N1214" s="18"/>
      <c r="O1214" s="18"/>
      <c r="P1214" s="18"/>
      <c r="Q1214" s="18"/>
    </row>
    <row r="1215" spans="1:17" x14ac:dyDescent="0.25">
      <c r="A1215" s="18"/>
      <c r="B1215" s="18"/>
      <c r="C1215" s="18"/>
      <c r="D1215" s="18"/>
      <c r="E1215" s="18"/>
      <c r="F1215" s="18"/>
      <c r="G1215" s="18"/>
      <c r="H1215" s="18"/>
      <c r="I1215" s="18"/>
      <c r="J1215" s="18"/>
      <c r="K1215" s="18"/>
      <c r="L1215" s="18"/>
      <c r="M1215" s="18"/>
      <c r="N1215" s="18"/>
      <c r="O1215" s="18"/>
      <c r="P1215" s="18"/>
      <c r="Q1215" s="18"/>
    </row>
    <row r="1216" spans="1:17" x14ac:dyDescent="0.25">
      <c r="A1216" s="18"/>
      <c r="B1216" s="18"/>
      <c r="C1216" s="18"/>
      <c r="D1216" s="18"/>
      <c r="E1216" s="18"/>
      <c r="F1216" s="18"/>
      <c r="G1216" s="18"/>
      <c r="H1216" s="18"/>
      <c r="I1216" s="18"/>
      <c r="J1216" s="18"/>
      <c r="K1216" s="18"/>
      <c r="L1216" s="18"/>
      <c r="M1216" s="18"/>
      <c r="N1216" s="18"/>
      <c r="O1216" s="18"/>
      <c r="P1216" s="18"/>
      <c r="Q1216" s="18"/>
    </row>
    <row r="1217" spans="1:17" x14ac:dyDescent="0.25">
      <c r="A1217" s="18"/>
      <c r="B1217" s="18"/>
      <c r="C1217" s="18"/>
      <c r="D1217" s="18"/>
      <c r="E1217" s="18"/>
      <c r="F1217" s="18"/>
      <c r="G1217" s="18"/>
      <c r="H1217" s="18"/>
      <c r="I1217" s="18"/>
      <c r="J1217" s="18"/>
      <c r="K1217" s="18"/>
      <c r="L1217" s="18"/>
      <c r="M1217" s="18"/>
      <c r="N1217" s="18"/>
      <c r="O1217" s="18"/>
      <c r="P1217" s="18"/>
      <c r="Q1217" s="18"/>
    </row>
    <row r="1218" spans="1:17" x14ac:dyDescent="0.25">
      <c r="A1218" s="18"/>
      <c r="B1218" s="18"/>
      <c r="C1218" s="18"/>
      <c r="D1218" s="18"/>
      <c r="E1218" s="18"/>
      <c r="F1218" s="18"/>
      <c r="G1218" s="18"/>
      <c r="H1218" s="18"/>
      <c r="I1218" s="18"/>
      <c r="J1218" s="18"/>
      <c r="K1218" s="18"/>
      <c r="L1218" s="18"/>
      <c r="M1218" s="18"/>
      <c r="N1218" s="18"/>
      <c r="O1218" s="18"/>
      <c r="P1218" s="18"/>
      <c r="Q1218" s="18"/>
    </row>
    <row r="1219" spans="1:17" x14ac:dyDescent="0.25">
      <c r="A1219" s="18"/>
      <c r="B1219" s="18"/>
      <c r="C1219" s="18"/>
      <c r="D1219" s="18"/>
      <c r="E1219" s="18"/>
      <c r="F1219" s="18"/>
      <c r="G1219" s="18"/>
      <c r="H1219" s="18"/>
      <c r="I1219" s="18"/>
      <c r="J1219" s="18"/>
      <c r="K1219" s="18"/>
      <c r="L1219" s="18"/>
      <c r="M1219" s="18"/>
      <c r="N1219" s="18"/>
      <c r="O1219" s="18"/>
      <c r="P1219" s="18"/>
      <c r="Q1219" s="18"/>
    </row>
    <row r="1220" spans="1:17" x14ac:dyDescent="0.25">
      <c r="A1220" s="18"/>
      <c r="B1220" s="18"/>
      <c r="C1220" s="18"/>
      <c r="D1220" s="18"/>
      <c r="E1220" s="18"/>
      <c r="F1220" s="18"/>
      <c r="G1220" s="18"/>
      <c r="H1220" s="18"/>
      <c r="I1220" s="18"/>
      <c r="J1220" s="18"/>
      <c r="K1220" s="18"/>
      <c r="L1220" s="18"/>
      <c r="M1220" s="18"/>
      <c r="N1220" s="18"/>
      <c r="O1220" s="18"/>
      <c r="P1220" s="18"/>
      <c r="Q1220" s="18"/>
    </row>
    <row r="1221" spans="1:17" x14ac:dyDescent="0.25">
      <c r="A1221" s="18"/>
      <c r="B1221" s="18"/>
      <c r="C1221" s="18"/>
      <c r="D1221" s="18"/>
      <c r="E1221" s="18"/>
      <c r="F1221" s="18"/>
      <c r="G1221" s="18"/>
      <c r="H1221" s="18"/>
      <c r="I1221" s="18"/>
      <c r="J1221" s="18"/>
      <c r="K1221" s="18"/>
      <c r="L1221" s="18"/>
      <c r="M1221" s="18"/>
      <c r="N1221" s="18"/>
      <c r="O1221" s="18"/>
      <c r="P1221" s="18"/>
      <c r="Q1221" s="18"/>
    </row>
    <row r="1222" spans="1:17" x14ac:dyDescent="0.25">
      <c r="A1222" s="18"/>
      <c r="B1222" s="18"/>
      <c r="C1222" s="18"/>
      <c r="D1222" s="18"/>
      <c r="E1222" s="18"/>
      <c r="F1222" s="18"/>
      <c r="G1222" s="18"/>
      <c r="H1222" s="18"/>
      <c r="I1222" s="18"/>
      <c r="J1222" s="18"/>
      <c r="K1222" s="18"/>
      <c r="L1222" s="18"/>
      <c r="M1222" s="18"/>
      <c r="N1222" s="18"/>
      <c r="O1222" s="18"/>
      <c r="P1222" s="18"/>
      <c r="Q1222" s="18"/>
    </row>
    <row r="1223" spans="1:17" x14ac:dyDescent="0.25">
      <c r="A1223" s="18"/>
      <c r="B1223" s="18"/>
      <c r="C1223" s="18"/>
      <c r="D1223" s="18"/>
      <c r="E1223" s="18"/>
      <c r="F1223" s="18"/>
      <c r="G1223" s="18"/>
      <c r="H1223" s="18"/>
      <c r="I1223" s="18"/>
      <c r="J1223" s="18"/>
      <c r="K1223" s="18"/>
      <c r="L1223" s="18"/>
      <c r="M1223" s="18"/>
      <c r="N1223" s="18"/>
      <c r="O1223" s="18"/>
      <c r="P1223" s="18"/>
      <c r="Q1223" s="18"/>
    </row>
    <row r="1224" spans="1:17" x14ac:dyDescent="0.25">
      <c r="A1224" s="18"/>
      <c r="B1224" s="18"/>
      <c r="C1224" s="18"/>
      <c r="D1224" s="18"/>
      <c r="E1224" s="18"/>
      <c r="F1224" s="18"/>
      <c r="G1224" s="18"/>
      <c r="H1224" s="18"/>
      <c r="I1224" s="18"/>
      <c r="J1224" s="18"/>
      <c r="K1224" s="18"/>
      <c r="L1224" s="18"/>
      <c r="M1224" s="18"/>
      <c r="N1224" s="18"/>
      <c r="O1224" s="18"/>
      <c r="P1224" s="18"/>
      <c r="Q1224" s="18"/>
    </row>
    <row r="1225" spans="1:17" x14ac:dyDescent="0.25">
      <c r="A1225" s="18"/>
      <c r="B1225" s="18"/>
      <c r="C1225" s="18"/>
      <c r="D1225" s="18"/>
      <c r="E1225" s="18"/>
      <c r="F1225" s="18"/>
      <c r="G1225" s="18"/>
      <c r="H1225" s="18"/>
      <c r="I1225" s="18"/>
      <c r="J1225" s="18"/>
      <c r="K1225" s="18"/>
      <c r="L1225" s="18"/>
      <c r="M1225" s="18"/>
      <c r="N1225" s="18"/>
      <c r="O1225" s="18"/>
      <c r="P1225" s="18"/>
      <c r="Q1225" s="18"/>
    </row>
    <row r="1226" spans="1:17" x14ac:dyDescent="0.25">
      <c r="A1226" s="18"/>
      <c r="B1226" s="18"/>
      <c r="C1226" s="18"/>
      <c r="D1226" s="18"/>
      <c r="E1226" s="18"/>
      <c r="F1226" s="18"/>
      <c r="G1226" s="18"/>
      <c r="H1226" s="18"/>
      <c r="I1226" s="18"/>
      <c r="J1226" s="18"/>
      <c r="K1226" s="18"/>
      <c r="L1226" s="18"/>
      <c r="M1226" s="18"/>
      <c r="N1226" s="18"/>
      <c r="O1226" s="18"/>
      <c r="P1226" s="18"/>
      <c r="Q1226" s="18"/>
    </row>
    <row r="1227" spans="1:17" x14ac:dyDescent="0.25">
      <c r="A1227" s="18"/>
      <c r="B1227" s="18"/>
      <c r="C1227" s="18"/>
      <c r="D1227" s="18"/>
      <c r="E1227" s="18"/>
      <c r="F1227" s="18"/>
      <c r="G1227" s="18"/>
      <c r="H1227" s="18"/>
      <c r="I1227" s="18"/>
      <c r="J1227" s="18"/>
      <c r="K1227" s="18"/>
      <c r="L1227" s="18"/>
      <c r="M1227" s="18"/>
      <c r="N1227" s="18"/>
      <c r="O1227" s="18"/>
      <c r="P1227" s="18"/>
      <c r="Q1227" s="18"/>
    </row>
    <row r="1228" spans="1:17" x14ac:dyDescent="0.25">
      <c r="A1228" s="18"/>
      <c r="B1228" s="18"/>
      <c r="C1228" s="18"/>
      <c r="D1228" s="18"/>
      <c r="E1228" s="18"/>
      <c r="F1228" s="18"/>
      <c r="G1228" s="18"/>
      <c r="H1228" s="18"/>
      <c r="I1228" s="18"/>
      <c r="J1228" s="18"/>
      <c r="K1228" s="18"/>
      <c r="L1228" s="18"/>
      <c r="M1228" s="18"/>
      <c r="N1228" s="18"/>
      <c r="O1228" s="18"/>
      <c r="P1228" s="18"/>
      <c r="Q1228" s="18"/>
    </row>
    <row r="1229" spans="1:17" x14ac:dyDescent="0.25">
      <c r="A1229" s="18"/>
      <c r="B1229" s="18"/>
      <c r="C1229" s="18"/>
      <c r="D1229" s="18"/>
      <c r="E1229" s="18"/>
      <c r="F1229" s="18"/>
      <c r="G1229" s="18"/>
      <c r="H1229" s="18"/>
      <c r="I1229" s="18"/>
      <c r="J1229" s="18"/>
      <c r="K1229" s="18"/>
      <c r="L1229" s="18"/>
      <c r="M1229" s="18"/>
      <c r="N1229" s="18"/>
      <c r="O1229" s="18"/>
      <c r="P1229" s="18"/>
      <c r="Q1229" s="18"/>
    </row>
    <row r="1230" spans="1:17" x14ac:dyDescent="0.25">
      <c r="A1230" s="18"/>
      <c r="B1230" s="18"/>
      <c r="C1230" s="18"/>
      <c r="D1230" s="18"/>
      <c r="E1230" s="18"/>
      <c r="F1230" s="18"/>
      <c r="G1230" s="18"/>
      <c r="H1230" s="18"/>
      <c r="I1230" s="18"/>
      <c r="J1230" s="18"/>
      <c r="K1230" s="18"/>
      <c r="L1230" s="18"/>
      <c r="M1230" s="18"/>
      <c r="N1230" s="18"/>
      <c r="O1230" s="18"/>
      <c r="P1230" s="18"/>
      <c r="Q1230" s="18"/>
    </row>
    <row r="1231" spans="1:17" x14ac:dyDescent="0.25">
      <c r="A1231" s="18"/>
      <c r="B1231" s="18"/>
      <c r="C1231" s="18"/>
      <c r="D1231" s="18"/>
      <c r="E1231" s="18"/>
      <c r="F1231" s="18"/>
      <c r="G1231" s="18"/>
      <c r="H1231" s="18"/>
      <c r="I1231" s="18"/>
      <c r="J1231" s="18"/>
      <c r="K1231" s="18"/>
      <c r="L1231" s="18"/>
      <c r="M1231" s="18"/>
      <c r="N1231" s="18"/>
      <c r="O1231" s="18"/>
      <c r="P1231" s="18"/>
      <c r="Q1231" s="18"/>
    </row>
    <row r="1232" spans="1:17" x14ac:dyDescent="0.25">
      <c r="A1232" s="18"/>
      <c r="B1232" s="18"/>
      <c r="C1232" s="18"/>
      <c r="D1232" s="18"/>
      <c r="E1232" s="18"/>
      <c r="F1232" s="18"/>
      <c r="G1232" s="18"/>
      <c r="H1232" s="18"/>
      <c r="I1232" s="18"/>
      <c r="J1232" s="18"/>
      <c r="K1232" s="18"/>
      <c r="L1232" s="18"/>
      <c r="M1232" s="18"/>
      <c r="N1232" s="18"/>
      <c r="O1232" s="18"/>
      <c r="P1232" s="18"/>
      <c r="Q1232" s="18"/>
    </row>
    <row r="1233" spans="1:17" x14ac:dyDescent="0.25">
      <c r="A1233" s="18"/>
      <c r="B1233" s="18"/>
      <c r="C1233" s="18"/>
      <c r="D1233" s="18"/>
      <c r="E1233" s="18"/>
      <c r="F1233" s="18"/>
      <c r="G1233" s="18"/>
      <c r="H1233" s="18"/>
      <c r="I1233" s="18"/>
      <c r="J1233" s="18"/>
      <c r="K1233" s="18"/>
      <c r="L1233" s="18"/>
      <c r="M1233" s="18"/>
      <c r="N1233" s="18"/>
      <c r="O1233" s="18"/>
      <c r="P1233" s="18"/>
      <c r="Q1233" s="18"/>
    </row>
    <row r="1234" spans="1:17" x14ac:dyDescent="0.25">
      <c r="A1234" s="18"/>
      <c r="B1234" s="18"/>
      <c r="C1234" s="18"/>
      <c r="D1234" s="18"/>
      <c r="E1234" s="18"/>
      <c r="F1234" s="18"/>
      <c r="G1234" s="18"/>
      <c r="H1234" s="18"/>
      <c r="I1234" s="18"/>
      <c r="J1234" s="18"/>
      <c r="K1234" s="18"/>
      <c r="L1234" s="18"/>
      <c r="M1234" s="18"/>
      <c r="N1234" s="18"/>
      <c r="O1234" s="18"/>
      <c r="P1234" s="18"/>
      <c r="Q1234" s="18"/>
    </row>
    <row r="1235" spans="1:17" x14ac:dyDescent="0.25">
      <c r="A1235" s="18"/>
      <c r="B1235" s="18"/>
      <c r="C1235" s="18"/>
      <c r="D1235" s="18"/>
      <c r="E1235" s="18"/>
      <c r="F1235" s="18"/>
      <c r="G1235" s="18"/>
      <c r="H1235" s="18"/>
      <c r="I1235" s="18"/>
      <c r="J1235" s="18"/>
      <c r="K1235" s="18"/>
      <c r="L1235" s="18"/>
      <c r="M1235" s="18"/>
      <c r="N1235" s="18"/>
      <c r="O1235" s="18"/>
      <c r="P1235" s="18"/>
      <c r="Q1235" s="18"/>
    </row>
    <row r="1236" spans="1:17" x14ac:dyDescent="0.25">
      <c r="A1236" s="18"/>
      <c r="B1236" s="18"/>
      <c r="C1236" s="18"/>
      <c r="D1236" s="18"/>
      <c r="E1236" s="18"/>
      <c r="F1236" s="18"/>
      <c r="G1236" s="18"/>
      <c r="H1236" s="18"/>
      <c r="I1236" s="18"/>
      <c r="J1236" s="18"/>
      <c r="K1236" s="18"/>
      <c r="L1236" s="18"/>
      <c r="M1236" s="18"/>
      <c r="N1236" s="18"/>
      <c r="O1236" s="18"/>
      <c r="P1236" s="18"/>
      <c r="Q1236" s="18"/>
    </row>
    <row r="1237" spans="1:17" x14ac:dyDescent="0.25">
      <c r="A1237" s="18"/>
      <c r="B1237" s="18"/>
      <c r="C1237" s="18"/>
      <c r="D1237" s="18"/>
      <c r="E1237" s="18"/>
      <c r="F1237" s="18"/>
      <c r="G1237" s="18"/>
      <c r="H1237" s="18"/>
      <c r="I1237" s="18"/>
      <c r="J1237" s="18"/>
      <c r="K1237" s="18"/>
      <c r="L1237" s="18"/>
      <c r="M1237" s="18"/>
      <c r="N1237" s="18"/>
      <c r="O1237" s="18"/>
      <c r="P1237" s="18"/>
      <c r="Q1237" s="18"/>
    </row>
    <row r="1238" spans="1:17" x14ac:dyDescent="0.25">
      <c r="A1238" s="18"/>
      <c r="B1238" s="18"/>
      <c r="C1238" s="18"/>
      <c r="D1238" s="18"/>
      <c r="E1238" s="18"/>
      <c r="F1238" s="18"/>
      <c r="G1238" s="18"/>
      <c r="H1238" s="18"/>
      <c r="I1238" s="18"/>
      <c r="J1238" s="18"/>
      <c r="K1238" s="18"/>
      <c r="L1238" s="18"/>
      <c r="M1238" s="18"/>
      <c r="N1238" s="18"/>
      <c r="O1238" s="18"/>
      <c r="P1238" s="18"/>
      <c r="Q1238" s="18"/>
    </row>
    <row r="1239" spans="1:17" x14ac:dyDescent="0.25">
      <c r="A1239" s="18"/>
      <c r="B1239" s="18"/>
      <c r="C1239" s="18"/>
      <c r="D1239" s="18"/>
      <c r="E1239" s="18"/>
      <c r="F1239" s="18"/>
      <c r="G1239" s="18"/>
      <c r="H1239" s="18"/>
      <c r="I1239" s="18"/>
      <c r="J1239" s="18"/>
      <c r="K1239" s="18"/>
      <c r="L1239" s="18"/>
      <c r="M1239" s="18"/>
      <c r="N1239" s="18"/>
      <c r="O1239" s="18"/>
      <c r="P1239" s="18"/>
      <c r="Q1239" s="18"/>
    </row>
    <row r="1240" spans="1:17" x14ac:dyDescent="0.25">
      <c r="A1240" s="18"/>
      <c r="B1240" s="18"/>
      <c r="C1240" s="18"/>
      <c r="D1240" s="18"/>
      <c r="E1240" s="18"/>
      <c r="F1240" s="18"/>
      <c r="G1240" s="18"/>
      <c r="H1240" s="18"/>
      <c r="I1240" s="18"/>
      <c r="J1240" s="18"/>
      <c r="K1240" s="18"/>
      <c r="L1240" s="18"/>
      <c r="M1240" s="18"/>
      <c r="N1240" s="18"/>
      <c r="O1240" s="18"/>
      <c r="P1240" s="18"/>
      <c r="Q1240" s="18"/>
    </row>
    <row r="1241" spans="1:17" x14ac:dyDescent="0.25">
      <c r="A1241" s="18"/>
      <c r="B1241" s="18"/>
      <c r="C1241" s="18"/>
      <c r="D1241" s="18"/>
      <c r="E1241" s="18"/>
      <c r="F1241" s="18"/>
      <c r="G1241" s="18"/>
      <c r="H1241" s="18"/>
      <c r="I1241" s="18"/>
      <c r="J1241" s="18"/>
      <c r="K1241" s="18"/>
      <c r="L1241" s="18"/>
      <c r="M1241" s="18"/>
      <c r="N1241" s="18"/>
      <c r="O1241" s="18"/>
      <c r="P1241" s="18"/>
      <c r="Q1241" s="18"/>
    </row>
    <row r="1242" spans="1:17" x14ac:dyDescent="0.25">
      <c r="A1242" s="18"/>
      <c r="B1242" s="18"/>
      <c r="C1242" s="18"/>
      <c r="D1242" s="18"/>
      <c r="E1242" s="18"/>
      <c r="F1242" s="18"/>
      <c r="G1242" s="18"/>
      <c r="H1242" s="18"/>
      <c r="I1242" s="18"/>
      <c r="J1242" s="18"/>
      <c r="K1242" s="18"/>
      <c r="L1242" s="18"/>
      <c r="M1242" s="18"/>
      <c r="N1242" s="18"/>
      <c r="O1242" s="18"/>
      <c r="P1242" s="18"/>
      <c r="Q1242" s="18"/>
    </row>
    <row r="1243" spans="1:17" x14ac:dyDescent="0.25">
      <c r="A1243" s="18"/>
      <c r="B1243" s="18"/>
      <c r="C1243" s="18"/>
      <c r="D1243" s="18"/>
      <c r="E1243" s="18"/>
      <c r="F1243" s="18"/>
      <c r="G1243" s="18"/>
      <c r="H1243" s="18"/>
      <c r="I1243" s="18"/>
      <c r="J1243" s="18"/>
      <c r="K1243" s="18"/>
      <c r="L1243" s="18"/>
      <c r="M1243" s="18"/>
      <c r="N1243" s="18"/>
      <c r="O1243" s="18"/>
      <c r="P1243" s="18"/>
      <c r="Q1243" s="18"/>
    </row>
    <row r="1244" spans="1:17" x14ac:dyDescent="0.25">
      <c r="A1244" s="18"/>
      <c r="B1244" s="18"/>
      <c r="C1244" s="18"/>
      <c r="D1244" s="18"/>
      <c r="E1244" s="18"/>
      <c r="F1244" s="18"/>
      <c r="G1244" s="18"/>
      <c r="H1244" s="18"/>
      <c r="I1244" s="18"/>
      <c r="J1244" s="18"/>
      <c r="K1244" s="18"/>
      <c r="L1244" s="18"/>
      <c r="M1244" s="18"/>
      <c r="N1244" s="18"/>
      <c r="O1244" s="18"/>
      <c r="P1244" s="18"/>
      <c r="Q1244" s="18"/>
    </row>
    <row r="1245" spans="1:17" x14ac:dyDescent="0.25">
      <c r="A1245" s="18"/>
      <c r="B1245" s="18"/>
      <c r="C1245" s="18"/>
      <c r="D1245" s="18"/>
      <c r="E1245" s="18"/>
      <c r="F1245" s="18"/>
      <c r="G1245" s="18"/>
      <c r="H1245" s="18"/>
      <c r="I1245" s="18"/>
      <c r="J1245" s="18"/>
      <c r="K1245" s="18"/>
      <c r="L1245" s="18"/>
      <c r="M1245" s="18"/>
      <c r="N1245" s="18"/>
      <c r="O1245" s="18"/>
      <c r="P1245" s="18"/>
      <c r="Q1245" s="18"/>
    </row>
    <row r="1246" spans="1:17" x14ac:dyDescent="0.25">
      <c r="A1246" s="18"/>
      <c r="B1246" s="18"/>
      <c r="C1246" s="18"/>
      <c r="D1246" s="18"/>
      <c r="E1246" s="18"/>
      <c r="F1246" s="18"/>
      <c r="G1246" s="18"/>
      <c r="H1246" s="18"/>
      <c r="I1246" s="18"/>
      <c r="J1246" s="18"/>
      <c r="K1246" s="18"/>
      <c r="L1246" s="18"/>
      <c r="M1246" s="18"/>
      <c r="N1246" s="18"/>
      <c r="O1246" s="18"/>
      <c r="P1246" s="18"/>
      <c r="Q1246" s="18"/>
    </row>
    <row r="1247" spans="1:17" x14ac:dyDescent="0.25">
      <c r="A1247" s="18"/>
      <c r="B1247" s="18"/>
      <c r="C1247" s="18"/>
      <c r="D1247" s="18"/>
      <c r="E1247" s="18"/>
      <c r="F1247" s="18"/>
      <c r="G1247" s="18"/>
      <c r="H1247" s="18"/>
      <c r="I1247" s="18"/>
      <c r="J1247" s="18"/>
      <c r="K1247" s="18"/>
      <c r="L1247" s="18"/>
      <c r="M1247" s="18"/>
      <c r="N1247" s="18"/>
      <c r="O1247" s="18"/>
      <c r="P1247" s="18"/>
      <c r="Q1247" s="18"/>
    </row>
    <row r="1248" spans="1:17" x14ac:dyDescent="0.25">
      <c r="A1248" s="18"/>
      <c r="B1248" s="18"/>
      <c r="C1248" s="18"/>
      <c r="D1248" s="18"/>
      <c r="E1248" s="18"/>
      <c r="F1248" s="18"/>
      <c r="G1248" s="18"/>
      <c r="H1248" s="18"/>
      <c r="I1248" s="18"/>
      <c r="J1248" s="18"/>
      <c r="K1248" s="18"/>
      <c r="L1248" s="18"/>
      <c r="M1248" s="18"/>
      <c r="N1248" s="18"/>
      <c r="O1248" s="18"/>
      <c r="P1248" s="18"/>
      <c r="Q1248" s="18"/>
    </row>
    <row r="1249" spans="1:17" x14ac:dyDescent="0.25">
      <c r="A1249" s="18"/>
      <c r="B1249" s="18"/>
      <c r="C1249" s="18"/>
      <c r="D1249" s="18"/>
      <c r="E1249" s="18"/>
      <c r="F1249" s="18"/>
      <c r="G1249" s="18"/>
      <c r="H1249" s="18"/>
      <c r="I1249" s="18"/>
      <c r="J1249" s="18"/>
      <c r="K1249" s="18"/>
      <c r="L1249" s="18"/>
      <c r="M1249" s="18"/>
      <c r="N1249" s="18"/>
      <c r="O1249" s="18"/>
      <c r="P1249" s="18"/>
      <c r="Q1249" s="18"/>
    </row>
    <row r="1250" spans="1:17" x14ac:dyDescent="0.25">
      <c r="A1250" s="18"/>
      <c r="B1250" s="18"/>
      <c r="C1250" s="18"/>
      <c r="D1250" s="18"/>
      <c r="E1250" s="18"/>
      <c r="F1250" s="18"/>
      <c r="G1250" s="18"/>
      <c r="H1250" s="18"/>
      <c r="I1250" s="18"/>
      <c r="J1250" s="18"/>
      <c r="K1250" s="18"/>
      <c r="L1250" s="18"/>
      <c r="M1250" s="18"/>
      <c r="N1250" s="18"/>
      <c r="O1250" s="18"/>
      <c r="P1250" s="18"/>
      <c r="Q1250" s="18"/>
    </row>
  </sheetData>
  <autoFilter ref="A1:Q57"/>
  <hyperlinks>
    <hyperlink ref="P22" r:id="rId1"/>
    <hyperlink ref="P23:P27" r:id="rId2" display="info@cliniquedentairedigue.be"/>
    <hyperlink ref="P19" r:id="rId3"/>
    <hyperlink ref="P40" r:id="rId4"/>
    <hyperlink ref="P41" r:id="rId5"/>
  </hyperlinks>
  <pageMargins left="0.7" right="0.7" top="0.75" bottom="0.75" header="0.3" footer="0.3"/>
  <ignoredErrors>
    <ignoredError sqref="B40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53D2FF"/>
  </sheetPr>
  <dimension ref="A1:J1"/>
  <sheetViews>
    <sheetView workbookViewId="0">
      <selection activeCell="D2" sqref="D2"/>
    </sheetView>
  </sheetViews>
  <sheetFormatPr baseColWidth="10" defaultRowHeight="15" x14ac:dyDescent="0.25"/>
  <cols>
    <col min="1" max="2" width="15.7109375" customWidth="1"/>
    <col min="3" max="3" width="45.7109375" customWidth="1"/>
    <col min="4" max="4" width="21.42578125" customWidth="1"/>
    <col min="5" max="5" width="19.28515625" customWidth="1"/>
    <col min="7" max="7" width="19.28515625" customWidth="1"/>
    <col min="8" max="8" width="23.42578125" customWidth="1"/>
    <col min="9" max="9" width="27" bestFit="1" customWidth="1"/>
    <col min="10" max="10" width="16.5703125" bestFit="1" customWidth="1"/>
  </cols>
  <sheetData>
    <row r="1" spans="1:10" ht="15.75" x14ac:dyDescent="0.25">
      <c r="A1" s="74" t="s">
        <v>505</v>
      </c>
      <c r="B1" s="74" t="s">
        <v>506</v>
      </c>
      <c r="C1" s="74" t="s">
        <v>507</v>
      </c>
      <c r="D1" s="75" t="s">
        <v>508</v>
      </c>
      <c r="E1" s="76" t="s">
        <v>509</v>
      </c>
      <c r="F1" s="75" t="s">
        <v>510</v>
      </c>
      <c r="G1" s="76" t="s">
        <v>511</v>
      </c>
      <c r="H1" s="76" t="s">
        <v>512</v>
      </c>
      <c r="I1" s="76" t="s">
        <v>513</v>
      </c>
      <c r="J1" s="75" t="s">
        <v>514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62C41"/>
  </sheetPr>
  <dimension ref="A1"/>
  <sheetViews>
    <sheetView workbookViewId="0">
      <selection activeCell="I14" sqref="I1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D14"/>
  <sheetViews>
    <sheetView zoomScaleNormal="100" workbookViewId="0">
      <selection activeCell="G8" sqref="G8"/>
    </sheetView>
  </sheetViews>
  <sheetFormatPr baseColWidth="10" defaultRowHeight="15" x14ac:dyDescent="0.25"/>
  <sheetData>
    <row r="3" spans="2:4" x14ac:dyDescent="0.25">
      <c r="B3" s="62"/>
    </row>
    <row r="5" spans="2:4" x14ac:dyDescent="0.25">
      <c r="B5" s="63"/>
    </row>
    <row r="12" spans="2:4" x14ac:dyDescent="0.25">
      <c r="D12" s="63"/>
    </row>
    <row r="14" spans="2:4" x14ac:dyDescent="0.25">
      <c r="D14" s="6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4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s="90" t="s">
        <v>521</v>
      </c>
    </row>
    <row r="2" spans="1:1" x14ac:dyDescent="0.25">
      <c r="A2" s="91">
        <f ca="1">Facture!C13</f>
        <v>41985</v>
      </c>
    </row>
    <row r="3" spans="1:1" x14ac:dyDescent="0.25">
      <c r="A3" s="92">
        <v>2</v>
      </c>
    </row>
    <row r="4" spans="1:1" x14ac:dyDescent="0.25">
      <c r="A4" s="93" t="str">
        <f ca="1">CONCATENATE("D"," ",A2," ","N°",A3)</f>
        <v>D 41985 N°2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Préambule</vt:lpstr>
      <vt:lpstr>Tableau de bord</vt:lpstr>
      <vt:lpstr>Facture</vt:lpstr>
      <vt:lpstr>Produits</vt:lpstr>
      <vt:lpstr>Clients</vt:lpstr>
      <vt:lpstr>Historique factures</vt:lpstr>
      <vt:lpstr>TVA</vt:lpstr>
      <vt:lpstr>Feuil8</vt:lpstr>
      <vt:lpstr>Feuil9</vt:lpstr>
      <vt:lpstr>Numéro_Auto</vt:lpstr>
      <vt:lpstr>Codeclient</vt:lpstr>
      <vt:lpstr>Descriptionarticle</vt:lpstr>
      <vt:lpstr>Groupearticle</vt:lpstr>
      <vt:lpstr>Identifiant</vt:lpstr>
      <vt:lpstr>PUHT</vt:lpstr>
      <vt:lpstr>References</vt:lpstr>
      <vt:lpstr>Facture!Zone_d_impression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DELCAMBRE PDG ASTRA ZANACA - DELCAMEDICA©</dc:creator>
  <cp:lastModifiedBy>kira972j</cp:lastModifiedBy>
  <cp:lastPrinted>2014-12-12T20:40:47Z</cp:lastPrinted>
  <dcterms:created xsi:type="dcterms:W3CDTF">2014-12-07T16:44:08Z</dcterms:created>
  <dcterms:modified xsi:type="dcterms:W3CDTF">2014-12-12T20:41:41Z</dcterms:modified>
</cp:coreProperties>
</file>