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240" yWindow="45" windowWidth="19440" windowHeight="7995" tabRatio="553" activeTab="2"/>
  </bookViews>
  <sheets>
    <sheet name="Tableau de bord" sheetId="7" r:id="rId1"/>
    <sheet name="ATHLETES" sheetId="6" r:id="rId2"/>
    <sheet name="Temps" sheetId="2" r:id="rId3"/>
    <sheet name="POINTS FINAL" sheetId="3" state="hidden" r:id="rId4"/>
    <sheet name="Classement Athlètes" sheetId="4" r:id="rId5"/>
    <sheet name="REGLEMENT DES EPREUVES" sheetId="1" r:id="rId6"/>
  </sheets>
  <externalReferences>
    <externalReference r:id="rId7"/>
  </externalReferences>
  <definedNames>
    <definedName name="Communes">OFFSET([1]Paramettre!$C$1,1,0,COUNTA([1]Paramettre!$C:$C)-1,1)</definedName>
  </definedNames>
  <calcPr calcId="125725"/>
</workbook>
</file>

<file path=xl/calcChain.xml><?xml version="1.0" encoding="utf-8"?>
<calcChain xmlns="http://schemas.openxmlformats.org/spreadsheetml/2006/main">
  <c r="A10" i="2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N10"/>
  <c r="N11"/>
  <c r="B5" i="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4"/>
  <c r="B5" i="6" l="1"/>
  <c r="B6"/>
  <c r="A6" i="2"/>
  <c r="A7"/>
  <c r="A8"/>
  <c r="B8" s="1"/>
  <c r="A9"/>
  <c r="B9" s="1"/>
  <c r="B10"/>
  <c r="A11"/>
  <c r="B11" s="1"/>
  <c r="A12"/>
  <c r="B12" s="1"/>
  <c r="A13"/>
  <c r="C13" s="1"/>
  <c r="A14"/>
  <c r="C14" s="1"/>
  <c r="A15"/>
  <c r="C15" s="1"/>
  <c r="A16"/>
  <c r="B16" s="1"/>
  <c r="A17"/>
  <c r="B17" s="1"/>
  <c r="A18"/>
  <c r="B18" s="1"/>
  <c r="A19"/>
  <c r="B19" s="1"/>
  <c r="A20"/>
  <c r="B20" s="1"/>
  <c r="A21"/>
  <c r="C21" s="1"/>
  <c r="A22"/>
  <c r="C22" s="1"/>
  <c r="A23"/>
  <c r="C23" s="1"/>
  <c r="A24"/>
  <c r="B24" s="1"/>
  <c r="A25"/>
  <c r="B25" s="1"/>
  <c r="A26"/>
  <c r="B26" s="1"/>
  <c r="A27"/>
  <c r="B27" s="1"/>
  <c r="A28"/>
  <c r="B28" s="1"/>
  <c r="A29"/>
  <c r="C29" s="1"/>
  <c r="A30"/>
  <c r="C30" s="1"/>
  <c r="A31"/>
  <c r="C31" s="1"/>
  <c r="A32"/>
  <c r="B32" s="1"/>
  <c r="A33"/>
  <c r="B33" s="1"/>
  <c r="A5"/>
  <c r="B5" s="1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I6"/>
  <c r="I7"/>
  <c r="I8"/>
  <c r="I9"/>
  <c r="N9" s="1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E6"/>
  <c r="E7"/>
  <c r="E8"/>
  <c r="E9"/>
  <c r="E10"/>
  <c r="E11"/>
  <c r="E12"/>
  <c r="N12" s="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U9"/>
  <c r="B30" l="1"/>
  <c r="C27"/>
  <c r="B29"/>
  <c r="C26"/>
  <c r="B22"/>
  <c r="C19"/>
  <c r="B21"/>
  <c r="C18"/>
  <c r="B14"/>
  <c r="C11"/>
  <c r="B13"/>
  <c r="C10"/>
  <c r="B6"/>
  <c r="B31"/>
  <c r="B23"/>
  <c r="B15"/>
  <c r="B7"/>
  <c r="C28"/>
  <c r="C20"/>
  <c r="C12"/>
  <c r="C33"/>
  <c r="C25"/>
  <c r="C17"/>
  <c r="C9"/>
  <c r="C32"/>
  <c r="C24"/>
  <c r="C16"/>
  <c r="C8"/>
  <c r="M5"/>
  <c r="K5"/>
  <c r="I5"/>
  <c r="U5"/>
  <c r="U6"/>
  <c r="U7"/>
  <c r="U8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G5"/>
  <c r="E5"/>
  <c r="N28" l="1"/>
  <c r="N20"/>
  <c r="N29"/>
  <c r="N21"/>
  <c r="N13"/>
  <c r="N27"/>
  <c r="N19"/>
  <c r="N26"/>
  <c r="N18"/>
  <c r="N6"/>
  <c r="N5"/>
  <c r="N30"/>
  <c r="N22"/>
  <c r="N14"/>
  <c r="N25"/>
  <c r="N17"/>
  <c r="N32"/>
  <c r="N24"/>
  <c r="N16"/>
  <c r="N8"/>
  <c r="N31"/>
  <c r="N23"/>
  <c r="N15"/>
  <c r="N7"/>
  <c r="E10" i="4"/>
  <c r="D10" s="1"/>
  <c r="E11"/>
  <c r="D11" s="1"/>
  <c r="E18"/>
  <c r="D18" s="1"/>
  <c r="E19"/>
  <c r="D19" s="1"/>
  <c r="E26"/>
  <c r="D26" s="1"/>
  <c r="E27"/>
  <c r="D27" s="1"/>
  <c r="S12" i="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N33"/>
  <c r="Q33" s="1"/>
  <c r="Q15" l="1"/>
  <c r="Q31"/>
  <c r="Q8"/>
  <c r="Q24"/>
  <c r="Q17"/>
  <c r="Q14"/>
  <c r="Q30"/>
  <c r="Q6"/>
  <c r="Q26"/>
  <c r="Q19"/>
  <c r="Q13"/>
  <c r="Q29"/>
  <c r="Q28"/>
  <c r="Q10"/>
  <c r="Q5"/>
  <c r="Q12"/>
  <c r="Q9"/>
  <c r="Q7"/>
  <c r="Q23"/>
  <c r="Q16"/>
  <c r="Q32"/>
  <c r="Q25"/>
  <c r="Q22"/>
  <c r="Q18"/>
  <c r="Q11"/>
  <c r="Q27"/>
  <c r="Q21"/>
  <c r="Q20"/>
  <c r="O5"/>
  <c r="E28" i="4"/>
  <c r="D28" s="1"/>
  <c r="E20"/>
  <c r="D20" s="1"/>
  <c r="E12"/>
  <c r="D12" s="1"/>
  <c r="E33"/>
  <c r="D33" s="1"/>
  <c r="E25"/>
  <c r="D25" s="1"/>
  <c r="E17"/>
  <c r="D17" s="1"/>
  <c r="E9"/>
  <c r="E32"/>
  <c r="D32" s="1"/>
  <c r="E24"/>
  <c r="D24" s="1"/>
  <c r="E16"/>
  <c r="D16" s="1"/>
  <c r="E31"/>
  <c r="D31" s="1"/>
  <c r="E23"/>
  <c r="D23" s="1"/>
  <c r="E15"/>
  <c r="D15" s="1"/>
  <c r="E30"/>
  <c r="D30" s="1"/>
  <c r="E22"/>
  <c r="D22" s="1"/>
  <c r="E14"/>
  <c r="D14" s="1"/>
  <c r="E29"/>
  <c r="D29" s="1"/>
  <c r="E21"/>
  <c r="D21" s="1"/>
  <c r="E13"/>
  <c r="D13" s="1"/>
  <c r="R33" i="2"/>
  <c r="B3" i="6"/>
  <c r="B4"/>
  <c r="C6" i="2" l="1"/>
  <c r="C7"/>
  <c r="E4" i="4" l="1"/>
  <c r="E8"/>
  <c r="E6"/>
  <c r="E5"/>
  <c r="E7"/>
  <c r="A6" i="3"/>
  <c r="B6" s="1"/>
  <c r="A7"/>
  <c r="B7" s="1"/>
  <c r="A8"/>
  <c r="B8" s="1"/>
  <c r="A9"/>
  <c r="B9" s="1"/>
  <c r="A10"/>
  <c r="B10" s="1"/>
  <c r="A11"/>
  <c r="B11" s="1"/>
  <c r="A12"/>
  <c r="B12" s="1"/>
  <c r="A13"/>
  <c r="B13" s="1"/>
  <c r="A14"/>
  <c r="B14" s="1"/>
  <c r="A15"/>
  <c r="B15" s="1"/>
  <c r="A16"/>
  <c r="B16" s="1"/>
  <c r="A17"/>
  <c r="B17" s="1"/>
  <c r="A18"/>
  <c r="B18" s="1"/>
  <c r="A19"/>
  <c r="B19" s="1"/>
  <c r="A20"/>
  <c r="B20" s="1"/>
  <c r="A21"/>
  <c r="B21" s="1"/>
  <c r="A22"/>
  <c r="B22" s="1"/>
  <c r="A23"/>
  <c r="B23" s="1"/>
  <c r="A24"/>
  <c r="B24" s="1"/>
  <c r="A25"/>
  <c r="B25" s="1"/>
  <c r="A26"/>
  <c r="B26" s="1"/>
  <c r="A27"/>
  <c r="B27" s="1"/>
  <c r="A28"/>
  <c r="B28" s="1"/>
  <c r="A29"/>
  <c r="B29" s="1"/>
  <c r="A30"/>
  <c r="B30" s="1"/>
  <c r="A31"/>
  <c r="B31" s="1"/>
  <c r="A32"/>
  <c r="B32" s="1"/>
  <c r="A5"/>
  <c r="B5" s="1"/>
  <c r="B2" i="6"/>
  <c r="C5" i="2" s="1"/>
  <c r="B8" i="7"/>
  <c r="D9" i="4" l="1"/>
  <c r="D4"/>
  <c r="D7"/>
  <c r="D5"/>
  <c r="D6"/>
  <c r="D8"/>
  <c r="B7" i="6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H32" i="3"/>
  <c r="H31"/>
  <c r="H30"/>
  <c r="H29"/>
  <c r="H28"/>
  <c r="H27"/>
  <c r="H26"/>
  <c r="H25"/>
  <c r="H24"/>
  <c r="H23"/>
  <c r="H22"/>
  <c r="H21"/>
  <c r="H20"/>
  <c r="H19"/>
  <c r="H18"/>
  <c r="H17"/>
  <c r="H6"/>
  <c r="H7"/>
  <c r="H8"/>
  <c r="H9"/>
  <c r="H10"/>
  <c r="H11"/>
  <c r="H12"/>
  <c r="H13"/>
  <c r="H14"/>
  <c r="H15"/>
  <c r="H16"/>
  <c r="H5"/>
</calcChain>
</file>

<file path=xl/sharedStrings.xml><?xml version="1.0" encoding="utf-8"?>
<sst xmlns="http://schemas.openxmlformats.org/spreadsheetml/2006/main" count="217" uniqueCount="100">
  <si>
    <t>N° 1</t>
  </si>
  <si>
    <t xml:space="preserve">Déroulement: </t>
  </si>
  <si>
    <t xml:space="preserve">Fautes: </t>
  </si>
  <si>
    <t>POINTS</t>
  </si>
  <si>
    <t>2ème</t>
  </si>
  <si>
    <t>3ème</t>
  </si>
  <si>
    <t>4ème</t>
  </si>
  <si>
    <t xml:space="preserve">les suivants </t>
  </si>
  <si>
    <t>1er</t>
  </si>
  <si>
    <t>30 points</t>
  </si>
  <si>
    <t>20 points</t>
  </si>
  <si>
    <t>10 points</t>
  </si>
  <si>
    <t>5 points</t>
  </si>
  <si>
    <t>N° 3</t>
  </si>
  <si>
    <t>1 point</t>
  </si>
  <si>
    <t>N° 4</t>
  </si>
  <si>
    <t>N° 5</t>
  </si>
  <si>
    <t>ATHLETES</t>
  </si>
  <si>
    <t>NOM</t>
  </si>
  <si>
    <t>PRENOM</t>
  </si>
  <si>
    <t>EPREUVES</t>
  </si>
  <si>
    <t>TOTAL</t>
  </si>
  <si>
    <t>GRILLE DE NOTATION POUR FINALE</t>
  </si>
  <si>
    <t>Classement</t>
  </si>
  <si>
    <t>PLACE</t>
  </si>
  <si>
    <t>N°</t>
  </si>
  <si>
    <t>POINTS  EPREUVE: ………………………………………..</t>
  </si>
  <si>
    <t xml:space="preserve">N°2 </t>
  </si>
  <si>
    <t>LE PESEUR</t>
  </si>
  <si>
    <t>LE TRANSPORTEUR</t>
  </si>
  <si>
    <t>LE CHARROYEUR</t>
  </si>
  <si>
    <t>LE RENVERSEUR</t>
  </si>
  <si>
    <t>En cas exeaquo les athlètes seront départagés par l'épreuve du peseur et 5 points est atribués au 1er</t>
  </si>
  <si>
    <t>Le peseur</t>
  </si>
  <si>
    <t>Le transporteur</t>
  </si>
  <si>
    <t>Le renverseur</t>
  </si>
  <si>
    <t>Le charroyeur</t>
  </si>
  <si>
    <t>Le remorqueur</t>
  </si>
  <si>
    <t>5ème</t>
  </si>
  <si>
    <t>3 points</t>
  </si>
  <si>
    <t>REGLEMENTS</t>
  </si>
  <si>
    <t xml:space="preserve">Pour commencer l'épreuve, l'athlète doit prendre position de départ derrière la ligne,
les bras perpendiculaires au corps, et une fois le coup de sifflet donné, à bout de bras il doit tenir le plus longtemps possible deux mallettes de 11 kilos chacune.
Fautes: arrêt automatique du chronomètre
Laisser les mallettes redescendre et les faires remonté.
</t>
  </si>
  <si>
    <t>Laisser les mallettes redescendre et les faire remonté</t>
  </si>
  <si>
    <t xml:space="preserve"> Arrêt automatique du chronomètre</t>
  </si>
  <si>
    <t>GRILLE DE NOTATION POUR TEMPS REALISER</t>
  </si>
  <si>
    <t xml:space="preserve">Pour commencer l'épreuve,l'athlète doit prendre position de départ derrière la ligne , les bras perpendiculaires au corps, et une fois le coup de sifflet donné , il doit parcourir une distance de 20 mètres avec deux bouteilles de 80 kilos chacune dans le temps règlementaire qui est de 3 minutes maximum. </t>
  </si>
  <si>
    <t>Il n'est pas interdit de déposer la charge et de repartir.</t>
  </si>
  <si>
    <t xml:space="preserve">Pour commencer l'épreuve, l'athlète doit prendre position de départ derrière la ligne , et une fois le coup de sifflet donné , il doit parcourir une distance de 20 mètres à l'aide d'une barre chargée à 180 kilos sur les épaules dans le temps règlementaire qui est de 3 minutes maximum. </t>
  </si>
  <si>
    <t>Il est interdit de trainé la charge .</t>
  </si>
  <si>
    <t xml:space="preserve">Pour commencer l'épreuve, l'athlète doit prendre position de départ derrière la ligne , et une fois le coup de sifflet donné , il doit renversé 10 fois aller-retour le pneu de 160 kilos dans le temps règlementaire qui est de 4 minutes maximum. </t>
  </si>
  <si>
    <t>Il est interdit de rouler le pneu .</t>
  </si>
  <si>
    <t>LE REMORQUEUR</t>
  </si>
  <si>
    <t xml:space="preserve">Pour commencer l'épreuve, l'athlète doit prendre position assit derrière la ligne , et une fois le coup de sifflet de départ donné , il doit tiré la remorque de 10tonnes20 sur une distance de 20 mètres dans le temps règlementaire qui est de 4 minutes maximum. </t>
  </si>
  <si>
    <t>ID</t>
  </si>
  <si>
    <t>ADRESSE</t>
  </si>
  <si>
    <t>DATE NAISSANCE</t>
  </si>
  <si>
    <t>CP</t>
  </si>
  <si>
    <t>VILLE</t>
  </si>
  <si>
    <t>TELEPHONE</t>
  </si>
  <si>
    <t>E-MAIL</t>
  </si>
  <si>
    <t>AGENT</t>
  </si>
  <si>
    <t>CIVILITE</t>
  </si>
  <si>
    <t>Mme</t>
  </si>
  <si>
    <t>DUPONT</t>
  </si>
  <si>
    <t>EDOUARD</t>
  </si>
  <si>
    <t>Rue de la paix du cimetière</t>
  </si>
  <si>
    <t>Saint-Pierre</t>
  </si>
  <si>
    <t>MOBILE</t>
  </si>
  <si>
    <t>dupont,edouard@gmailcom</t>
  </si>
  <si>
    <t>ONGLET</t>
  </si>
  <si>
    <t>Ligne Numéro</t>
  </si>
  <si>
    <t>Civilité</t>
  </si>
  <si>
    <t>Nom/Prenom</t>
  </si>
  <si>
    <t>ATHLETES!A1</t>
  </si>
  <si>
    <t>TEMPS!A1</t>
  </si>
  <si>
    <t>REGLEMENT DES EPREUVES'!A1</t>
  </si>
  <si>
    <t>dupont1</t>
  </si>
  <si>
    <t>EDOUARD1</t>
  </si>
  <si>
    <t>dupont2</t>
  </si>
  <si>
    <t>EDOUARD2</t>
  </si>
  <si>
    <t>dupont3</t>
  </si>
  <si>
    <t>EDOUARD3</t>
  </si>
  <si>
    <t>dupont4</t>
  </si>
  <si>
    <t>EDOUARD4</t>
  </si>
  <si>
    <t>dupont5</t>
  </si>
  <si>
    <t>EDOUARD5</t>
  </si>
  <si>
    <t>Mr</t>
  </si>
  <si>
    <t>Points</t>
  </si>
  <si>
    <t>Classement Athlètes'!A1</t>
  </si>
  <si>
    <t>Point</t>
  </si>
  <si>
    <t>Temps</t>
  </si>
  <si>
    <t>Total Points</t>
  </si>
  <si>
    <t>Nb Points</t>
  </si>
  <si>
    <t>Le Peseur</t>
  </si>
  <si>
    <t>point</t>
  </si>
  <si>
    <t>Temps/Le peseur</t>
  </si>
  <si>
    <t>Temps/Le transporteur</t>
  </si>
  <si>
    <t>Temps/Le charroyeur</t>
  </si>
  <si>
    <t>Temps/Le renverseur</t>
  </si>
  <si>
    <t>Temps/Le remorqueur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</si>
</sst>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4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color theme="3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1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101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2" fillId="0" borderId="0" xfId="0" applyFont="1" applyBorder="1"/>
    <xf numFmtId="0" fontId="0" fillId="0" borderId="0" xfId="0" applyAlignment="1">
      <alignment vertical="top"/>
    </xf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0" applyFont="1" applyBorder="1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left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left"/>
    </xf>
    <xf numFmtId="0" fontId="0" fillId="7" borderId="1" xfId="0" applyNumberFormat="1" applyFill="1" applyBorder="1" applyAlignment="1" applyProtection="1">
      <alignment horizontal="center" vertical="center"/>
      <protection locked="0"/>
    </xf>
    <xf numFmtId="0" fontId="10" fillId="5" borderId="9" xfId="0" applyFont="1" applyFill="1" applyBorder="1" applyAlignment="1">
      <alignment horizontal="center"/>
    </xf>
    <xf numFmtId="0" fontId="10" fillId="5" borderId="5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1" xfId="0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8" borderId="1" xfId="0" applyFon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12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</xf>
    <xf numFmtId="0" fontId="0" fillId="14" borderId="1" xfId="0" applyFill="1" applyBorder="1" applyAlignment="1" applyProtection="1">
      <alignment horizontal="center" vertical="center"/>
    </xf>
    <xf numFmtId="0" fontId="0" fillId="12" borderId="1" xfId="0" applyNumberFormat="1" applyFill="1" applyBorder="1" applyAlignment="1" applyProtection="1">
      <alignment horizontal="center" vertical="center"/>
      <protection locked="0"/>
    </xf>
    <xf numFmtId="0" fontId="0" fillId="9" borderId="1" xfId="0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10" fontId="0" fillId="10" borderId="1" xfId="2" applyNumberFormat="1" applyFont="1" applyFill="1" applyBorder="1" applyAlignment="1" applyProtection="1">
      <alignment horizontal="center" vertical="center"/>
      <protection locked="0"/>
    </xf>
    <xf numFmtId="0" fontId="13" fillId="0" borderId="1" xfId="0" applyFont="1" applyBorder="1"/>
    <xf numFmtId="0" fontId="0" fillId="6" borderId="2" xfId="0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11" fillId="0" borderId="2" xfId="1" applyBorder="1" applyAlignment="1" applyProtection="1">
      <alignment horizontal="center" vertical="center"/>
      <protection locked="0"/>
    </xf>
    <xf numFmtId="0" fontId="11" fillId="0" borderId="3" xfId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11" fillId="0" borderId="1" xfId="1" applyBorder="1" applyAlignment="1" applyProtection="1">
      <alignment horizontal="center"/>
    </xf>
    <xf numFmtId="0" fontId="11" fillId="0" borderId="1" xfId="1" quotePrefix="1" applyBorder="1" applyAlignment="1">
      <alignment horizontal="center" vertical="center"/>
    </xf>
    <xf numFmtId="0" fontId="11" fillId="0" borderId="1" xfId="1" applyBorder="1" applyAlignment="1">
      <alignment horizontal="center" vertical="center"/>
    </xf>
    <xf numFmtId="0" fontId="11" fillId="0" borderId="1" xfId="1" quotePrefix="1" applyBorder="1" applyAlignment="1" applyProtection="1">
      <alignment horizontal="center"/>
    </xf>
    <xf numFmtId="0" fontId="0" fillId="4" borderId="2" xfId="0" applyFill="1" applyBorder="1" applyAlignment="1" applyProtection="1">
      <alignment horizontal="center"/>
    </xf>
    <xf numFmtId="0" fontId="0" fillId="4" borderId="3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4" fontId="0" fillId="0" borderId="2" xfId="0" applyNumberFormat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0" fontId="3" fillId="11" borderId="1" xfId="0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Alignment="1">
      <alignment vertical="top"/>
    </xf>
    <xf numFmtId="0" fontId="7" fillId="2" borderId="4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Alignment="1">
      <alignment vertical="top" wrapText="1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1609725</xdr:colOff>
      <xdr:row>7</xdr:row>
      <xdr:rowOff>0</xdr:rowOff>
    </xdr:from>
    <xdr:to>
      <xdr:col>2</xdr:col>
      <xdr:colOff>752475</xdr:colOff>
      <xdr:row>8</xdr:row>
      <xdr:rowOff>180975</xdr:rowOff>
    </xdr:to>
    <xdr:pic macro="[0]!NOUVEAU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3295650" y="1333500"/>
          <a:ext cx="771525" cy="371475"/>
        </a:xfrm>
        <a:prstGeom prst="rect">
          <a:avLst/>
        </a:prstGeom>
      </xdr:spPr>
    </xdr:pic>
    <xdr:clientData/>
  </xdr:twoCellAnchor>
  <xdr:oneCellAnchor>
    <xdr:from>
      <xdr:col>1</xdr:col>
      <xdr:colOff>1609725</xdr:colOff>
      <xdr:row>7</xdr:row>
      <xdr:rowOff>0</xdr:rowOff>
    </xdr:from>
    <xdr:ext cx="771525" cy="371475"/>
    <xdr:pic macro="[0]!NOUVEAU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09725" y="5334000"/>
          <a:ext cx="771525" cy="371475"/>
        </a:xfrm>
        <a:prstGeom prst="rect">
          <a:avLst/>
        </a:prstGeom>
      </xdr:spPr>
    </xdr:pic>
    <xdr:clientData/>
  </xdr:oneCellAnchor>
  <xdr:oneCellAnchor>
    <xdr:from>
      <xdr:col>1</xdr:col>
      <xdr:colOff>1609725</xdr:colOff>
      <xdr:row>7</xdr:row>
      <xdr:rowOff>0</xdr:rowOff>
    </xdr:from>
    <xdr:ext cx="771525" cy="371475"/>
    <xdr:pic macro="[0]!NOUVEAU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609725" y="5334000"/>
          <a:ext cx="771525" cy="37147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%20horaire%20de%20trava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bord"/>
      <sheetName val="Heures Travail"/>
      <sheetName val="Paramettre"/>
      <sheetName val="SALAIRE"/>
      <sheetName val="Historiques"/>
    </sheetNames>
    <sheetDataSet>
      <sheetData sheetId="0"/>
      <sheetData sheetId="1"/>
      <sheetData sheetId="2">
        <row r="1">
          <cell r="C1" t="str">
            <v>Communes</v>
          </cell>
        </row>
        <row r="2">
          <cell r="C2" t="str">
            <v>Ajoupa-Bouillon</v>
          </cell>
        </row>
        <row r="3">
          <cell r="C3" t="str">
            <v>Anses d'Arlet</v>
          </cell>
        </row>
        <row r="4">
          <cell r="C4" t="str">
            <v>Basse Pointe</v>
          </cell>
        </row>
        <row r="5">
          <cell r="C5" t="str">
            <v>Bellefontaine</v>
          </cell>
        </row>
        <row r="6">
          <cell r="C6" t="str">
            <v>Carbet</v>
          </cell>
        </row>
        <row r="7">
          <cell r="C7" t="str">
            <v>Case Pilote</v>
          </cell>
        </row>
        <row r="8">
          <cell r="C8" t="str">
            <v>Diamant</v>
          </cell>
        </row>
        <row r="9">
          <cell r="C9" t="str">
            <v>Ducos</v>
          </cell>
        </row>
        <row r="10">
          <cell r="C10" t="str">
            <v>Fonds-Saint-Denis</v>
          </cell>
        </row>
        <row r="11">
          <cell r="C11" t="str">
            <v>Fort-de-France</v>
          </cell>
        </row>
        <row r="12">
          <cell r="C12" t="str">
            <v>François</v>
          </cell>
        </row>
        <row r="13">
          <cell r="C13" t="str">
            <v>Grand-Rivière</v>
          </cell>
        </row>
        <row r="14">
          <cell r="C14" t="str">
            <v>Gros-Morne</v>
          </cell>
        </row>
        <row r="15">
          <cell r="C15" t="str">
            <v>Lamentin</v>
          </cell>
        </row>
        <row r="16">
          <cell r="C16" t="str">
            <v>Lorrain</v>
          </cell>
        </row>
        <row r="17">
          <cell r="C17" t="str">
            <v>Macouba</v>
          </cell>
        </row>
        <row r="18">
          <cell r="C18" t="str">
            <v>Marigot</v>
          </cell>
        </row>
        <row r="19">
          <cell r="C19" t="str">
            <v>Marin</v>
          </cell>
        </row>
        <row r="20">
          <cell r="C20" t="str">
            <v>Morne Rouge</v>
          </cell>
        </row>
        <row r="21">
          <cell r="C21" t="str">
            <v>Morne Vert</v>
          </cell>
        </row>
        <row r="22">
          <cell r="C22" t="str">
            <v>Prêcheur</v>
          </cell>
        </row>
        <row r="23">
          <cell r="C23" t="str">
            <v>Rivière-Pilote</v>
          </cell>
        </row>
        <row r="24">
          <cell r="C24" t="str">
            <v>Rivière-Salée</v>
          </cell>
        </row>
        <row r="25">
          <cell r="C25" t="str">
            <v>Robert</v>
          </cell>
        </row>
        <row r="26">
          <cell r="C26" t="str">
            <v>Saint-Esprit</v>
          </cell>
        </row>
        <row r="27">
          <cell r="C27" t="str">
            <v>Saint-Joseph</v>
          </cell>
        </row>
        <row r="28">
          <cell r="C28" t="str">
            <v>Saint-Pierre</v>
          </cell>
        </row>
        <row r="29">
          <cell r="C29" t="str">
            <v>Sainte-Anne</v>
          </cell>
        </row>
        <row r="30">
          <cell r="C30" t="str">
            <v>Sainte-Luce</v>
          </cell>
        </row>
        <row r="31">
          <cell r="C31" t="str">
            <v>Sainte-Marie</v>
          </cell>
        </row>
        <row r="32">
          <cell r="C32" t="str">
            <v>Schoelcher</v>
          </cell>
        </row>
        <row r="33">
          <cell r="C33" t="str">
            <v>Trinité</v>
          </cell>
        </row>
        <row r="34">
          <cell r="C34" t="str">
            <v>Trois-îlets</v>
          </cell>
        </row>
        <row r="35">
          <cell r="C35" t="str">
            <v>Vauclin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kira972j@gmail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6"/>
  </sheetPr>
  <dimension ref="A1:G39"/>
  <sheetViews>
    <sheetView workbookViewId="0">
      <selection activeCell="F25" sqref="F25"/>
    </sheetView>
  </sheetViews>
  <sheetFormatPr baseColWidth="10" defaultRowHeight="15"/>
  <cols>
    <col min="1" max="1" width="25.28515625" customWidth="1"/>
    <col min="2" max="2" width="24.42578125" customWidth="1"/>
  </cols>
  <sheetData>
    <row r="1" spans="1:7">
      <c r="A1" s="56" t="s">
        <v>69</v>
      </c>
      <c r="B1" s="57"/>
    </row>
    <row r="2" spans="1:7">
      <c r="A2" s="58" t="s">
        <v>73</v>
      </c>
      <c r="B2" s="58"/>
    </row>
    <row r="3" spans="1:7">
      <c r="A3" s="58" t="s">
        <v>74</v>
      </c>
      <c r="B3" s="58"/>
    </row>
    <row r="4" spans="1:7">
      <c r="A4" s="59" t="s">
        <v>88</v>
      </c>
      <c r="B4" s="60"/>
    </row>
    <row r="5" spans="1:7">
      <c r="A5" s="61" t="s">
        <v>75</v>
      </c>
      <c r="B5" s="58"/>
    </row>
    <row r="7" spans="1:7">
      <c r="A7" s="62" t="s">
        <v>60</v>
      </c>
      <c r="B7" s="63"/>
      <c r="C7" s="17"/>
    </row>
    <row r="8" spans="1:7">
      <c r="A8" s="24" t="s">
        <v>70</v>
      </c>
      <c r="B8" s="25">
        <f>COUNTA(ATHLETES!A:A)</f>
        <v>6</v>
      </c>
      <c r="C8" s="17"/>
    </row>
    <row r="9" spans="1:7">
      <c r="A9" s="21" t="s">
        <v>61</v>
      </c>
      <c r="B9" s="22"/>
      <c r="C9" s="23"/>
    </row>
    <row r="10" spans="1:7">
      <c r="A10" s="21" t="s">
        <v>18</v>
      </c>
      <c r="B10" s="64"/>
      <c r="C10" s="65"/>
    </row>
    <row r="11" spans="1:7">
      <c r="A11" s="21" t="s">
        <v>19</v>
      </c>
      <c r="B11" s="64"/>
      <c r="C11" s="65"/>
    </row>
    <row r="12" spans="1:7">
      <c r="A12" s="21" t="s">
        <v>55</v>
      </c>
      <c r="B12" s="66"/>
      <c r="C12" s="67"/>
    </row>
    <row r="13" spans="1:7">
      <c r="A13" s="21" t="s">
        <v>54</v>
      </c>
      <c r="B13" s="64"/>
      <c r="C13" s="65"/>
    </row>
    <row r="14" spans="1:7">
      <c r="A14" s="21" t="s">
        <v>56</v>
      </c>
      <c r="B14" s="64"/>
      <c r="C14" s="65"/>
      <c r="F14" s="28"/>
      <c r="G14" s="28"/>
    </row>
    <row r="15" spans="1:7">
      <c r="A15" s="21" t="s">
        <v>57</v>
      </c>
      <c r="B15" s="50"/>
      <c r="C15" s="51"/>
      <c r="F15" s="28"/>
      <c r="G15" s="28"/>
    </row>
    <row r="16" spans="1:7">
      <c r="A16" s="21" t="s">
        <v>58</v>
      </c>
      <c r="B16" s="52"/>
      <c r="C16" s="53"/>
      <c r="F16" s="28"/>
      <c r="G16" s="28"/>
    </row>
    <row r="17" spans="1:7">
      <c r="A17" s="21" t="s">
        <v>67</v>
      </c>
      <c r="B17" s="52"/>
      <c r="C17" s="53"/>
      <c r="F17" s="28"/>
      <c r="G17" s="28"/>
    </row>
    <row r="18" spans="1:7">
      <c r="A18" s="21" t="s">
        <v>59</v>
      </c>
      <c r="B18" s="54"/>
      <c r="C18" s="55"/>
      <c r="F18" s="28"/>
      <c r="G18" s="28"/>
    </row>
    <row r="19" spans="1:7">
      <c r="F19" s="28"/>
      <c r="G19" s="28"/>
    </row>
    <row r="20" spans="1:7">
      <c r="F20" s="28"/>
      <c r="G20" s="28"/>
    </row>
    <row r="21" spans="1:7">
      <c r="F21" s="28"/>
      <c r="G21" s="28"/>
    </row>
    <row r="22" spans="1:7">
      <c r="F22" s="28"/>
      <c r="G22" s="28"/>
    </row>
    <row r="23" spans="1:7">
      <c r="F23" s="28"/>
      <c r="G23" s="28"/>
    </row>
    <row r="24" spans="1:7">
      <c r="F24" s="28"/>
      <c r="G24" s="28"/>
    </row>
    <row r="30" spans="1:7">
      <c r="A30" s="22" t="s">
        <v>62</v>
      </c>
      <c r="B30" s="23"/>
    </row>
    <row r="31" spans="1:7">
      <c r="A31" s="64" t="s">
        <v>63</v>
      </c>
      <c r="B31" s="65"/>
    </row>
    <row r="32" spans="1:7">
      <c r="A32" s="64" t="s">
        <v>64</v>
      </c>
      <c r="B32" s="65"/>
    </row>
    <row r="33" spans="1:2">
      <c r="A33" s="66">
        <v>27340</v>
      </c>
      <c r="B33" s="67"/>
    </row>
    <row r="34" spans="1:2">
      <c r="A34" s="64" t="s">
        <v>65</v>
      </c>
      <c r="B34" s="65"/>
    </row>
    <row r="35" spans="1:2">
      <c r="A35" s="64">
        <v>97200</v>
      </c>
      <c r="B35" s="65"/>
    </row>
    <row r="36" spans="1:2">
      <c r="A36" s="50" t="s">
        <v>66</v>
      </c>
      <c r="B36" s="51"/>
    </row>
    <row r="37" spans="1:2">
      <c r="A37" s="52">
        <v>596969696</v>
      </c>
      <c r="B37" s="53"/>
    </row>
    <row r="38" spans="1:2">
      <c r="A38" s="52">
        <v>696969696</v>
      </c>
      <c r="B38" s="53"/>
    </row>
    <row r="39" spans="1:2">
      <c r="A39" s="54" t="s">
        <v>68</v>
      </c>
      <c r="B39" s="55"/>
    </row>
  </sheetData>
  <mergeCells count="24">
    <mergeCell ref="A37:B37"/>
    <mergeCell ref="A38:B38"/>
    <mergeCell ref="A39:B39"/>
    <mergeCell ref="A31:B31"/>
    <mergeCell ref="A32:B32"/>
    <mergeCell ref="A33:B33"/>
    <mergeCell ref="A34:B34"/>
    <mergeCell ref="A35:B35"/>
    <mergeCell ref="A36:B36"/>
    <mergeCell ref="B15:C15"/>
    <mergeCell ref="B16:C16"/>
    <mergeCell ref="B17:C17"/>
    <mergeCell ref="B18:C18"/>
    <mergeCell ref="A1:B1"/>
    <mergeCell ref="A2:B2"/>
    <mergeCell ref="A3:B3"/>
    <mergeCell ref="A4:B4"/>
    <mergeCell ref="A5:B5"/>
    <mergeCell ref="A7:B7"/>
    <mergeCell ref="B10:C10"/>
    <mergeCell ref="B11:C11"/>
    <mergeCell ref="B12:C12"/>
    <mergeCell ref="B13:C13"/>
    <mergeCell ref="B14:C14"/>
  </mergeCells>
  <dataValidations count="1">
    <dataValidation type="list" allowBlank="1" showInputMessage="1" showErrorMessage="1" sqref="A36:B36 B15:C15">
      <formula1>Communes</formula1>
    </dataValidation>
  </dataValidations>
  <hyperlinks>
    <hyperlink ref="A39" r:id="rId1" display="kira972j@gmailcom"/>
    <hyperlink ref="A2:B2" location="ATHLETES!A1" display="ATHLETES!A1"/>
    <hyperlink ref="A3:B3" location="TEMPS!A1" display="TEMPS!A1"/>
    <hyperlink ref="A5:B5" location="'REGLEMENT DES EPREUVES'!A1" display="'REGLEMENT DES EPREUVES'!A1"/>
    <hyperlink ref="A4:B4" location="'Classement Athlètes'!A1" display="'Classement Athlètes'!A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L30"/>
  <sheetViews>
    <sheetView workbookViewId="0">
      <selection activeCell="B11" sqref="B11"/>
    </sheetView>
  </sheetViews>
  <sheetFormatPr baseColWidth="10" defaultRowHeight="15"/>
  <cols>
    <col min="1" max="1" width="4" style="17" customWidth="1"/>
    <col min="2" max="2" width="21.7109375" style="18" customWidth="1"/>
    <col min="3" max="3" width="9.7109375" style="18" customWidth="1"/>
    <col min="4" max="4" width="17.7109375" style="17" customWidth="1"/>
    <col min="5" max="5" width="24.140625" style="17" customWidth="1"/>
    <col min="6" max="6" width="17.7109375" style="17" customWidth="1"/>
    <col min="7" max="7" width="30.42578125" style="17" customWidth="1"/>
    <col min="8" max="8" width="11.42578125" style="17"/>
    <col min="9" max="9" width="15.5703125" style="17" customWidth="1"/>
    <col min="10" max="10" width="16.85546875" style="17" customWidth="1"/>
    <col min="11" max="11" width="12.7109375" style="17" bestFit="1" customWidth="1"/>
    <col min="12" max="12" width="34.5703125" style="17" customWidth="1"/>
    <col min="13" max="16384" width="11.42578125" style="17"/>
  </cols>
  <sheetData>
    <row r="1" spans="1:12">
      <c r="A1" s="26" t="s">
        <v>25</v>
      </c>
      <c r="B1" s="26" t="s">
        <v>53</v>
      </c>
      <c r="C1" s="26" t="s">
        <v>61</v>
      </c>
      <c r="D1" s="26" t="s">
        <v>18</v>
      </c>
      <c r="E1" s="26" t="s">
        <v>19</v>
      </c>
      <c r="F1" s="26" t="s">
        <v>55</v>
      </c>
      <c r="G1" s="26" t="s">
        <v>54</v>
      </c>
      <c r="H1" s="26" t="s">
        <v>56</v>
      </c>
      <c r="I1" s="26" t="s">
        <v>57</v>
      </c>
      <c r="J1" s="26" t="s">
        <v>58</v>
      </c>
      <c r="K1" s="17" t="s">
        <v>67</v>
      </c>
      <c r="L1" s="27" t="s">
        <v>59</v>
      </c>
    </row>
    <row r="2" spans="1:12" customFormat="1">
      <c r="A2" s="12">
        <v>1</v>
      </c>
      <c r="B2" s="12" t="str">
        <f>CONCATENATE(D2," ",E2)</f>
        <v>dupont1 EDOUARD1</v>
      </c>
      <c r="C2" s="12" t="s">
        <v>86</v>
      </c>
      <c r="D2" s="12" t="s">
        <v>76</v>
      </c>
      <c r="E2" s="12" t="s">
        <v>77</v>
      </c>
      <c r="F2" s="30">
        <v>27340</v>
      </c>
      <c r="G2" s="12" t="s">
        <v>65</v>
      </c>
      <c r="H2" s="12">
        <v>97200</v>
      </c>
      <c r="I2" s="12" t="s">
        <v>66</v>
      </c>
      <c r="J2" s="29">
        <v>596969696</v>
      </c>
      <c r="K2" s="29">
        <v>696969696</v>
      </c>
      <c r="L2" s="12" t="s">
        <v>68</v>
      </c>
    </row>
    <row r="3" spans="1:12">
      <c r="A3" s="12">
        <v>2</v>
      </c>
      <c r="B3" s="12" t="str">
        <f t="shared" ref="B3:B5" si="0">CONCATENATE(D3," ",E3)</f>
        <v>dupont2 EDOUARD2</v>
      </c>
      <c r="C3" s="12" t="s">
        <v>86</v>
      </c>
      <c r="D3" s="12" t="s">
        <v>78</v>
      </c>
      <c r="E3" s="12" t="s">
        <v>79</v>
      </c>
      <c r="F3" s="30">
        <v>27341</v>
      </c>
      <c r="G3" s="12" t="s">
        <v>65</v>
      </c>
      <c r="H3" s="12">
        <v>97201</v>
      </c>
      <c r="I3" s="12" t="s">
        <v>66</v>
      </c>
      <c r="J3" s="29">
        <v>596969696</v>
      </c>
      <c r="K3" s="29">
        <v>696969696</v>
      </c>
      <c r="L3" s="12" t="s">
        <v>68</v>
      </c>
    </row>
    <row r="4" spans="1:12">
      <c r="A4" s="12">
        <v>3</v>
      </c>
      <c r="B4" s="12" t="str">
        <f t="shared" si="0"/>
        <v>dupont3 EDOUARD3</v>
      </c>
      <c r="C4" s="12" t="s">
        <v>86</v>
      </c>
      <c r="D4" s="12" t="s">
        <v>80</v>
      </c>
      <c r="E4" s="12" t="s">
        <v>81</v>
      </c>
      <c r="F4" s="30">
        <v>27342</v>
      </c>
      <c r="G4" s="12" t="s">
        <v>65</v>
      </c>
      <c r="H4" s="12">
        <v>97202</v>
      </c>
      <c r="I4" s="12" t="s">
        <v>66</v>
      </c>
      <c r="J4" s="29">
        <v>596969696</v>
      </c>
      <c r="K4" s="29">
        <v>696969696</v>
      </c>
      <c r="L4" s="12" t="s">
        <v>68</v>
      </c>
    </row>
    <row r="5" spans="1:12">
      <c r="A5" s="12">
        <v>4</v>
      </c>
      <c r="B5" s="12" t="str">
        <f t="shared" si="0"/>
        <v>dupont4 EDOUARD4</v>
      </c>
      <c r="C5" s="12" t="s">
        <v>86</v>
      </c>
      <c r="D5" s="12" t="s">
        <v>82</v>
      </c>
      <c r="E5" s="12" t="s">
        <v>83</v>
      </c>
      <c r="F5" s="30">
        <v>27343</v>
      </c>
      <c r="G5" s="12" t="s">
        <v>65</v>
      </c>
      <c r="H5" s="12">
        <v>97203</v>
      </c>
      <c r="I5" s="12" t="s">
        <v>66</v>
      </c>
      <c r="J5" s="29">
        <v>596969696</v>
      </c>
      <c r="K5" s="29">
        <v>696969696</v>
      </c>
      <c r="L5" s="12" t="s">
        <v>68</v>
      </c>
    </row>
    <row r="6" spans="1:12">
      <c r="A6" s="12">
        <v>5</v>
      </c>
      <c r="B6" s="12" t="str">
        <f t="shared" ref="B6" si="1">CONCATENATE(D6," ",E6)</f>
        <v>dupont5 EDOUARD5</v>
      </c>
      <c r="C6" s="12" t="s">
        <v>86</v>
      </c>
      <c r="D6" s="12" t="s">
        <v>84</v>
      </c>
      <c r="E6" s="12" t="s">
        <v>85</v>
      </c>
      <c r="F6" s="30">
        <v>27344</v>
      </c>
      <c r="G6" s="12" t="s">
        <v>65</v>
      </c>
      <c r="H6" s="12">
        <v>97204</v>
      </c>
      <c r="I6" s="12" t="s">
        <v>66</v>
      </c>
      <c r="J6" s="29">
        <v>596969696</v>
      </c>
      <c r="K6" s="29">
        <v>696969696</v>
      </c>
      <c r="L6" s="12" t="s">
        <v>68</v>
      </c>
    </row>
    <row r="7" spans="1:12">
      <c r="B7" s="18" t="str">
        <f t="shared" ref="B7:B30" si="2">CONCATENATE(D7," ",E7)</f>
        <v xml:space="preserve"> </v>
      </c>
    </row>
    <row r="8" spans="1:12">
      <c r="B8" s="18" t="str">
        <f t="shared" si="2"/>
        <v xml:space="preserve"> </v>
      </c>
    </row>
    <row r="9" spans="1:12">
      <c r="B9" s="18" t="str">
        <f t="shared" si="2"/>
        <v xml:space="preserve"> </v>
      </c>
    </row>
    <row r="10" spans="1:12">
      <c r="B10" s="18" t="str">
        <f t="shared" si="2"/>
        <v xml:space="preserve"> </v>
      </c>
    </row>
    <row r="11" spans="1:12">
      <c r="B11" s="18" t="str">
        <f t="shared" si="2"/>
        <v xml:space="preserve"> </v>
      </c>
    </row>
    <row r="12" spans="1:12">
      <c r="B12" s="18" t="str">
        <f t="shared" si="2"/>
        <v xml:space="preserve"> </v>
      </c>
    </row>
    <row r="13" spans="1:12">
      <c r="B13" s="18" t="str">
        <f t="shared" si="2"/>
        <v xml:space="preserve"> </v>
      </c>
    </row>
    <row r="14" spans="1:12">
      <c r="B14" s="18" t="str">
        <f t="shared" si="2"/>
        <v xml:space="preserve"> </v>
      </c>
    </row>
    <row r="15" spans="1:12">
      <c r="B15" s="18" t="str">
        <f t="shared" si="2"/>
        <v xml:space="preserve"> </v>
      </c>
    </row>
    <row r="16" spans="1:12">
      <c r="B16" s="18" t="str">
        <f t="shared" si="2"/>
        <v xml:space="preserve"> </v>
      </c>
    </row>
    <row r="17" spans="2:2">
      <c r="B17" s="18" t="str">
        <f t="shared" si="2"/>
        <v xml:space="preserve"> </v>
      </c>
    </row>
    <row r="18" spans="2:2">
      <c r="B18" s="18" t="str">
        <f t="shared" si="2"/>
        <v xml:space="preserve"> </v>
      </c>
    </row>
    <row r="19" spans="2:2">
      <c r="B19" s="18" t="str">
        <f t="shared" si="2"/>
        <v xml:space="preserve"> </v>
      </c>
    </row>
    <row r="20" spans="2:2">
      <c r="B20" s="18" t="str">
        <f t="shared" si="2"/>
        <v xml:space="preserve"> </v>
      </c>
    </row>
    <row r="21" spans="2:2">
      <c r="B21" s="18" t="str">
        <f t="shared" si="2"/>
        <v xml:space="preserve"> </v>
      </c>
    </row>
    <row r="22" spans="2:2">
      <c r="B22" s="18" t="str">
        <f t="shared" si="2"/>
        <v xml:space="preserve"> </v>
      </c>
    </row>
    <row r="23" spans="2:2">
      <c r="B23" s="18" t="str">
        <f t="shared" si="2"/>
        <v xml:space="preserve"> </v>
      </c>
    </row>
    <row r="24" spans="2:2">
      <c r="B24" s="18" t="str">
        <f t="shared" si="2"/>
        <v xml:space="preserve"> </v>
      </c>
    </row>
    <row r="25" spans="2:2">
      <c r="B25" s="18" t="str">
        <f t="shared" si="2"/>
        <v xml:space="preserve"> </v>
      </c>
    </row>
    <row r="26" spans="2:2">
      <c r="B26" s="18" t="str">
        <f t="shared" si="2"/>
        <v xml:space="preserve"> </v>
      </c>
    </row>
    <row r="27" spans="2:2">
      <c r="B27" s="18" t="str">
        <f t="shared" si="2"/>
        <v xml:space="preserve"> </v>
      </c>
    </row>
    <row r="28" spans="2:2">
      <c r="B28" s="18" t="str">
        <f t="shared" si="2"/>
        <v xml:space="preserve"> </v>
      </c>
    </row>
    <row r="29" spans="2:2">
      <c r="B29" s="18" t="str">
        <f t="shared" si="2"/>
        <v xml:space="preserve"> </v>
      </c>
    </row>
    <row r="30" spans="2:2">
      <c r="B30" s="18" t="str">
        <f t="shared" si="2"/>
        <v xml:space="preserve"> 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4"/>
  </sheetPr>
  <dimension ref="A1:Y33"/>
  <sheetViews>
    <sheetView tabSelected="1" zoomScale="80" zoomScaleNormal="80" workbookViewId="0">
      <selection activeCell="S7" sqref="S7"/>
    </sheetView>
  </sheetViews>
  <sheetFormatPr baseColWidth="10" defaultRowHeight="15"/>
  <cols>
    <col min="1" max="1" width="10.5703125" style="32" customWidth="1"/>
    <col min="2" max="2" width="20.28515625" style="32" customWidth="1"/>
    <col min="3" max="3" width="23.85546875" style="32" customWidth="1"/>
    <col min="4" max="4" width="15.7109375" style="32" customWidth="1"/>
    <col min="5" max="5" width="5.7109375" style="32" customWidth="1"/>
    <col min="6" max="6" width="23.42578125" style="32" customWidth="1"/>
    <col min="7" max="7" width="6" style="32" customWidth="1"/>
    <col min="8" max="8" width="18.85546875" style="32" customWidth="1"/>
    <col min="9" max="9" width="5.28515625" style="32" customWidth="1"/>
    <col min="10" max="10" width="21" style="32" customWidth="1"/>
    <col min="11" max="11" width="5.140625" style="32" customWidth="1"/>
    <col min="12" max="12" width="20.42578125" style="32" customWidth="1"/>
    <col min="13" max="13" width="5.140625" style="32" customWidth="1"/>
    <col min="14" max="14" width="13" style="32" customWidth="1"/>
    <col min="15" max="15" width="11.42578125" style="32"/>
    <col min="16" max="16" width="20.5703125" style="32" customWidth="1"/>
    <col min="17" max="17" width="5.7109375" style="32" customWidth="1"/>
    <col min="18" max="18" width="7.28515625" style="17" customWidth="1"/>
    <col min="19" max="19" width="26.140625" style="17" customWidth="1"/>
    <col min="20" max="21" width="15.7109375" style="17" customWidth="1"/>
    <col min="22" max="22" width="21.140625" style="17" customWidth="1"/>
    <col min="23" max="23" width="27.42578125" style="17" customWidth="1"/>
    <col min="24" max="24" width="12.140625" style="17" customWidth="1"/>
    <col min="25" max="25" width="11.42578125" style="17" hidden="1" customWidth="1"/>
    <col min="26" max="26" width="21.140625" style="17" customWidth="1"/>
    <col min="27" max="16384" width="11.42578125" style="17"/>
  </cols>
  <sheetData>
    <row r="1" spans="1:24" ht="26.25">
      <c r="B1" s="70" t="s">
        <v>44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46"/>
    </row>
    <row r="2" spans="1:24" s="33" customFormat="1">
      <c r="C2" s="33" t="s">
        <v>32</v>
      </c>
    </row>
    <row r="3" spans="1:24" ht="18.75">
      <c r="A3" s="35"/>
      <c r="B3" s="69" t="s">
        <v>17</v>
      </c>
      <c r="C3" s="69"/>
      <c r="D3" s="69" t="s">
        <v>20</v>
      </c>
      <c r="E3" s="69"/>
      <c r="F3" s="69"/>
      <c r="G3" s="69"/>
      <c r="H3" s="69"/>
      <c r="I3" s="69"/>
      <c r="J3" s="69"/>
      <c r="K3" s="69"/>
      <c r="L3" s="69"/>
      <c r="M3" s="47"/>
      <c r="N3" s="71" t="s">
        <v>92</v>
      </c>
      <c r="O3" s="71" t="s">
        <v>91</v>
      </c>
      <c r="P3" s="17"/>
      <c r="Q3" s="17"/>
      <c r="S3" s="73" t="s">
        <v>93</v>
      </c>
      <c r="T3" s="73"/>
      <c r="V3" s="68" t="s">
        <v>3</v>
      </c>
      <c r="W3" s="68"/>
    </row>
    <row r="4" spans="1:24" ht="30" customHeight="1">
      <c r="A4" s="36" t="s">
        <v>25</v>
      </c>
      <c r="B4" s="36" t="s">
        <v>71</v>
      </c>
      <c r="C4" s="36" t="s">
        <v>72</v>
      </c>
      <c r="D4" s="36" t="s">
        <v>95</v>
      </c>
      <c r="E4" s="36" t="s">
        <v>89</v>
      </c>
      <c r="F4" s="36" t="s">
        <v>96</v>
      </c>
      <c r="G4" s="36" t="s">
        <v>89</v>
      </c>
      <c r="H4" s="36" t="s">
        <v>97</v>
      </c>
      <c r="I4" s="36" t="s">
        <v>89</v>
      </c>
      <c r="J4" s="36" t="s">
        <v>98</v>
      </c>
      <c r="K4" s="36" t="s">
        <v>89</v>
      </c>
      <c r="L4" s="36" t="s">
        <v>99</v>
      </c>
      <c r="M4" s="36" t="s">
        <v>94</v>
      </c>
      <c r="N4" s="72"/>
      <c r="O4" s="72"/>
      <c r="P4" s="17"/>
      <c r="Q4" s="36" t="s">
        <v>25</v>
      </c>
      <c r="R4" s="36" t="s">
        <v>71</v>
      </c>
      <c r="S4" s="36" t="s">
        <v>72</v>
      </c>
      <c r="T4" s="36" t="s">
        <v>90</v>
      </c>
      <c r="U4" s="36" t="s">
        <v>87</v>
      </c>
      <c r="V4" s="44" t="s">
        <v>8</v>
      </c>
      <c r="W4" s="44">
        <v>30</v>
      </c>
      <c r="X4" s="17">
        <v>1</v>
      </c>
    </row>
    <row r="5" spans="1:24" ht="30" customHeight="1">
      <c r="A5" s="43">
        <f>IFERROR(VLOOKUP(ATHLETES!A2,ATHLETES!A:B,1,0),"")</f>
        <v>1</v>
      </c>
      <c r="B5" s="43" t="str">
        <f>IFERROR(VLOOKUP(A5,ATHLETES!A:L,3,0),"")</f>
        <v>Mr</v>
      </c>
      <c r="C5" s="43" t="str">
        <f>IFERROR(VLOOKUP(A5,ATHLETES!A:L,2,0),"")</f>
        <v>dupont1 EDOUARD1</v>
      </c>
      <c r="D5" s="39">
        <v>75</v>
      </c>
      <c r="E5" s="38">
        <f>IF(IFERROR(RANK(D5,$D$5:$D$33,0),"")=1,$W$4,IF(IFERROR(RANK(D5,$D$5:$D$33,0),"")=2,$W$5,IF(IFERROR(RANK(D5,$D$5:$D$33,0),"")=3,$W$6,IF(IFERROR(RANK(D5,$D$5:$D$33,0),"")=4,$W$7,IF(IFERROR(RANK(D5,$D$5:$D$33,0),"")=5,$W$8,IF(IFERROR(RANK(D5,$D$5:$D$33,0),"")=6,$W$9,0))))))</f>
        <v>30</v>
      </c>
      <c r="F5" s="39">
        <v>77</v>
      </c>
      <c r="G5" s="38">
        <f>IF(IFERROR(RANK(F5,$F$5:$F$33,1),"")=1,$W$4,IF(IFERROR(RANK(F5,$F$5:$F$9,1),"")=2,$W$5,IF(IFERROR(RANK(F5,$F$5:$F$9,1),"")=3,$W$6,IF(IFERROR(RANK(F5,$F$5:$F$9,1),"")=4,$W$7,IF(IFERROR(RANK(F5,$F$5:$F$9,1),"")=5,$W$8,IF(IFERROR(RANK(F5,$F$5:$F$9,1),"")=6,$W$9,0))))))</f>
        <v>5</v>
      </c>
      <c r="H5" s="39">
        <v>2</v>
      </c>
      <c r="I5" s="38">
        <f>IF(IFERROR(RANK(H5,$H$5:$H$33,1),"")=1,$W$4,IF(IFERROR(RANK(H5,$H$5:$H$33,1),"")=2,$W$5,IF(IFERROR(RANK(H5,$H$5:$H$33,1),"")=3,$W$6,IF(IFERROR(RANK(H5,$H$5:$H$33,1),"")=4,$W$7,IF(IFERROR(RANK(H5,$H$5:$H$33,1),"")=5,$W$8,IF(IFERROR(RANK(H5,$H$5:$H$33,1),"")=6,$W$9,0))))))</f>
        <v>20</v>
      </c>
      <c r="J5" s="39">
        <v>1</v>
      </c>
      <c r="K5" s="38">
        <f>IF(IFERROR(RANK(J5,$J$5:$J$33,1),"")=1,$W$4,IF(IFERROR(RANK(J5,$J$5:$J$33,1),"")=2,$W$5,IF(IFERROR(RANK(J5,$J$5:$J$33,1),"")=3,$W$6,IF(IFERROR(RANK(J5,$J$5:$J$33,1),"")=4,$W$7,IF(IFERROR(RANK(J5,$J$5:$J$33,1),"")=5,$W$8,IF(IFERROR(RANK(J5,$J$5:$J$33,1),"")=6,$W$9,0))))))</f>
        <v>30</v>
      </c>
      <c r="L5" s="39">
        <v>1</v>
      </c>
      <c r="M5" s="38">
        <f>IF(IFERROR(RANK(L5,$L$5:$L$33,1),"")=1,$W$4,IF(IFERROR(RANK(L5,$L$5:$L$33,1),"")=2,$W$5,IF(IFERROR(RANK(L5,$L$5:$L$33,1),"")=3,$W$6,IF(IFERROR(RANK(L5,$L$5:$L$33,1),"")=4,$W$7,IF(IFERROR(RANK(L5,$L$5:$L$33,1),"")=5,$W$8,IF(IFERROR(RANK(L5,$L$5:$L$33,1),"")=6,$W$9,0))))))</f>
        <v>30</v>
      </c>
      <c r="N5" s="41">
        <f>IF(E5="","",SUM(E5,G5,I5,K5,M5))</f>
        <v>115</v>
      </c>
      <c r="O5" s="40">
        <f t="shared" ref="O5:O33" si="0">IF(E5="","",U5+N5)</f>
        <v>115</v>
      </c>
      <c r="P5" s="45"/>
      <c r="Q5" s="37">
        <f>RANK(N5,$N$5:$N$33,0)</f>
        <v>1</v>
      </c>
      <c r="R5" s="37"/>
      <c r="S5" s="37"/>
      <c r="T5" s="42"/>
      <c r="U5" s="48">
        <f>IF(IFERROR(RANK(T5,$T$5:$T$33,1),"")=1,$W$4,IF(IFERROR(RANK(T5,$T$5:$T$33,1),"")=2,$W$5,IF(IFERROR(RANK(T5,$T$5:$T$33,1),"")=3,$W$6,IF(IFERROR(RANK(T5,$T$5:$T$33,1),"")=4,$W$7,IF(IFERROR(RANK(T5,$T$5:$T$33,1),"")=5,$W$8,IF(IFERROR(RANK(T5,$T$5:$T$33,1),"")=6,$W$9,0))))))*0.00001</f>
        <v>0</v>
      </c>
      <c r="V5" s="44" t="s">
        <v>4</v>
      </c>
      <c r="W5" s="44">
        <v>20</v>
      </c>
      <c r="X5" s="17">
        <v>2</v>
      </c>
    </row>
    <row r="6" spans="1:24" ht="30" customHeight="1">
      <c r="A6" s="43">
        <f>IFERROR(VLOOKUP(ATHLETES!A3,ATHLETES!A:B,1,0),"")</f>
        <v>2</v>
      </c>
      <c r="B6" s="43" t="str">
        <f>IFERROR(VLOOKUP(A6,ATHLETES!A:L,3,0),"")</f>
        <v>Mr</v>
      </c>
      <c r="C6" s="43" t="str">
        <f>IFERROR(VLOOKUP(A6,ATHLETES!A:L,2,0),"")</f>
        <v>dupont2 EDOUARD2</v>
      </c>
      <c r="D6" s="39">
        <v>75</v>
      </c>
      <c r="E6" s="38">
        <f t="shared" ref="E6:E33" si="1">IF(IFERROR(RANK(D6,$D$5:$D$33,0),"")=1,$W$4,IF(IFERROR(RANK(D6,$D$5:$D$33,0),"")=2,$W$5,IF(IFERROR(RANK(D6,$D$5:$D$33,0),"")=3,$W$6,IF(IFERROR(RANK(D6,$D$5:$D$33,0),"")=4,$W$7,IF(IFERROR(RANK(D6,$D$5:$D$33,0),"")=5,$W$8,IF(IFERROR(RANK(D6,$D$5:$D$33,0),"")=6,$W$9,0))))))</f>
        <v>30</v>
      </c>
      <c r="F6" s="39">
        <v>77</v>
      </c>
      <c r="G6" s="38">
        <f t="shared" ref="G6:G33" si="2">IF(IFERROR(RANK(F6,$F$5:$F$33,1),"")=1,$W$4,IF(IFERROR(RANK(F6,$F$5:$F$9,1),"")=2,$W$5,IF(IFERROR(RANK(F6,$F$5:$F$9,1),"")=3,$W$6,IF(IFERROR(RANK(F6,$F$5:$F$9,1),"")=4,$W$7,IF(IFERROR(RANK(F6,$F$5:$F$9,1),"")=5,$W$8,IF(IFERROR(RANK(F6,$F$5:$F$9,1),"")=6,$W$9,0))))))</f>
        <v>5</v>
      </c>
      <c r="H6" s="39">
        <v>1</v>
      </c>
      <c r="I6" s="38">
        <f t="shared" ref="I6:I33" si="3">IF(IFERROR(RANK(H6,$H$5:$H$33,1),"")=1,$W$4,IF(IFERROR(RANK(H6,$H$5:$H$33,1),"")=2,$W$5,IF(IFERROR(RANK(H6,$H$5:$H$33,1),"")=3,$W$6,IF(IFERROR(RANK(H6,$H$5:$H$33,1),"")=4,$W$7,IF(IFERROR(RANK(H6,$H$5:$H$33,1),"")=5,$W$8,IF(IFERROR(RANK(H6,$H$5:$H$33,1),"")=6,$W$9,0))))))</f>
        <v>30</v>
      </c>
      <c r="J6" s="39">
        <v>1</v>
      </c>
      <c r="K6" s="38">
        <f t="shared" ref="K6:K33" si="4">IF(IFERROR(RANK(J6,$J$5:$J$33,1),"")=1,$W$4,IF(IFERROR(RANK(J6,$J$5:$J$33,1),"")=2,$W$5,IF(IFERROR(RANK(J6,$J$5:$J$33,1),"")=3,$W$6,IF(IFERROR(RANK(J6,$J$5:$J$33,1),"")=4,$W$7,IF(IFERROR(RANK(J6,$J$5:$J$33,1),"")=5,$W$8,IF(IFERROR(RANK(J6,$J$5:$J$33,1),"")=6,$W$9,0))))))</f>
        <v>30</v>
      </c>
      <c r="L6" s="39">
        <v>2</v>
      </c>
      <c r="M6" s="38">
        <f t="shared" ref="M6:M33" si="5">IF(IFERROR(RANK(L6,$L$5:$L$33,1),"")=1,$W$4,IF(IFERROR(RANK(L6,$L$5:$L$33,1),"")=2,$W$5,IF(IFERROR(RANK(L6,$L$5:$L$33,1),"")=3,$W$6,IF(IFERROR(RANK(L6,$L$5:$L$33,1),"")=4,$W$7,IF(IFERROR(RANK(L6,$L$5:$L$33,1),"")=5,$W$8,IF(IFERROR(RANK(L6,$L$5:$L$33,1),"")=6,$W$9,0))))))</f>
        <v>20</v>
      </c>
      <c r="N6" s="41">
        <f t="shared" ref="N6:N32" si="6">IF(E6="","",SUM(E6,G6,I6,K6,M6))</f>
        <v>115</v>
      </c>
      <c r="O6" s="40">
        <f t="shared" si="0"/>
        <v>115</v>
      </c>
      <c r="P6" s="45"/>
      <c r="Q6" s="37">
        <f t="shared" ref="Q6:Q33" si="7">RANK(N6,$N$5:$N$33,0)</f>
        <v>1</v>
      </c>
      <c r="R6" s="37"/>
      <c r="S6" s="37"/>
      <c r="T6" s="42"/>
      <c r="U6" s="48">
        <f>IF(IFERROR(RANK(T6,$T$5:$T$33,1),"")=1,$W$4,IF(IFERROR(RANK(T6,$T$5:$T$33,1),"")=2,$W$5,IF(IFERROR(RANK(T6,$T$5:$T$33,1),"")=3,$W$6,IF(IFERROR(RANK(T6,$T$5:$T$33,1),"")=4,$W$7,IF(IFERROR(RANK(T6,$T$5:$T$33,1),"")=5,$W$8,IF(IFERROR(RANK(T6,$T$5:$T$33,1),"")=6,$W$9,0))))))*0.00001</f>
        <v>0</v>
      </c>
      <c r="V6" s="44" t="s">
        <v>5</v>
      </c>
      <c r="W6" s="44">
        <v>10</v>
      </c>
      <c r="X6" s="17">
        <v>3</v>
      </c>
    </row>
    <row r="7" spans="1:24" ht="30" customHeight="1">
      <c r="A7" s="43">
        <f>IFERROR(VLOOKUP(ATHLETES!A4,ATHLETES!A:B,1,0),"")</f>
        <v>3</v>
      </c>
      <c r="B7" s="43" t="str">
        <f>IFERROR(VLOOKUP(A7,ATHLETES!A:L,3,0),"")</f>
        <v>Mr</v>
      </c>
      <c r="C7" s="43" t="str">
        <f>IFERROR(VLOOKUP(A7,ATHLETES!A:L,2,0),"")</f>
        <v>dupont3 EDOUARD3</v>
      </c>
      <c r="D7" s="39">
        <v>11</v>
      </c>
      <c r="E7" s="38">
        <f t="shared" si="1"/>
        <v>3</v>
      </c>
      <c r="F7" s="39">
        <v>74</v>
      </c>
      <c r="G7" s="38">
        <f t="shared" si="2"/>
        <v>10</v>
      </c>
      <c r="H7" s="39">
        <v>444</v>
      </c>
      <c r="I7" s="38">
        <f t="shared" si="3"/>
        <v>1</v>
      </c>
      <c r="J7" s="39">
        <v>45</v>
      </c>
      <c r="K7" s="38">
        <f t="shared" si="4"/>
        <v>1</v>
      </c>
      <c r="L7" s="39">
        <v>60</v>
      </c>
      <c r="M7" s="38">
        <f t="shared" si="5"/>
        <v>3</v>
      </c>
      <c r="N7" s="41">
        <f t="shared" si="6"/>
        <v>18</v>
      </c>
      <c r="O7" s="40">
        <f t="shared" si="0"/>
        <v>18</v>
      </c>
      <c r="P7" s="45"/>
      <c r="Q7" s="37">
        <f t="shared" si="7"/>
        <v>5</v>
      </c>
      <c r="R7" s="37"/>
      <c r="S7" s="37"/>
      <c r="T7" s="42"/>
      <c r="U7" s="38">
        <f t="shared" ref="U7:U33" si="8">IF(IFERROR(RANK(T7,$T$5:$T$33,1),"")=1,$W$4,IF(IFERROR(RANK(T7,$T$5:$T$33,1),"")=2,$W$5,IF(IFERROR(RANK(T7,$T$5:$T$33,1),"")=3,$W$6,IF(IFERROR(RANK(T7,$T$5:$T$33,1),"")=4,$W$7,IF(IFERROR(RANK(T7,$T$5:$T$33,1),"")=5,$W$8,IF(IFERROR(RANK(T7,$T$5:$T$33,1),"")=6,$W$9,0))))))</f>
        <v>0</v>
      </c>
      <c r="V7" s="44" t="s">
        <v>6</v>
      </c>
      <c r="W7" s="44">
        <v>5</v>
      </c>
      <c r="X7" s="17">
        <v>4</v>
      </c>
    </row>
    <row r="8" spans="1:24" ht="30" customHeight="1">
      <c r="A8" s="43">
        <f>IFERROR(VLOOKUP(ATHLETES!A5,ATHLETES!A:B,1,0),"")</f>
        <v>4</v>
      </c>
      <c r="B8" s="43" t="str">
        <f>IFERROR(VLOOKUP(A8,ATHLETES!A:L,3,0),"")</f>
        <v>Mr</v>
      </c>
      <c r="C8" s="43" t="str">
        <f>IFERROR(VLOOKUP(A8,ATHLETES!A:L,2,0),"")</f>
        <v>dupont4 EDOUARD4</v>
      </c>
      <c r="D8" s="39">
        <v>10</v>
      </c>
      <c r="E8" s="38">
        <f t="shared" si="1"/>
        <v>1</v>
      </c>
      <c r="F8" s="39">
        <v>5</v>
      </c>
      <c r="G8" s="38">
        <f t="shared" si="2"/>
        <v>30</v>
      </c>
      <c r="H8" s="39">
        <v>20</v>
      </c>
      <c r="I8" s="38">
        <f t="shared" si="3"/>
        <v>10</v>
      </c>
      <c r="J8" s="39">
        <v>17</v>
      </c>
      <c r="K8" s="38">
        <f t="shared" si="4"/>
        <v>10</v>
      </c>
      <c r="L8" s="39">
        <v>26</v>
      </c>
      <c r="M8" s="38">
        <f t="shared" si="5"/>
        <v>5</v>
      </c>
      <c r="N8" s="41">
        <f t="shared" si="6"/>
        <v>56</v>
      </c>
      <c r="O8" s="40">
        <f t="shared" si="0"/>
        <v>56</v>
      </c>
      <c r="P8" s="45"/>
      <c r="Q8" s="37">
        <f t="shared" si="7"/>
        <v>3</v>
      </c>
      <c r="R8" s="37"/>
      <c r="S8" s="37"/>
      <c r="T8" s="42"/>
      <c r="U8" s="38">
        <f t="shared" si="8"/>
        <v>0</v>
      </c>
      <c r="V8" s="44" t="s">
        <v>38</v>
      </c>
      <c r="W8" s="44">
        <v>3</v>
      </c>
      <c r="X8" s="17">
        <v>5</v>
      </c>
    </row>
    <row r="9" spans="1:24" ht="30" customHeight="1">
      <c r="A9" s="43">
        <f>IFERROR(VLOOKUP(ATHLETES!A6,ATHLETES!A:B,1,0),"")</f>
        <v>5</v>
      </c>
      <c r="B9" s="43" t="str">
        <f>IFERROR(VLOOKUP(A9,ATHLETES!A:L,3,0),"")</f>
        <v>Mr</v>
      </c>
      <c r="C9" s="43" t="str">
        <f>IFERROR(VLOOKUP(A9,ATHLETES!A:L,2,0),"")</f>
        <v>dupont5 EDOUARD5</v>
      </c>
      <c r="D9" s="39">
        <v>68</v>
      </c>
      <c r="E9" s="38">
        <f t="shared" si="1"/>
        <v>10</v>
      </c>
      <c r="F9" s="39">
        <v>60</v>
      </c>
      <c r="G9" s="38">
        <f t="shared" si="2"/>
        <v>20</v>
      </c>
      <c r="H9" s="39">
        <v>50</v>
      </c>
      <c r="I9" s="38">
        <f t="shared" si="3"/>
        <v>3</v>
      </c>
      <c r="J9" s="39">
        <v>30</v>
      </c>
      <c r="K9" s="38">
        <f t="shared" si="4"/>
        <v>5</v>
      </c>
      <c r="L9" s="39">
        <v>10</v>
      </c>
      <c r="M9" s="38">
        <f t="shared" si="5"/>
        <v>10</v>
      </c>
      <c r="N9" s="41">
        <f t="shared" si="6"/>
        <v>48</v>
      </c>
      <c r="O9" s="40">
        <f t="shared" si="0"/>
        <v>48</v>
      </c>
      <c r="P9" s="45"/>
      <c r="Q9" s="37">
        <f t="shared" si="7"/>
        <v>4</v>
      </c>
      <c r="R9" s="37"/>
      <c r="S9" s="37"/>
      <c r="T9" s="42"/>
      <c r="U9" s="38">
        <f t="shared" si="8"/>
        <v>0</v>
      </c>
      <c r="V9" s="44" t="s">
        <v>7</v>
      </c>
      <c r="W9" s="44">
        <v>1</v>
      </c>
      <c r="X9" s="17">
        <v>6</v>
      </c>
    </row>
    <row r="10" spans="1:24" ht="30" customHeight="1">
      <c r="A10" s="43" t="str">
        <f>IFERROR(VLOOKUP(ATHLETES!A7,ATHLETES!A:B,1,0),"")</f>
        <v/>
      </c>
      <c r="B10" s="43" t="str">
        <f>IFERROR(VLOOKUP(A10,ATHLETES!A:L,3,0),"")</f>
        <v/>
      </c>
      <c r="C10" s="43" t="str">
        <f>IFERROR(VLOOKUP(A10,ATHLETES!A:L,2,0),"")</f>
        <v/>
      </c>
      <c r="D10" s="39">
        <v>12</v>
      </c>
      <c r="E10" s="38">
        <f t="shared" si="1"/>
        <v>5</v>
      </c>
      <c r="F10" s="39">
        <v>22</v>
      </c>
      <c r="G10" s="38">
        <f t="shared" si="2"/>
        <v>0</v>
      </c>
      <c r="H10" s="39">
        <v>24</v>
      </c>
      <c r="I10" s="38">
        <f t="shared" si="3"/>
        <v>5</v>
      </c>
      <c r="J10" s="39">
        <v>42</v>
      </c>
      <c r="K10" s="38">
        <f t="shared" si="4"/>
        <v>3</v>
      </c>
      <c r="L10" s="39">
        <v>75</v>
      </c>
      <c r="M10" s="38">
        <f t="shared" si="5"/>
        <v>1</v>
      </c>
      <c r="N10" s="41">
        <f t="shared" si="6"/>
        <v>14</v>
      </c>
      <c r="O10" s="40">
        <f t="shared" si="0"/>
        <v>14</v>
      </c>
      <c r="P10" s="45"/>
      <c r="Q10" s="37">
        <f t="shared" si="7"/>
        <v>6</v>
      </c>
      <c r="R10" s="37"/>
      <c r="S10" s="37"/>
      <c r="T10" s="42"/>
      <c r="U10" s="38">
        <f t="shared" si="8"/>
        <v>0</v>
      </c>
    </row>
    <row r="11" spans="1:24" ht="30" customHeight="1">
      <c r="A11" s="43" t="str">
        <f>IFERROR(VLOOKUP(ATHLETES!A8,ATHLETES!A:B,1,0),"")</f>
        <v/>
      </c>
      <c r="B11" s="43" t="str">
        <f>IFERROR(VLOOKUP(A11,ATHLETES!A:L,3,0),"")</f>
        <v/>
      </c>
      <c r="C11" s="43" t="str">
        <f>IFERROR(VLOOKUP(A11,ATHLETES!A:L,2,0),"")</f>
        <v/>
      </c>
      <c r="D11" s="39"/>
      <c r="E11" s="38">
        <f t="shared" si="1"/>
        <v>0</v>
      </c>
      <c r="F11" s="39"/>
      <c r="G11" s="38">
        <f t="shared" si="2"/>
        <v>0</v>
      </c>
      <c r="H11" s="39"/>
      <c r="I11" s="38">
        <f t="shared" si="3"/>
        <v>0</v>
      </c>
      <c r="J11" s="39"/>
      <c r="K11" s="38">
        <f t="shared" si="4"/>
        <v>0</v>
      </c>
      <c r="L11" s="39"/>
      <c r="M11" s="38">
        <f t="shared" si="5"/>
        <v>0</v>
      </c>
      <c r="N11" s="41">
        <f t="shared" si="6"/>
        <v>0</v>
      </c>
      <c r="O11" s="40">
        <f t="shared" si="0"/>
        <v>0</v>
      </c>
      <c r="P11" s="45"/>
      <c r="Q11" s="37">
        <f t="shared" si="7"/>
        <v>7</v>
      </c>
      <c r="R11" s="37"/>
      <c r="S11" s="37"/>
      <c r="T11" s="42"/>
      <c r="U11" s="38">
        <f t="shared" si="8"/>
        <v>0</v>
      </c>
    </row>
    <row r="12" spans="1:24" ht="30" customHeight="1">
      <c r="A12" s="43" t="str">
        <f>IFERROR(VLOOKUP(ATHLETES!A9,ATHLETES!A:B,1,0),"")</f>
        <v/>
      </c>
      <c r="B12" s="43" t="str">
        <f>IFERROR(VLOOKUP(A12,ATHLETES!A:L,3,0),"")</f>
        <v/>
      </c>
      <c r="C12" s="43" t="str">
        <f>IFERROR(VLOOKUP(A12,ATHLETES!A:L,2,0),"")</f>
        <v/>
      </c>
      <c r="D12" s="39"/>
      <c r="E12" s="38">
        <f t="shared" si="1"/>
        <v>0</v>
      </c>
      <c r="F12" s="39"/>
      <c r="G12" s="38">
        <f t="shared" si="2"/>
        <v>0</v>
      </c>
      <c r="H12" s="39"/>
      <c r="I12" s="38">
        <f t="shared" si="3"/>
        <v>0</v>
      </c>
      <c r="J12" s="39"/>
      <c r="K12" s="38">
        <f t="shared" si="4"/>
        <v>0</v>
      </c>
      <c r="L12" s="39"/>
      <c r="M12" s="38">
        <f t="shared" si="5"/>
        <v>0</v>
      </c>
      <c r="N12" s="41">
        <f t="shared" si="6"/>
        <v>0</v>
      </c>
      <c r="O12" s="40">
        <f t="shared" si="0"/>
        <v>0</v>
      </c>
      <c r="P12" s="45"/>
      <c r="Q12" s="37">
        <f t="shared" si="7"/>
        <v>7</v>
      </c>
      <c r="R12" s="37" t="str">
        <f>IF(ATHLETES!A8="","",VLOOKUP(A12,ATHLETES!A:L,3,0))</f>
        <v/>
      </c>
      <c r="S12" s="37" t="str">
        <f>IF(ATHLETES!A8="","",VLOOKUP(A12,ATHLETES!A:L,2,0))</f>
        <v/>
      </c>
      <c r="T12" s="39"/>
      <c r="U12" s="38">
        <f t="shared" si="8"/>
        <v>0</v>
      </c>
    </row>
    <row r="13" spans="1:24" ht="30" customHeight="1">
      <c r="A13" s="43" t="str">
        <f>IFERROR(VLOOKUP(ATHLETES!A10,ATHLETES!A:B,1,0),"")</f>
        <v/>
      </c>
      <c r="B13" s="43" t="str">
        <f>IFERROR(VLOOKUP(A13,ATHLETES!A:L,3,0),"")</f>
        <v/>
      </c>
      <c r="C13" s="43" t="str">
        <f>IFERROR(VLOOKUP(A13,ATHLETES!A:L,2,0),"")</f>
        <v/>
      </c>
      <c r="D13" s="39"/>
      <c r="E13" s="38">
        <f t="shared" si="1"/>
        <v>0</v>
      </c>
      <c r="F13" s="39"/>
      <c r="G13" s="38">
        <f t="shared" si="2"/>
        <v>0</v>
      </c>
      <c r="H13" s="39"/>
      <c r="I13" s="38">
        <f t="shared" si="3"/>
        <v>0</v>
      </c>
      <c r="J13" s="39"/>
      <c r="K13" s="38">
        <f t="shared" si="4"/>
        <v>0</v>
      </c>
      <c r="L13" s="39"/>
      <c r="M13" s="38">
        <f t="shared" si="5"/>
        <v>0</v>
      </c>
      <c r="N13" s="41">
        <f t="shared" si="6"/>
        <v>0</v>
      </c>
      <c r="O13" s="40">
        <f t="shared" si="0"/>
        <v>0</v>
      </c>
      <c r="P13" s="45"/>
      <c r="Q13" s="37">
        <f t="shared" si="7"/>
        <v>7</v>
      </c>
      <c r="R13" s="37" t="str">
        <f>IF(ATHLETES!A9="","",VLOOKUP(A13,ATHLETES!A:L,3,0))</f>
        <v/>
      </c>
      <c r="S13" s="37" t="str">
        <f>IF(ATHLETES!A9="","",VLOOKUP(A13,ATHLETES!A:L,2,0))</f>
        <v/>
      </c>
      <c r="T13" s="39"/>
      <c r="U13" s="38">
        <f t="shared" si="8"/>
        <v>0</v>
      </c>
    </row>
    <row r="14" spans="1:24" ht="30" customHeight="1">
      <c r="A14" s="43" t="str">
        <f>IFERROR(VLOOKUP(ATHLETES!A11,ATHLETES!A:B,1,0),"")</f>
        <v/>
      </c>
      <c r="B14" s="43" t="str">
        <f>IFERROR(VLOOKUP(A14,ATHLETES!A:L,3,0),"")</f>
        <v/>
      </c>
      <c r="C14" s="43" t="str">
        <f>IFERROR(VLOOKUP(A14,ATHLETES!A:L,2,0),"")</f>
        <v/>
      </c>
      <c r="D14" s="39"/>
      <c r="E14" s="38">
        <f t="shared" si="1"/>
        <v>0</v>
      </c>
      <c r="F14" s="39"/>
      <c r="G14" s="38">
        <f t="shared" si="2"/>
        <v>0</v>
      </c>
      <c r="H14" s="39"/>
      <c r="I14" s="38">
        <f t="shared" si="3"/>
        <v>0</v>
      </c>
      <c r="J14" s="39"/>
      <c r="K14" s="38">
        <f t="shared" si="4"/>
        <v>0</v>
      </c>
      <c r="L14" s="39"/>
      <c r="M14" s="38">
        <f t="shared" si="5"/>
        <v>0</v>
      </c>
      <c r="N14" s="41">
        <f t="shared" si="6"/>
        <v>0</v>
      </c>
      <c r="O14" s="40">
        <f t="shared" si="0"/>
        <v>0</v>
      </c>
      <c r="P14" s="45"/>
      <c r="Q14" s="37">
        <f t="shared" si="7"/>
        <v>7</v>
      </c>
      <c r="R14" s="37" t="str">
        <f>IF(ATHLETES!A10="","",VLOOKUP(A14,ATHLETES!A:L,3,0))</f>
        <v/>
      </c>
      <c r="S14" s="37" t="str">
        <f>IF(ATHLETES!A10="","",VLOOKUP(A14,ATHLETES!A:L,2,0))</f>
        <v/>
      </c>
      <c r="T14" s="39"/>
      <c r="U14" s="38">
        <f t="shared" si="8"/>
        <v>0</v>
      </c>
    </row>
    <row r="15" spans="1:24" ht="30" customHeight="1">
      <c r="A15" s="43" t="str">
        <f>IFERROR(VLOOKUP(ATHLETES!A12,ATHLETES!A:B,1,0),"")</f>
        <v/>
      </c>
      <c r="B15" s="43" t="str">
        <f>IFERROR(VLOOKUP(A15,ATHLETES!A:L,3,0),"")</f>
        <v/>
      </c>
      <c r="C15" s="43" t="str">
        <f>IFERROR(VLOOKUP(A15,ATHLETES!A:L,2,0),"")</f>
        <v/>
      </c>
      <c r="D15" s="39"/>
      <c r="E15" s="38">
        <f t="shared" si="1"/>
        <v>0</v>
      </c>
      <c r="F15" s="39"/>
      <c r="G15" s="38">
        <f t="shared" si="2"/>
        <v>0</v>
      </c>
      <c r="H15" s="39"/>
      <c r="I15" s="38">
        <f t="shared" si="3"/>
        <v>0</v>
      </c>
      <c r="J15" s="39"/>
      <c r="K15" s="38">
        <f t="shared" si="4"/>
        <v>0</v>
      </c>
      <c r="L15" s="39"/>
      <c r="M15" s="38">
        <f t="shared" si="5"/>
        <v>0</v>
      </c>
      <c r="N15" s="41">
        <f t="shared" si="6"/>
        <v>0</v>
      </c>
      <c r="O15" s="40">
        <f t="shared" si="0"/>
        <v>0</v>
      </c>
      <c r="P15" s="45"/>
      <c r="Q15" s="37">
        <f t="shared" si="7"/>
        <v>7</v>
      </c>
      <c r="R15" s="37" t="str">
        <f>IF(ATHLETES!A11="","",VLOOKUP(A15,ATHLETES!A:L,3,0))</f>
        <v/>
      </c>
      <c r="S15" s="37" t="str">
        <f>IF(ATHLETES!A11="","",VLOOKUP(A15,ATHLETES!A:L,2,0))</f>
        <v/>
      </c>
      <c r="T15" s="39"/>
      <c r="U15" s="38">
        <f t="shared" si="8"/>
        <v>0</v>
      </c>
    </row>
    <row r="16" spans="1:24" ht="30" customHeight="1">
      <c r="A16" s="43" t="str">
        <f>IFERROR(VLOOKUP(ATHLETES!A13,ATHLETES!A:B,1,0),"")</f>
        <v/>
      </c>
      <c r="B16" s="43" t="str">
        <f>IFERROR(VLOOKUP(A16,ATHLETES!A:L,3,0),"")</f>
        <v/>
      </c>
      <c r="C16" s="43" t="str">
        <f>IFERROR(VLOOKUP(A16,ATHLETES!A:L,2,0),"")</f>
        <v/>
      </c>
      <c r="D16" s="39"/>
      <c r="E16" s="38">
        <f t="shared" si="1"/>
        <v>0</v>
      </c>
      <c r="F16" s="39"/>
      <c r="G16" s="38">
        <f t="shared" si="2"/>
        <v>0</v>
      </c>
      <c r="H16" s="39"/>
      <c r="I16" s="38">
        <f t="shared" si="3"/>
        <v>0</v>
      </c>
      <c r="J16" s="39"/>
      <c r="K16" s="38">
        <f t="shared" si="4"/>
        <v>0</v>
      </c>
      <c r="L16" s="39"/>
      <c r="M16" s="38">
        <f t="shared" si="5"/>
        <v>0</v>
      </c>
      <c r="N16" s="41">
        <f t="shared" si="6"/>
        <v>0</v>
      </c>
      <c r="O16" s="40">
        <f t="shared" si="0"/>
        <v>0</v>
      </c>
      <c r="P16" s="45"/>
      <c r="Q16" s="37">
        <f t="shared" si="7"/>
        <v>7</v>
      </c>
      <c r="R16" s="37" t="str">
        <f>IF(ATHLETES!A12="","",VLOOKUP(A16,ATHLETES!A:L,3,0))</f>
        <v/>
      </c>
      <c r="S16" s="37" t="str">
        <f>IF(ATHLETES!A12="","",VLOOKUP(A16,ATHLETES!A:L,2,0))</f>
        <v/>
      </c>
      <c r="T16" s="39"/>
      <c r="U16" s="38">
        <f t="shared" si="8"/>
        <v>0</v>
      </c>
    </row>
    <row r="17" spans="1:21" ht="30" customHeight="1">
      <c r="A17" s="43" t="str">
        <f>IFERROR(VLOOKUP(ATHLETES!A14,ATHLETES!A:B,1,0),"")</f>
        <v/>
      </c>
      <c r="B17" s="43" t="str">
        <f>IFERROR(VLOOKUP(A17,ATHLETES!A:L,3,0),"")</f>
        <v/>
      </c>
      <c r="C17" s="43" t="str">
        <f>IFERROR(VLOOKUP(A17,ATHLETES!A:L,2,0),"")</f>
        <v/>
      </c>
      <c r="D17" s="39"/>
      <c r="E17" s="38">
        <f t="shared" si="1"/>
        <v>0</v>
      </c>
      <c r="F17" s="39"/>
      <c r="G17" s="38">
        <f t="shared" si="2"/>
        <v>0</v>
      </c>
      <c r="H17" s="39"/>
      <c r="I17" s="38">
        <f t="shared" si="3"/>
        <v>0</v>
      </c>
      <c r="J17" s="39"/>
      <c r="K17" s="38">
        <f t="shared" si="4"/>
        <v>0</v>
      </c>
      <c r="L17" s="39"/>
      <c r="M17" s="38">
        <f t="shared" si="5"/>
        <v>0</v>
      </c>
      <c r="N17" s="41">
        <f t="shared" si="6"/>
        <v>0</v>
      </c>
      <c r="O17" s="40">
        <f t="shared" si="0"/>
        <v>0</v>
      </c>
      <c r="P17" s="45"/>
      <c r="Q17" s="37">
        <f t="shared" si="7"/>
        <v>7</v>
      </c>
      <c r="R17" s="37" t="str">
        <f>IF(ATHLETES!A13="","",VLOOKUP(A17,ATHLETES!A:L,3,0))</f>
        <v/>
      </c>
      <c r="S17" s="37" t="str">
        <f>IF(ATHLETES!A13="","",VLOOKUP(A17,ATHLETES!A:L,2,0))</f>
        <v/>
      </c>
      <c r="T17" s="39"/>
      <c r="U17" s="38">
        <f t="shared" si="8"/>
        <v>0</v>
      </c>
    </row>
    <row r="18" spans="1:21" ht="30.6" customHeight="1">
      <c r="A18" s="43" t="str">
        <f>IFERROR(VLOOKUP(ATHLETES!A15,ATHLETES!A:B,1,0),"")</f>
        <v/>
      </c>
      <c r="B18" s="43" t="str">
        <f>IFERROR(VLOOKUP(A18,ATHLETES!A:L,3,0),"")</f>
        <v/>
      </c>
      <c r="C18" s="43" t="str">
        <f>IFERROR(VLOOKUP(A18,ATHLETES!A:L,2,0),"")</f>
        <v/>
      </c>
      <c r="D18" s="39"/>
      <c r="E18" s="38">
        <f t="shared" si="1"/>
        <v>0</v>
      </c>
      <c r="F18" s="39"/>
      <c r="G18" s="38">
        <f t="shared" si="2"/>
        <v>0</v>
      </c>
      <c r="H18" s="39"/>
      <c r="I18" s="38">
        <f t="shared" si="3"/>
        <v>0</v>
      </c>
      <c r="J18" s="39"/>
      <c r="K18" s="38">
        <f t="shared" si="4"/>
        <v>0</v>
      </c>
      <c r="L18" s="39"/>
      <c r="M18" s="38">
        <f t="shared" si="5"/>
        <v>0</v>
      </c>
      <c r="N18" s="41">
        <f t="shared" si="6"/>
        <v>0</v>
      </c>
      <c r="O18" s="40">
        <f t="shared" si="0"/>
        <v>0</v>
      </c>
      <c r="P18" s="45"/>
      <c r="Q18" s="37">
        <f t="shared" si="7"/>
        <v>7</v>
      </c>
      <c r="R18" s="37" t="str">
        <f>IF(ATHLETES!A14="","",VLOOKUP(A18,ATHLETES!A:L,3,0))</f>
        <v/>
      </c>
      <c r="S18" s="37" t="str">
        <f>IF(ATHLETES!A14="","",VLOOKUP(A18,ATHLETES!A:L,2,0))</f>
        <v/>
      </c>
      <c r="T18" s="39"/>
      <c r="U18" s="38">
        <f t="shared" si="8"/>
        <v>0</v>
      </c>
    </row>
    <row r="19" spans="1:21" ht="30.6" customHeight="1">
      <c r="A19" s="43" t="str">
        <f>IFERROR(VLOOKUP(ATHLETES!A16,ATHLETES!A:B,1,0),"")</f>
        <v/>
      </c>
      <c r="B19" s="43" t="str">
        <f>IFERROR(VLOOKUP(A19,ATHLETES!A:L,3,0),"")</f>
        <v/>
      </c>
      <c r="C19" s="43" t="str">
        <f>IFERROR(VLOOKUP(A19,ATHLETES!A:L,2,0),"")</f>
        <v/>
      </c>
      <c r="D19" s="39"/>
      <c r="E19" s="38">
        <f t="shared" si="1"/>
        <v>0</v>
      </c>
      <c r="F19" s="39"/>
      <c r="G19" s="38">
        <f t="shared" si="2"/>
        <v>0</v>
      </c>
      <c r="H19" s="39"/>
      <c r="I19" s="38">
        <f t="shared" si="3"/>
        <v>0</v>
      </c>
      <c r="J19" s="39"/>
      <c r="K19" s="38">
        <f t="shared" si="4"/>
        <v>0</v>
      </c>
      <c r="L19" s="39"/>
      <c r="M19" s="38">
        <f t="shared" si="5"/>
        <v>0</v>
      </c>
      <c r="N19" s="41">
        <f t="shared" si="6"/>
        <v>0</v>
      </c>
      <c r="O19" s="40">
        <f t="shared" si="0"/>
        <v>0</v>
      </c>
      <c r="P19" s="45"/>
      <c r="Q19" s="37">
        <f t="shared" si="7"/>
        <v>7</v>
      </c>
      <c r="R19" s="37" t="str">
        <f>IF(ATHLETES!A15="","",VLOOKUP(A19,ATHLETES!A:L,3,0))</f>
        <v/>
      </c>
      <c r="S19" s="37" t="str">
        <f>IF(ATHLETES!A15="","",VLOOKUP(A19,ATHLETES!A:L,2,0))</f>
        <v/>
      </c>
      <c r="T19" s="39"/>
      <c r="U19" s="38">
        <f t="shared" si="8"/>
        <v>0</v>
      </c>
    </row>
    <row r="20" spans="1:21" ht="30" customHeight="1">
      <c r="A20" s="43" t="str">
        <f>IFERROR(VLOOKUP(ATHLETES!A17,ATHLETES!A:B,1,0),"")</f>
        <v/>
      </c>
      <c r="B20" s="43" t="str">
        <f>IFERROR(VLOOKUP(A20,ATHLETES!A:L,3,0),"")</f>
        <v/>
      </c>
      <c r="C20" s="43" t="str">
        <f>IFERROR(VLOOKUP(A20,ATHLETES!A:L,2,0),"")</f>
        <v/>
      </c>
      <c r="D20" s="39"/>
      <c r="E20" s="38">
        <f t="shared" si="1"/>
        <v>0</v>
      </c>
      <c r="F20" s="39"/>
      <c r="G20" s="38">
        <f t="shared" si="2"/>
        <v>0</v>
      </c>
      <c r="H20" s="39"/>
      <c r="I20" s="38">
        <f t="shared" si="3"/>
        <v>0</v>
      </c>
      <c r="J20" s="39"/>
      <c r="K20" s="38">
        <f t="shared" si="4"/>
        <v>0</v>
      </c>
      <c r="L20" s="39"/>
      <c r="M20" s="38">
        <f t="shared" si="5"/>
        <v>0</v>
      </c>
      <c r="N20" s="41">
        <f t="shared" si="6"/>
        <v>0</v>
      </c>
      <c r="O20" s="40">
        <f t="shared" si="0"/>
        <v>0</v>
      </c>
      <c r="P20" s="45"/>
      <c r="Q20" s="37">
        <f t="shared" si="7"/>
        <v>7</v>
      </c>
      <c r="R20" s="37" t="str">
        <f>IF(ATHLETES!A16="","",VLOOKUP(A20,ATHLETES!A:L,3,0))</f>
        <v/>
      </c>
      <c r="S20" s="37" t="str">
        <f>IF(ATHLETES!A16="","",VLOOKUP(A20,ATHLETES!A:L,2,0))</f>
        <v/>
      </c>
      <c r="T20" s="39"/>
      <c r="U20" s="38">
        <f t="shared" si="8"/>
        <v>0</v>
      </c>
    </row>
    <row r="21" spans="1:21" ht="30.6" customHeight="1">
      <c r="A21" s="43" t="str">
        <f>IFERROR(VLOOKUP(ATHLETES!A18,ATHLETES!A:B,1,0),"")</f>
        <v/>
      </c>
      <c r="B21" s="43" t="str">
        <f>IFERROR(VLOOKUP(A21,ATHLETES!A:L,3,0),"")</f>
        <v/>
      </c>
      <c r="C21" s="43" t="str">
        <f>IFERROR(VLOOKUP(A21,ATHLETES!A:L,2,0),"")</f>
        <v/>
      </c>
      <c r="D21" s="39"/>
      <c r="E21" s="38">
        <f t="shared" si="1"/>
        <v>0</v>
      </c>
      <c r="F21" s="39"/>
      <c r="G21" s="38">
        <f t="shared" si="2"/>
        <v>0</v>
      </c>
      <c r="H21" s="39"/>
      <c r="I21" s="38">
        <f t="shared" si="3"/>
        <v>0</v>
      </c>
      <c r="J21" s="39"/>
      <c r="K21" s="38">
        <f t="shared" si="4"/>
        <v>0</v>
      </c>
      <c r="L21" s="39"/>
      <c r="M21" s="38">
        <f t="shared" si="5"/>
        <v>0</v>
      </c>
      <c r="N21" s="41">
        <f t="shared" si="6"/>
        <v>0</v>
      </c>
      <c r="O21" s="40">
        <f t="shared" si="0"/>
        <v>0</v>
      </c>
      <c r="P21" s="45"/>
      <c r="Q21" s="37">
        <f t="shared" si="7"/>
        <v>7</v>
      </c>
      <c r="R21" s="37" t="str">
        <f>IF(ATHLETES!A17="","",VLOOKUP(A21,ATHLETES!A:L,3,0))</f>
        <v/>
      </c>
      <c r="S21" s="37" t="str">
        <f>IF(ATHLETES!A17="","",VLOOKUP(A21,ATHLETES!A:L,2,0))</f>
        <v/>
      </c>
      <c r="T21" s="39"/>
      <c r="U21" s="38">
        <f t="shared" si="8"/>
        <v>0</v>
      </c>
    </row>
    <row r="22" spans="1:21" ht="30" customHeight="1">
      <c r="A22" s="43" t="str">
        <f>IFERROR(VLOOKUP(ATHLETES!A19,ATHLETES!A:B,1,0),"")</f>
        <v/>
      </c>
      <c r="B22" s="43" t="str">
        <f>IFERROR(VLOOKUP(A22,ATHLETES!A:L,3,0),"")</f>
        <v/>
      </c>
      <c r="C22" s="43" t="str">
        <f>IFERROR(VLOOKUP(A22,ATHLETES!A:L,2,0),"")</f>
        <v/>
      </c>
      <c r="D22" s="39"/>
      <c r="E22" s="38">
        <f t="shared" si="1"/>
        <v>0</v>
      </c>
      <c r="F22" s="39"/>
      <c r="G22" s="38">
        <f t="shared" si="2"/>
        <v>0</v>
      </c>
      <c r="H22" s="39"/>
      <c r="I22" s="38">
        <f t="shared" si="3"/>
        <v>0</v>
      </c>
      <c r="J22" s="39"/>
      <c r="K22" s="38">
        <f t="shared" si="4"/>
        <v>0</v>
      </c>
      <c r="L22" s="39"/>
      <c r="M22" s="38">
        <f t="shared" si="5"/>
        <v>0</v>
      </c>
      <c r="N22" s="41">
        <f t="shared" si="6"/>
        <v>0</v>
      </c>
      <c r="O22" s="40">
        <f t="shared" si="0"/>
        <v>0</v>
      </c>
      <c r="P22" s="45"/>
      <c r="Q22" s="37">
        <f t="shared" si="7"/>
        <v>7</v>
      </c>
      <c r="R22" s="37" t="str">
        <f>IF(ATHLETES!A18="","",VLOOKUP(A22,ATHLETES!A:L,3,0))</f>
        <v/>
      </c>
      <c r="S22" s="37" t="str">
        <f>IF(ATHLETES!A18="","",VLOOKUP(A22,ATHLETES!A:L,2,0))</f>
        <v/>
      </c>
      <c r="T22" s="39"/>
      <c r="U22" s="38">
        <f t="shared" si="8"/>
        <v>0</v>
      </c>
    </row>
    <row r="23" spans="1:21" ht="30" customHeight="1">
      <c r="A23" s="43" t="str">
        <f>IFERROR(VLOOKUP(ATHLETES!A20,ATHLETES!A:B,1,0),"")</f>
        <v/>
      </c>
      <c r="B23" s="43" t="str">
        <f>IFERROR(VLOOKUP(A23,ATHLETES!A:L,3,0),"")</f>
        <v/>
      </c>
      <c r="C23" s="43" t="str">
        <f>IFERROR(VLOOKUP(A23,ATHLETES!A:L,2,0),"")</f>
        <v/>
      </c>
      <c r="D23" s="39"/>
      <c r="E23" s="38">
        <f t="shared" si="1"/>
        <v>0</v>
      </c>
      <c r="F23" s="39"/>
      <c r="G23" s="38">
        <f t="shared" si="2"/>
        <v>0</v>
      </c>
      <c r="H23" s="39"/>
      <c r="I23" s="38">
        <f t="shared" si="3"/>
        <v>0</v>
      </c>
      <c r="J23" s="39"/>
      <c r="K23" s="38">
        <f t="shared" si="4"/>
        <v>0</v>
      </c>
      <c r="L23" s="39"/>
      <c r="M23" s="38">
        <f t="shared" si="5"/>
        <v>0</v>
      </c>
      <c r="N23" s="41">
        <f t="shared" si="6"/>
        <v>0</v>
      </c>
      <c r="O23" s="40">
        <f t="shared" si="0"/>
        <v>0</v>
      </c>
      <c r="P23" s="45"/>
      <c r="Q23" s="37">
        <f t="shared" si="7"/>
        <v>7</v>
      </c>
      <c r="R23" s="37" t="str">
        <f>IF(ATHLETES!A19="","",VLOOKUP(A23,ATHLETES!A:L,3,0))</f>
        <v/>
      </c>
      <c r="S23" s="37" t="str">
        <f>IF(ATHLETES!A19="","",VLOOKUP(A23,ATHLETES!A:L,2,0))</f>
        <v/>
      </c>
      <c r="T23" s="39"/>
      <c r="U23" s="38">
        <f t="shared" si="8"/>
        <v>0</v>
      </c>
    </row>
    <row r="24" spans="1:21" ht="30" customHeight="1">
      <c r="A24" s="43" t="str">
        <f>IFERROR(VLOOKUP(ATHLETES!A21,ATHLETES!A:B,1,0),"")</f>
        <v/>
      </c>
      <c r="B24" s="43" t="str">
        <f>IFERROR(VLOOKUP(A24,ATHLETES!A:L,3,0),"")</f>
        <v/>
      </c>
      <c r="C24" s="43" t="str">
        <f>IFERROR(VLOOKUP(A24,ATHLETES!A:L,2,0),"")</f>
        <v/>
      </c>
      <c r="D24" s="39"/>
      <c r="E24" s="38">
        <f t="shared" si="1"/>
        <v>0</v>
      </c>
      <c r="F24" s="39"/>
      <c r="G24" s="38">
        <f t="shared" si="2"/>
        <v>0</v>
      </c>
      <c r="H24" s="39"/>
      <c r="I24" s="38">
        <f t="shared" si="3"/>
        <v>0</v>
      </c>
      <c r="J24" s="39"/>
      <c r="K24" s="38">
        <f t="shared" si="4"/>
        <v>0</v>
      </c>
      <c r="L24" s="39"/>
      <c r="M24" s="38">
        <f t="shared" si="5"/>
        <v>0</v>
      </c>
      <c r="N24" s="41">
        <f t="shared" si="6"/>
        <v>0</v>
      </c>
      <c r="O24" s="40">
        <f t="shared" si="0"/>
        <v>0</v>
      </c>
      <c r="P24" s="45"/>
      <c r="Q24" s="37">
        <f t="shared" si="7"/>
        <v>7</v>
      </c>
      <c r="R24" s="37" t="str">
        <f>IF(ATHLETES!A20="","",VLOOKUP(A24,ATHLETES!A:L,3,0))</f>
        <v/>
      </c>
      <c r="S24" s="37" t="str">
        <f>IF(ATHLETES!A20="","",VLOOKUP(A24,ATHLETES!A:L,2,0))</f>
        <v/>
      </c>
      <c r="T24" s="39"/>
      <c r="U24" s="38">
        <f t="shared" si="8"/>
        <v>0</v>
      </c>
    </row>
    <row r="25" spans="1:21" ht="30" customHeight="1">
      <c r="A25" s="43" t="str">
        <f>IFERROR(VLOOKUP(ATHLETES!A22,ATHLETES!A:B,1,0),"")</f>
        <v/>
      </c>
      <c r="B25" s="43" t="str">
        <f>IFERROR(VLOOKUP(A25,ATHLETES!A:L,3,0),"")</f>
        <v/>
      </c>
      <c r="C25" s="43" t="str">
        <f>IFERROR(VLOOKUP(A25,ATHLETES!A:L,2,0),"")</f>
        <v/>
      </c>
      <c r="D25" s="39"/>
      <c r="E25" s="38">
        <f t="shared" si="1"/>
        <v>0</v>
      </c>
      <c r="F25" s="39"/>
      <c r="G25" s="38">
        <f t="shared" si="2"/>
        <v>0</v>
      </c>
      <c r="H25" s="39"/>
      <c r="I25" s="38">
        <f t="shared" si="3"/>
        <v>0</v>
      </c>
      <c r="J25" s="39"/>
      <c r="K25" s="38">
        <f t="shared" si="4"/>
        <v>0</v>
      </c>
      <c r="L25" s="39"/>
      <c r="M25" s="38">
        <f t="shared" si="5"/>
        <v>0</v>
      </c>
      <c r="N25" s="41">
        <f t="shared" si="6"/>
        <v>0</v>
      </c>
      <c r="O25" s="40">
        <f t="shared" si="0"/>
        <v>0</v>
      </c>
      <c r="P25" s="45"/>
      <c r="Q25" s="37">
        <f t="shared" si="7"/>
        <v>7</v>
      </c>
      <c r="R25" s="37" t="str">
        <f>IF(ATHLETES!A21="","",VLOOKUP(A25,ATHLETES!A:L,3,0))</f>
        <v/>
      </c>
      <c r="S25" s="37" t="str">
        <f>IF(ATHLETES!A21="","",VLOOKUP(A25,ATHLETES!A:L,2,0))</f>
        <v/>
      </c>
      <c r="T25" s="39"/>
      <c r="U25" s="38">
        <f t="shared" si="8"/>
        <v>0</v>
      </c>
    </row>
    <row r="26" spans="1:21" ht="29.45" customHeight="1">
      <c r="A26" s="43" t="str">
        <f>IFERROR(VLOOKUP(ATHLETES!A23,ATHLETES!A:B,1,0),"")</f>
        <v/>
      </c>
      <c r="B26" s="43" t="str">
        <f>IFERROR(VLOOKUP(A26,ATHLETES!A:L,3,0),"")</f>
        <v/>
      </c>
      <c r="C26" s="43" t="str">
        <f>IFERROR(VLOOKUP(A26,ATHLETES!A:L,2,0),"")</f>
        <v/>
      </c>
      <c r="D26" s="39"/>
      <c r="E26" s="38">
        <f t="shared" si="1"/>
        <v>0</v>
      </c>
      <c r="F26" s="39"/>
      <c r="G26" s="38">
        <f t="shared" si="2"/>
        <v>0</v>
      </c>
      <c r="H26" s="39"/>
      <c r="I26" s="38">
        <f t="shared" si="3"/>
        <v>0</v>
      </c>
      <c r="J26" s="39"/>
      <c r="K26" s="38">
        <f t="shared" si="4"/>
        <v>0</v>
      </c>
      <c r="L26" s="39"/>
      <c r="M26" s="38">
        <f t="shared" si="5"/>
        <v>0</v>
      </c>
      <c r="N26" s="41">
        <f t="shared" si="6"/>
        <v>0</v>
      </c>
      <c r="O26" s="40">
        <f t="shared" si="0"/>
        <v>0</v>
      </c>
      <c r="P26" s="45"/>
      <c r="Q26" s="37">
        <f t="shared" si="7"/>
        <v>7</v>
      </c>
      <c r="R26" s="37" t="str">
        <f>IF(ATHLETES!A22="","",VLOOKUP(A26,ATHLETES!A:L,3,0))</f>
        <v/>
      </c>
      <c r="S26" s="37" t="str">
        <f>IF(ATHLETES!A22="","",VLOOKUP(A26,ATHLETES!A:L,2,0))</f>
        <v/>
      </c>
      <c r="T26" s="39"/>
      <c r="U26" s="38">
        <f t="shared" si="8"/>
        <v>0</v>
      </c>
    </row>
    <row r="27" spans="1:21" ht="30" customHeight="1">
      <c r="A27" s="43" t="str">
        <f>IFERROR(VLOOKUP(ATHLETES!A24,ATHLETES!A:B,1,0),"")</f>
        <v/>
      </c>
      <c r="B27" s="43" t="str">
        <f>IFERROR(VLOOKUP(A27,ATHLETES!A:L,3,0),"")</f>
        <v/>
      </c>
      <c r="C27" s="43" t="str">
        <f>IFERROR(VLOOKUP(A27,ATHLETES!A:L,2,0),"")</f>
        <v/>
      </c>
      <c r="D27" s="39"/>
      <c r="E27" s="38">
        <f t="shared" si="1"/>
        <v>0</v>
      </c>
      <c r="F27" s="39"/>
      <c r="G27" s="38">
        <f t="shared" si="2"/>
        <v>0</v>
      </c>
      <c r="H27" s="39"/>
      <c r="I27" s="38">
        <f t="shared" si="3"/>
        <v>0</v>
      </c>
      <c r="J27" s="39"/>
      <c r="K27" s="38">
        <f t="shared" si="4"/>
        <v>0</v>
      </c>
      <c r="L27" s="39"/>
      <c r="M27" s="38">
        <f t="shared" si="5"/>
        <v>0</v>
      </c>
      <c r="N27" s="41">
        <f t="shared" si="6"/>
        <v>0</v>
      </c>
      <c r="O27" s="40">
        <f t="shared" si="0"/>
        <v>0</v>
      </c>
      <c r="P27" s="45"/>
      <c r="Q27" s="37">
        <f t="shared" si="7"/>
        <v>7</v>
      </c>
      <c r="R27" s="37" t="str">
        <f>IF(ATHLETES!A23="","",VLOOKUP(A27,ATHLETES!A:L,3,0))</f>
        <v/>
      </c>
      <c r="S27" s="37" t="str">
        <f>IF(ATHLETES!A23="","",VLOOKUP(A27,ATHLETES!A:L,2,0))</f>
        <v/>
      </c>
      <c r="T27" s="39"/>
      <c r="U27" s="38">
        <f t="shared" si="8"/>
        <v>0</v>
      </c>
    </row>
    <row r="28" spans="1:21" ht="30" customHeight="1">
      <c r="A28" s="43" t="str">
        <f>IFERROR(VLOOKUP(ATHLETES!A25,ATHLETES!A:B,1,0),"")</f>
        <v/>
      </c>
      <c r="B28" s="43" t="str">
        <f>IFERROR(VLOOKUP(A28,ATHLETES!A:L,3,0),"")</f>
        <v/>
      </c>
      <c r="C28" s="43" t="str">
        <f>IFERROR(VLOOKUP(A28,ATHLETES!A:L,2,0),"")</f>
        <v/>
      </c>
      <c r="D28" s="39"/>
      <c r="E28" s="38">
        <f t="shared" si="1"/>
        <v>0</v>
      </c>
      <c r="F28" s="39"/>
      <c r="G28" s="38">
        <f t="shared" si="2"/>
        <v>0</v>
      </c>
      <c r="H28" s="39"/>
      <c r="I28" s="38">
        <f t="shared" si="3"/>
        <v>0</v>
      </c>
      <c r="J28" s="39"/>
      <c r="K28" s="38">
        <f t="shared" si="4"/>
        <v>0</v>
      </c>
      <c r="L28" s="39"/>
      <c r="M28" s="38">
        <f t="shared" si="5"/>
        <v>0</v>
      </c>
      <c r="N28" s="41">
        <f t="shared" si="6"/>
        <v>0</v>
      </c>
      <c r="O28" s="40">
        <f t="shared" si="0"/>
        <v>0</v>
      </c>
      <c r="P28" s="45"/>
      <c r="Q28" s="37">
        <f t="shared" si="7"/>
        <v>7</v>
      </c>
      <c r="R28" s="37" t="str">
        <f>IF(ATHLETES!A24="","",VLOOKUP(A28,ATHLETES!A:L,3,0))</f>
        <v/>
      </c>
      <c r="S28" s="37" t="str">
        <f>IF(ATHLETES!A24="","",VLOOKUP(A28,ATHLETES!A:L,2,0))</f>
        <v/>
      </c>
      <c r="T28" s="39"/>
      <c r="U28" s="38">
        <f t="shared" si="8"/>
        <v>0</v>
      </c>
    </row>
    <row r="29" spans="1:21" ht="30" customHeight="1">
      <c r="A29" s="43" t="str">
        <f>IFERROR(VLOOKUP(ATHLETES!A26,ATHLETES!A:B,1,0),"")</f>
        <v/>
      </c>
      <c r="B29" s="43" t="str">
        <f>IFERROR(VLOOKUP(A29,ATHLETES!A:L,3,0),"")</f>
        <v/>
      </c>
      <c r="C29" s="43" t="str">
        <f>IFERROR(VLOOKUP(A29,ATHLETES!A:L,2,0),"")</f>
        <v/>
      </c>
      <c r="D29" s="39"/>
      <c r="E29" s="38">
        <f t="shared" si="1"/>
        <v>0</v>
      </c>
      <c r="F29" s="39"/>
      <c r="G29" s="38">
        <f t="shared" si="2"/>
        <v>0</v>
      </c>
      <c r="H29" s="39"/>
      <c r="I29" s="38">
        <f t="shared" si="3"/>
        <v>0</v>
      </c>
      <c r="J29" s="39"/>
      <c r="K29" s="38">
        <f t="shared" si="4"/>
        <v>0</v>
      </c>
      <c r="L29" s="39"/>
      <c r="M29" s="38">
        <f t="shared" si="5"/>
        <v>0</v>
      </c>
      <c r="N29" s="41">
        <f t="shared" si="6"/>
        <v>0</v>
      </c>
      <c r="O29" s="40">
        <f t="shared" si="0"/>
        <v>0</v>
      </c>
      <c r="P29" s="45"/>
      <c r="Q29" s="37">
        <f t="shared" si="7"/>
        <v>7</v>
      </c>
      <c r="R29" s="37" t="str">
        <f>IF(ATHLETES!A25="","",VLOOKUP(A29,ATHLETES!A:L,3,0))</f>
        <v/>
      </c>
      <c r="S29" s="37" t="str">
        <f>IF(ATHLETES!A25="","",VLOOKUP(A29,ATHLETES!A:L,2,0))</f>
        <v/>
      </c>
      <c r="T29" s="39"/>
      <c r="U29" s="38">
        <f t="shared" si="8"/>
        <v>0</v>
      </c>
    </row>
    <row r="30" spans="1:21" ht="30" customHeight="1">
      <c r="A30" s="43" t="str">
        <f>IFERROR(VLOOKUP(ATHLETES!A27,ATHLETES!A:B,1,0),"")</f>
        <v/>
      </c>
      <c r="B30" s="43" t="str">
        <f>IFERROR(VLOOKUP(A30,ATHLETES!A:L,3,0),"")</f>
        <v/>
      </c>
      <c r="C30" s="43" t="str">
        <f>IFERROR(VLOOKUP(A30,ATHLETES!A:L,2,0),"")</f>
        <v/>
      </c>
      <c r="D30" s="39"/>
      <c r="E30" s="38">
        <f t="shared" si="1"/>
        <v>0</v>
      </c>
      <c r="F30" s="39"/>
      <c r="G30" s="38">
        <f t="shared" si="2"/>
        <v>0</v>
      </c>
      <c r="H30" s="39"/>
      <c r="I30" s="38">
        <f t="shared" si="3"/>
        <v>0</v>
      </c>
      <c r="J30" s="39"/>
      <c r="K30" s="38">
        <f t="shared" si="4"/>
        <v>0</v>
      </c>
      <c r="L30" s="39"/>
      <c r="M30" s="38">
        <f t="shared" si="5"/>
        <v>0</v>
      </c>
      <c r="N30" s="41">
        <f t="shared" si="6"/>
        <v>0</v>
      </c>
      <c r="O30" s="40">
        <f t="shared" si="0"/>
        <v>0</v>
      </c>
      <c r="P30" s="45"/>
      <c r="Q30" s="37">
        <f t="shared" si="7"/>
        <v>7</v>
      </c>
      <c r="R30" s="37" t="str">
        <f>IF(ATHLETES!A26="","",VLOOKUP(A30,ATHLETES!A:L,3,0))</f>
        <v/>
      </c>
      <c r="S30" s="37" t="str">
        <f>IF(ATHLETES!A26="","",VLOOKUP(A30,ATHLETES!A:L,2,0))</f>
        <v/>
      </c>
      <c r="T30" s="39"/>
      <c r="U30" s="38">
        <f t="shared" si="8"/>
        <v>0</v>
      </c>
    </row>
    <row r="31" spans="1:21" ht="30" customHeight="1">
      <c r="A31" s="43" t="str">
        <f>IFERROR(VLOOKUP(ATHLETES!A28,ATHLETES!A:B,1,0),"")</f>
        <v/>
      </c>
      <c r="B31" s="43" t="str">
        <f>IFERROR(VLOOKUP(A31,ATHLETES!A:L,3,0),"")</f>
        <v/>
      </c>
      <c r="C31" s="43" t="str">
        <f>IFERROR(VLOOKUP(A31,ATHLETES!A:L,2,0),"")</f>
        <v/>
      </c>
      <c r="D31" s="39"/>
      <c r="E31" s="38">
        <f t="shared" si="1"/>
        <v>0</v>
      </c>
      <c r="F31" s="39"/>
      <c r="G31" s="38">
        <f t="shared" si="2"/>
        <v>0</v>
      </c>
      <c r="H31" s="39"/>
      <c r="I31" s="38">
        <f t="shared" si="3"/>
        <v>0</v>
      </c>
      <c r="J31" s="39"/>
      <c r="K31" s="38">
        <f t="shared" si="4"/>
        <v>0</v>
      </c>
      <c r="L31" s="39"/>
      <c r="M31" s="38">
        <f t="shared" si="5"/>
        <v>0</v>
      </c>
      <c r="N31" s="41">
        <f t="shared" si="6"/>
        <v>0</v>
      </c>
      <c r="O31" s="40">
        <f t="shared" si="0"/>
        <v>0</v>
      </c>
      <c r="P31" s="45"/>
      <c r="Q31" s="37">
        <f t="shared" si="7"/>
        <v>7</v>
      </c>
      <c r="R31" s="37" t="str">
        <f>IF(ATHLETES!A27="","",VLOOKUP(A31,ATHLETES!A:L,3,0))</f>
        <v/>
      </c>
      <c r="S31" s="37" t="str">
        <f>IF(ATHLETES!A27="","",VLOOKUP(A31,ATHLETES!A:L,2,0))</f>
        <v/>
      </c>
      <c r="T31" s="39"/>
      <c r="U31" s="38">
        <f t="shared" si="8"/>
        <v>0</v>
      </c>
    </row>
    <row r="32" spans="1:21" ht="30" customHeight="1">
      <c r="A32" s="43" t="str">
        <f>IFERROR(VLOOKUP(ATHLETES!A29,ATHLETES!A:B,1,0),"")</f>
        <v/>
      </c>
      <c r="B32" s="43" t="str">
        <f>IFERROR(VLOOKUP(A32,ATHLETES!A:L,3,0),"")</f>
        <v/>
      </c>
      <c r="C32" s="43" t="str">
        <f>IFERROR(VLOOKUP(A32,ATHLETES!A:L,2,0),"")</f>
        <v/>
      </c>
      <c r="D32" s="39"/>
      <c r="E32" s="38">
        <f t="shared" si="1"/>
        <v>0</v>
      </c>
      <c r="F32" s="39"/>
      <c r="G32" s="38">
        <f t="shared" si="2"/>
        <v>0</v>
      </c>
      <c r="H32" s="39"/>
      <c r="I32" s="38">
        <f t="shared" si="3"/>
        <v>0</v>
      </c>
      <c r="J32" s="39"/>
      <c r="K32" s="38">
        <f t="shared" si="4"/>
        <v>0</v>
      </c>
      <c r="L32" s="39"/>
      <c r="M32" s="38">
        <f t="shared" si="5"/>
        <v>0</v>
      </c>
      <c r="N32" s="41">
        <f t="shared" si="6"/>
        <v>0</v>
      </c>
      <c r="O32" s="40">
        <f t="shared" si="0"/>
        <v>0</v>
      </c>
      <c r="P32" s="45"/>
      <c r="Q32" s="37">
        <f t="shared" si="7"/>
        <v>7</v>
      </c>
      <c r="R32" s="37" t="str">
        <f>IF(ATHLETES!A28="","",VLOOKUP(A32,ATHLETES!A:L,3,0))</f>
        <v/>
      </c>
      <c r="S32" s="37" t="str">
        <f>IF(ATHLETES!A28="","",VLOOKUP(A32,ATHLETES!A:L,2,0))</f>
        <v/>
      </c>
      <c r="T32" s="39"/>
      <c r="U32" s="38">
        <f t="shared" si="8"/>
        <v>0</v>
      </c>
    </row>
    <row r="33" spans="1:21" ht="30" customHeight="1">
      <c r="A33" s="43" t="str">
        <f>IFERROR(VLOOKUP(ATHLETES!A30,ATHLETES!A:B,1,0),"")</f>
        <v/>
      </c>
      <c r="B33" s="43" t="str">
        <f>IFERROR(VLOOKUP(A33,ATHLETES!A:L,3,0),"")</f>
        <v/>
      </c>
      <c r="C33" s="43" t="str">
        <f>IFERROR(VLOOKUP(A33,ATHLETES!A:L,2,0),"")</f>
        <v/>
      </c>
      <c r="D33" s="39"/>
      <c r="E33" s="38">
        <f t="shared" si="1"/>
        <v>0</v>
      </c>
      <c r="F33" s="39"/>
      <c r="G33" s="38">
        <f t="shared" si="2"/>
        <v>0</v>
      </c>
      <c r="H33" s="39"/>
      <c r="I33" s="38">
        <f t="shared" si="3"/>
        <v>0</v>
      </c>
      <c r="J33" s="39"/>
      <c r="K33" s="38">
        <f t="shared" si="4"/>
        <v>0</v>
      </c>
      <c r="L33" s="39"/>
      <c r="M33" s="38">
        <f t="shared" si="5"/>
        <v>0</v>
      </c>
      <c r="N33" s="41">
        <f>IF(E33="","",SUM(E33,G33,I33,K33))</f>
        <v>0</v>
      </c>
      <c r="O33" s="40">
        <f t="shared" si="0"/>
        <v>0</v>
      </c>
      <c r="P33" s="45"/>
      <c r="Q33" s="37">
        <f t="shared" si="7"/>
        <v>7</v>
      </c>
      <c r="R33" s="37" t="str">
        <f>IF(ATHLETES!A23="","",VLOOKUP(A33,ATHLETES!A:L,3,0))</f>
        <v/>
      </c>
      <c r="S33" s="37" t="str">
        <f>IF(ATHLETES!A29="","",VLOOKUP(A33,ATHLETES!A:L,2,0))</f>
        <v/>
      </c>
      <c r="T33" s="39"/>
      <c r="U33" s="38">
        <f t="shared" si="8"/>
        <v>0</v>
      </c>
    </row>
  </sheetData>
  <mergeCells count="7">
    <mergeCell ref="V3:W3"/>
    <mergeCell ref="B3:C3"/>
    <mergeCell ref="D3:L3"/>
    <mergeCell ref="B1:L1"/>
    <mergeCell ref="N3:N4"/>
    <mergeCell ref="S3:T3"/>
    <mergeCell ref="O3:O4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32"/>
  <sheetViews>
    <sheetView workbookViewId="0">
      <selection activeCell="K14" sqref="K14:K15"/>
    </sheetView>
  </sheetViews>
  <sheetFormatPr baseColWidth="10" defaultRowHeight="15"/>
  <cols>
    <col min="1" max="2" width="16.7109375" style="17" customWidth="1"/>
    <col min="3" max="3" width="11.42578125" style="17" customWidth="1"/>
    <col min="4" max="4" width="14" style="17" customWidth="1"/>
    <col min="5" max="6" width="12" style="17" customWidth="1"/>
    <col min="7" max="7" width="13.140625" style="17" customWidth="1"/>
    <col min="8" max="8" width="14.140625" style="17" customWidth="1"/>
    <col min="9" max="9" width="14.28515625" style="17" customWidth="1"/>
    <col min="10" max="16384" width="11.42578125" style="17"/>
  </cols>
  <sheetData>
    <row r="1" spans="1:9" ht="26.25">
      <c r="A1" s="76" t="s">
        <v>22</v>
      </c>
      <c r="B1" s="76"/>
      <c r="C1" s="76"/>
      <c r="D1" s="76"/>
      <c r="E1" s="76"/>
      <c r="F1" s="76"/>
      <c r="G1" s="76"/>
    </row>
    <row r="3" spans="1:9" ht="30" customHeight="1">
      <c r="A3" s="77" t="s">
        <v>17</v>
      </c>
      <c r="B3" s="77"/>
      <c r="C3" s="78" t="s">
        <v>20</v>
      </c>
      <c r="D3" s="79"/>
      <c r="E3" s="79"/>
      <c r="F3" s="79"/>
      <c r="G3" s="80"/>
      <c r="H3" s="74" t="s">
        <v>21</v>
      </c>
      <c r="I3" s="69" t="s">
        <v>23</v>
      </c>
    </row>
    <row r="4" spans="1:9" ht="30" customHeight="1">
      <c r="A4" s="31" t="s">
        <v>18</v>
      </c>
      <c r="B4" s="31" t="s">
        <v>19</v>
      </c>
      <c r="C4" s="31" t="s">
        <v>33</v>
      </c>
      <c r="D4" s="31" t="s">
        <v>34</v>
      </c>
      <c r="E4" s="31" t="s">
        <v>35</v>
      </c>
      <c r="F4" s="31" t="s">
        <v>36</v>
      </c>
      <c r="G4" s="31" t="s">
        <v>37</v>
      </c>
      <c r="H4" s="75"/>
      <c r="I4" s="69"/>
    </row>
    <row r="5" spans="1:9" ht="30" customHeight="1">
      <c r="A5" s="20" t="str">
        <f>IF(ATHLETES!D2="","",VLOOKUP(ATHLETES!D2,ATHLETES!D:D,1,0))</f>
        <v>dupont1</v>
      </c>
      <c r="B5" s="20" t="str">
        <f>IF(A5="","",VLOOKUP(ATHLETES!E2,ATHLETES!E:E,1,0))</f>
        <v>EDOUARD1</v>
      </c>
      <c r="C5" s="19"/>
      <c r="D5" s="19"/>
      <c r="E5" s="19"/>
      <c r="F5" s="19"/>
      <c r="G5" s="19"/>
      <c r="H5" s="19">
        <f>SUM(C5:G5)</f>
        <v>0</v>
      </c>
      <c r="I5" s="19"/>
    </row>
    <row r="6" spans="1:9" ht="30" customHeight="1">
      <c r="A6" s="20" t="e">
        <f>IF(ATHLETES!#REF!="","",VLOOKUP(ATHLETES!#REF!,ATHLETES!D:D,1,0))</f>
        <v>#REF!</v>
      </c>
      <c r="B6" s="20" t="e">
        <f>IF(A6="","",VLOOKUP(ATHLETES!#REF!,ATHLETES!E:E,1,0))</f>
        <v>#REF!</v>
      </c>
      <c r="C6" s="19"/>
      <c r="D6" s="19"/>
      <c r="E6" s="19"/>
      <c r="F6" s="19"/>
      <c r="G6" s="19"/>
      <c r="H6" s="19">
        <f t="shared" ref="H6:H17" si="0">SUM(C6:G6)</f>
        <v>0</v>
      </c>
      <c r="I6" s="19"/>
    </row>
    <row r="7" spans="1:9" ht="30" customHeight="1">
      <c r="A7" s="20" t="e">
        <f>IF(ATHLETES!#REF!="","",VLOOKUP(ATHLETES!#REF!,ATHLETES!D:D,1,0))</f>
        <v>#REF!</v>
      </c>
      <c r="B7" s="20" t="e">
        <f>IF(A7="","",VLOOKUP(ATHLETES!#REF!,ATHLETES!E:E,1,0))</f>
        <v>#REF!</v>
      </c>
      <c r="C7" s="19"/>
      <c r="D7" s="19"/>
      <c r="E7" s="19"/>
      <c r="F7" s="19"/>
      <c r="G7" s="19"/>
      <c r="H7" s="19">
        <f t="shared" si="0"/>
        <v>0</v>
      </c>
      <c r="I7" s="19"/>
    </row>
    <row r="8" spans="1:9" ht="30" customHeight="1">
      <c r="A8" s="20" t="e">
        <f>IF(ATHLETES!#REF!="","",VLOOKUP(ATHLETES!#REF!,ATHLETES!D:D,1,0))</f>
        <v>#REF!</v>
      </c>
      <c r="B8" s="20" t="e">
        <f>IF(A8="","",VLOOKUP(ATHLETES!#REF!,ATHLETES!E:E,1,0))</f>
        <v>#REF!</v>
      </c>
      <c r="C8" s="19"/>
      <c r="D8" s="19"/>
      <c r="E8" s="19"/>
      <c r="F8" s="19"/>
      <c r="G8" s="19"/>
      <c r="H8" s="19">
        <f t="shared" si="0"/>
        <v>0</v>
      </c>
      <c r="I8" s="19"/>
    </row>
    <row r="9" spans="1:9" ht="30" customHeight="1">
      <c r="A9" s="20" t="e">
        <f>IF(ATHLETES!#REF!="","",VLOOKUP(ATHLETES!#REF!,ATHLETES!D:D,1,0))</f>
        <v>#REF!</v>
      </c>
      <c r="B9" s="20" t="e">
        <f>IF(A9="","",VLOOKUP(ATHLETES!#REF!,ATHLETES!E:E,1,0))</f>
        <v>#REF!</v>
      </c>
      <c r="C9" s="19"/>
      <c r="D9" s="19"/>
      <c r="E9" s="19"/>
      <c r="F9" s="19"/>
      <c r="G9" s="19"/>
      <c r="H9" s="19">
        <f t="shared" si="0"/>
        <v>0</v>
      </c>
      <c r="I9" s="19"/>
    </row>
    <row r="10" spans="1:9" ht="30" customHeight="1">
      <c r="A10" s="20" t="e">
        <f>IF(ATHLETES!#REF!="","",VLOOKUP(ATHLETES!#REF!,ATHLETES!D:D,1,0))</f>
        <v>#REF!</v>
      </c>
      <c r="B10" s="20" t="e">
        <f>IF(A10="","",VLOOKUP(ATHLETES!#REF!,ATHLETES!E:E,1,0))</f>
        <v>#REF!</v>
      </c>
      <c r="C10" s="19"/>
      <c r="D10" s="19"/>
      <c r="E10" s="19"/>
      <c r="F10" s="19"/>
      <c r="G10" s="19"/>
      <c r="H10" s="19">
        <f t="shared" si="0"/>
        <v>0</v>
      </c>
      <c r="I10" s="19"/>
    </row>
    <row r="11" spans="1:9" ht="30" customHeight="1">
      <c r="A11" s="20" t="e">
        <f>IF(ATHLETES!#REF!="","",VLOOKUP(ATHLETES!#REF!,ATHLETES!D:D,1,0))</f>
        <v>#REF!</v>
      </c>
      <c r="B11" s="20" t="e">
        <f>IF(A11="","",VLOOKUP(ATHLETES!#REF!,ATHLETES!E:E,1,0))</f>
        <v>#REF!</v>
      </c>
      <c r="C11" s="19"/>
      <c r="D11" s="19"/>
      <c r="E11" s="19"/>
      <c r="F11" s="19"/>
      <c r="G11" s="19"/>
      <c r="H11" s="19">
        <f t="shared" si="0"/>
        <v>0</v>
      </c>
      <c r="I11" s="19"/>
    </row>
    <row r="12" spans="1:9" ht="30" customHeight="1">
      <c r="A12" s="20" t="e">
        <f>IF(ATHLETES!#REF!="","",VLOOKUP(ATHLETES!#REF!,ATHLETES!D:D,1,0))</f>
        <v>#REF!</v>
      </c>
      <c r="B12" s="20" t="e">
        <f>IF(A12="","",VLOOKUP(ATHLETES!#REF!,ATHLETES!E:E,1,0))</f>
        <v>#REF!</v>
      </c>
      <c r="C12" s="19"/>
      <c r="D12" s="19"/>
      <c r="E12" s="19"/>
      <c r="F12" s="19"/>
      <c r="G12" s="19"/>
      <c r="H12" s="19">
        <f t="shared" si="0"/>
        <v>0</v>
      </c>
      <c r="I12" s="19"/>
    </row>
    <row r="13" spans="1:9" ht="30" customHeight="1">
      <c r="A13" s="20" t="e">
        <f>IF(ATHLETES!#REF!="","",VLOOKUP(ATHLETES!#REF!,ATHLETES!D:D,1,0))</f>
        <v>#REF!</v>
      </c>
      <c r="B13" s="20" t="e">
        <f>IF(A13="","",VLOOKUP(ATHLETES!#REF!,ATHLETES!E:E,1,0))</f>
        <v>#REF!</v>
      </c>
      <c r="C13" s="19"/>
      <c r="D13" s="19"/>
      <c r="E13" s="19"/>
      <c r="F13" s="19"/>
      <c r="G13" s="19"/>
      <c r="H13" s="19">
        <f t="shared" si="0"/>
        <v>0</v>
      </c>
      <c r="I13" s="19"/>
    </row>
    <row r="14" spans="1:9" ht="30" customHeight="1">
      <c r="A14" s="20" t="e">
        <f>IF(ATHLETES!#REF!="","",VLOOKUP(ATHLETES!#REF!,ATHLETES!D:D,1,0))</f>
        <v>#REF!</v>
      </c>
      <c r="B14" s="20" t="e">
        <f>IF(A14="","",VLOOKUP(ATHLETES!#REF!,ATHLETES!E:E,1,0))</f>
        <v>#REF!</v>
      </c>
      <c r="C14" s="19"/>
      <c r="D14" s="19"/>
      <c r="E14" s="19"/>
      <c r="F14" s="19"/>
      <c r="G14" s="19"/>
      <c r="H14" s="19">
        <f t="shared" si="0"/>
        <v>0</v>
      </c>
      <c r="I14" s="19"/>
    </row>
    <row r="15" spans="1:9" ht="30" customHeight="1">
      <c r="A15" s="20" t="e">
        <f>IF(ATHLETES!#REF!="","",VLOOKUP(ATHLETES!#REF!,ATHLETES!D:D,1,0))</f>
        <v>#REF!</v>
      </c>
      <c r="B15" s="20" t="e">
        <f>IF(A15="","",VLOOKUP(ATHLETES!#REF!,ATHLETES!E:E,1,0))</f>
        <v>#REF!</v>
      </c>
      <c r="C15" s="19"/>
      <c r="D15" s="19"/>
      <c r="E15" s="19"/>
      <c r="F15" s="19"/>
      <c r="G15" s="19"/>
      <c r="H15" s="19">
        <f t="shared" si="0"/>
        <v>0</v>
      </c>
      <c r="I15" s="19"/>
    </row>
    <row r="16" spans="1:9" ht="30" customHeight="1">
      <c r="A16" s="20" t="str">
        <f>IF(ATHLETES!D3="","",VLOOKUP(ATHLETES!D3,ATHLETES!D:D,1,0))</f>
        <v>dupont2</v>
      </c>
      <c r="B16" s="20" t="str">
        <f>IF(A16="","",VLOOKUP(ATHLETES!E3,ATHLETES!E:E,1,0))</f>
        <v>EDOUARD2</v>
      </c>
      <c r="C16" s="19"/>
      <c r="D16" s="19"/>
      <c r="E16" s="19"/>
      <c r="F16" s="19"/>
      <c r="G16" s="19"/>
      <c r="H16" s="19">
        <f t="shared" si="0"/>
        <v>0</v>
      </c>
      <c r="I16" s="19"/>
    </row>
    <row r="17" spans="1:9" ht="30" customHeight="1">
      <c r="A17" s="20" t="str">
        <f>IF(ATHLETES!D4="","",VLOOKUP(ATHLETES!D4,ATHLETES!D:D,1,0))</f>
        <v>dupont3</v>
      </c>
      <c r="B17" s="20" t="str">
        <f>IF(A17="","",VLOOKUP(ATHLETES!E4,ATHLETES!E:E,1,0))</f>
        <v>EDOUARD3</v>
      </c>
      <c r="C17" s="19"/>
      <c r="D17" s="19"/>
      <c r="E17" s="19"/>
      <c r="F17" s="19"/>
      <c r="G17" s="19"/>
      <c r="H17" s="19">
        <f t="shared" si="0"/>
        <v>0</v>
      </c>
      <c r="I17" s="19"/>
    </row>
    <row r="18" spans="1:9" ht="29.45" customHeight="1">
      <c r="A18" s="20" t="str">
        <f>IF(ATHLETES!D5="","",VLOOKUP(ATHLETES!D5,ATHLETES!D:D,1,0))</f>
        <v>dupont4</v>
      </c>
      <c r="B18" s="20" t="str">
        <f>IF(A18="","",VLOOKUP(ATHLETES!E5,ATHLETES!E:E,1,0))</f>
        <v>EDOUARD4</v>
      </c>
      <c r="C18" s="19"/>
      <c r="D18" s="19"/>
      <c r="E18" s="19"/>
      <c r="F18" s="19"/>
      <c r="G18" s="19"/>
      <c r="H18" s="19">
        <f>SUM(C18:G18)</f>
        <v>0</v>
      </c>
      <c r="I18" s="19"/>
    </row>
    <row r="19" spans="1:9" ht="29.45" customHeight="1">
      <c r="A19" s="20" t="e">
        <f>IF(ATHLETES!#REF!="","",VLOOKUP(ATHLETES!#REF!,ATHLETES!D:D,1,0))</f>
        <v>#REF!</v>
      </c>
      <c r="B19" s="20" t="e">
        <f>IF(A19="","",VLOOKUP(ATHLETES!#REF!,ATHLETES!E:E,1,0))</f>
        <v>#REF!</v>
      </c>
      <c r="C19" s="19"/>
      <c r="D19" s="19"/>
      <c r="E19" s="19"/>
      <c r="F19" s="19"/>
      <c r="G19" s="19"/>
      <c r="H19" s="19">
        <f t="shared" ref="H19:H29" si="1">SUM(C19:G19)</f>
        <v>0</v>
      </c>
      <c r="I19" s="19"/>
    </row>
    <row r="20" spans="1:9" ht="30" customHeight="1">
      <c r="A20" s="20" t="e">
        <f>IF(ATHLETES!#REF!="","",VLOOKUP(ATHLETES!#REF!,ATHLETES!D:D,1,0))</f>
        <v>#REF!</v>
      </c>
      <c r="B20" s="20" t="e">
        <f>IF(A20="","",VLOOKUP(ATHLETES!#REF!,ATHLETES!E:E,1,0))</f>
        <v>#REF!</v>
      </c>
      <c r="C20" s="19"/>
      <c r="D20" s="19"/>
      <c r="E20" s="19"/>
      <c r="F20" s="19"/>
      <c r="G20" s="19"/>
      <c r="H20" s="19">
        <f t="shared" si="1"/>
        <v>0</v>
      </c>
      <c r="I20" s="19"/>
    </row>
    <row r="21" spans="1:9" ht="30" customHeight="1">
      <c r="A21" s="20" t="e">
        <f>IF(ATHLETES!#REF!="","",VLOOKUP(ATHLETES!#REF!,ATHLETES!D:D,1,0))</f>
        <v>#REF!</v>
      </c>
      <c r="B21" s="20" t="e">
        <f>IF(A21="","",VLOOKUP(ATHLETES!#REF!,ATHLETES!E:E,1,0))</f>
        <v>#REF!</v>
      </c>
      <c r="C21" s="19"/>
      <c r="D21" s="19"/>
      <c r="E21" s="19"/>
      <c r="F21" s="19"/>
      <c r="G21" s="19"/>
      <c r="H21" s="19">
        <f t="shared" si="1"/>
        <v>0</v>
      </c>
      <c r="I21" s="19"/>
    </row>
    <row r="22" spans="1:9" ht="30" customHeight="1">
      <c r="A22" s="20" t="e">
        <f>IF(ATHLETES!#REF!="","",VLOOKUP(ATHLETES!#REF!,ATHLETES!D:D,1,0))</f>
        <v>#REF!</v>
      </c>
      <c r="B22" s="20" t="e">
        <f>IF(A22="","",VLOOKUP(ATHLETES!#REF!,ATHLETES!E:E,1,0))</f>
        <v>#REF!</v>
      </c>
      <c r="C22" s="19"/>
      <c r="D22" s="19"/>
      <c r="E22" s="19"/>
      <c r="F22" s="19"/>
      <c r="G22" s="19"/>
      <c r="H22" s="19">
        <f t="shared" si="1"/>
        <v>0</v>
      </c>
      <c r="I22" s="19"/>
    </row>
    <row r="23" spans="1:9" ht="30" customHeight="1">
      <c r="A23" s="20" t="e">
        <f>IF(ATHLETES!#REF!="","",VLOOKUP(ATHLETES!#REF!,ATHLETES!D:D,1,0))</f>
        <v>#REF!</v>
      </c>
      <c r="B23" s="20" t="e">
        <f>IF(A23="","",VLOOKUP(ATHLETES!#REF!,ATHLETES!E:E,1,0))</f>
        <v>#REF!</v>
      </c>
      <c r="C23" s="19"/>
      <c r="D23" s="19"/>
      <c r="E23" s="19"/>
      <c r="F23" s="19"/>
      <c r="G23" s="19"/>
      <c r="H23" s="19">
        <f t="shared" si="1"/>
        <v>0</v>
      </c>
      <c r="I23" s="19"/>
    </row>
    <row r="24" spans="1:9" ht="30.6" customHeight="1">
      <c r="A24" s="20" t="e">
        <f>IF(ATHLETES!#REF!="","",VLOOKUP(ATHLETES!#REF!,ATHLETES!D:D,1,0))</f>
        <v>#REF!</v>
      </c>
      <c r="B24" s="20" t="e">
        <f>IF(A24="","",VLOOKUP(ATHLETES!#REF!,ATHLETES!E:E,1,0))</f>
        <v>#REF!</v>
      </c>
      <c r="C24" s="19"/>
      <c r="D24" s="19"/>
      <c r="E24" s="19"/>
      <c r="F24" s="19"/>
      <c r="G24" s="19"/>
      <c r="H24" s="19">
        <f t="shared" si="1"/>
        <v>0</v>
      </c>
      <c r="I24" s="19"/>
    </row>
    <row r="25" spans="1:9" ht="30" customHeight="1">
      <c r="A25" s="20" t="e">
        <f>IF(ATHLETES!#REF!="","",VLOOKUP(ATHLETES!#REF!,ATHLETES!D:D,1,0))</f>
        <v>#REF!</v>
      </c>
      <c r="B25" s="20" t="e">
        <f>IF(A25="","",VLOOKUP(ATHLETES!#REF!,ATHLETES!E:E,1,0))</f>
        <v>#REF!</v>
      </c>
      <c r="C25" s="19"/>
      <c r="D25" s="19"/>
      <c r="E25" s="19"/>
      <c r="F25" s="19"/>
      <c r="G25" s="19"/>
      <c r="H25" s="19">
        <f t="shared" si="1"/>
        <v>0</v>
      </c>
      <c r="I25" s="19"/>
    </row>
    <row r="26" spans="1:9" ht="30" customHeight="1">
      <c r="A26" s="20" t="str">
        <f>IF(ATHLETES!D6="","",VLOOKUP(ATHLETES!D6,ATHLETES!D:D,1,0))</f>
        <v>dupont5</v>
      </c>
      <c r="B26" s="20" t="str">
        <f>IF(A26="","",VLOOKUP(ATHLETES!E6,ATHLETES!E:E,1,0))</f>
        <v>EDOUARD5</v>
      </c>
      <c r="C26" s="19"/>
      <c r="D26" s="19"/>
      <c r="E26" s="19"/>
      <c r="F26" s="19"/>
      <c r="G26" s="19"/>
      <c r="H26" s="19">
        <f t="shared" si="1"/>
        <v>0</v>
      </c>
      <c r="I26" s="19"/>
    </row>
    <row r="27" spans="1:9" ht="30" customHeight="1">
      <c r="A27" s="20" t="str">
        <f>IF(ATHLETES!D7="","",VLOOKUP(ATHLETES!D7,ATHLETES!D:D,1,0))</f>
        <v/>
      </c>
      <c r="B27" s="20" t="str">
        <f>IF(A27="","",VLOOKUP(ATHLETES!E7,ATHLETES!E:E,1,0))</f>
        <v/>
      </c>
      <c r="C27" s="19"/>
      <c r="D27" s="19"/>
      <c r="E27" s="19"/>
      <c r="F27" s="19"/>
      <c r="G27" s="19"/>
      <c r="H27" s="19">
        <f t="shared" si="1"/>
        <v>0</v>
      </c>
      <c r="I27" s="19"/>
    </row>
    <row r="28" spans="1:9" ht="28.9" customHeight="1">
      <c r="A28" s="20" t="str">
        <f>IF(ATHLETES!D8="","",VLOOKUP(ATHLETES!D8,ATHLETES!D:D,1,0))</f>
        <v/>
      </c>
      <c r="B28" s="20" t="str">
        <f>IF(A28="","",VLOOKUP(ATHLETES!E8,ATHLETES!E:E,1,0))</f>
        <v/>
      </c>
      <c r="C28" s="19"/>
      <c r="D28" s="19"/>
      <c r="E28" s="19"/>
      <c r="F28" s="19"/>
      <c r="G28" s="19"/>
      <c r="H28" s="19">
        <f t="shared" si="1"/>
        <v>0</v>
      </c>
      <c r="I28" s="19"/>
    </row>
    <row r="29" spans="1:9" ht="30" customHeight="1">
      <c r="A29" s="20" t="str">
        <f>IF(ATHLETES!D9="","",VLOOKUP(ATHLETES!D9,ATHLETES!D:D,1,0))</f>
        <v/>
      </c>
      <c r="B29" s="20" t="str">
        <f>IF(A29="","",VLOOKUP(ATHLETES!E9,ATHLETES!E:E,1,0))</f>
        <v/>
      </c>
      <c r="C29" s="19"/>
      <c r="D29" s="19"/>
      <c r="E29" s="19"/>
      <c r="F29" s="19"/>
      <c r="G29" s="19"/>
      <c r="H29" s="19">
        <f t="shared" si="1"/>
        <v>0</v>
      </c>
      <c r="I29" s="19"/>
    </row>
    <row r="30" spans="1:9" ht="30" customHeight="1">
      <c r="A30" s="20" t="str">
        <f>IF(ATHLETES!D10="","",VLOOKUP(ATHLETES!D10,ATHLETES!D:D,1,0))</f>
        <v/>
      </c>
      <c r="B30" s="20" t="str">
        <f>IF(A30="","",VLOOKUP(ATHLETES!E10,ATHLETES!E:E,1,0))</f>
        <v/>
      </c>
      <c r="C30" s="19"/>
      <c r="D30" s="19"/>
      <c r="E30" s="19"/>
      <c r="F30" s="19"/>
      <c r="G30" s="19"/>
      <c r="H30" s="19">
        <f t="shared" ref="H30:H32" si="2">SUM(C30:G30)</f>
        <v>0</v>
      </c>
      <c r="I30" s="19"/>
    </row>
    <row r="31" spans="1:9" ht="30" customHeight="1">
      <c r="A31" s="20" t="str">
        <f>IF(ATHLETES!D11="","",VLOOKUP(ATHLETES!D11,ATHLETES!D:D,1,0))</f>
        <v/>
      </c>
      <c r="B31" s="20" t="str">
        <f>IF(A31="","",VLOOKUP(ATHLETES!E11,ATHLETES!E:E,1,0))</f>
        <v/>
      </c>
      <c r="C31" s="19"/>
      <c r="D31" s="19"/>
      <c r="E31" s="19"/>
      <c r="F31" s="19"/>
      <c r="G31" s="19"/>
      <c r="H31" s="19">
        <f t="shared" si="2"/>
        <v>0</v>
      </c>
      <c r="I31" s="19"/>
    </row>
    <row r="32" spans="1:9" ht="29.45" customHeight="1">
      <c r="A32" s="20" t="str">
        <f>IF(ATHLETES!D12="","",VLOOKUP(ATHLETES!D12,ATHLETES!D:D,1,0))</f>
        <v/>
      </c>
      <c r="B32" s="20" t="str">
        <f>IF(A32="","",VLOOKUP(ATHLETES!E12,ATHLETES!E:E,1,0))</f>
        <v/>
      </c>
      <c r="C32" s="19"/>
      <c r="D32" s="19"/>
      <c r="E32" s="19"/>
      <c r="F32" s="19"/>
      <c r="G32" s="19"/>
      <c r="H32" s="19">
        <f t="shared" si="2"/>
        <v>0</v>
      </c>
      <c r="I32" s="19"/>
    </row>
  </sheetData>
  <sortState ref="I5:I16">
    <sortCondition descending="1" ref="I5"/>
  </sortState>
  <mergeCells count="5">
    <mergeCell ref="H3:H4"/>
    <mergeCell ref="A1:G1"/>
    <mergeCell ref="A3:B3"/>
    <mergeCell ref="C3:G3"/>
    <mergeCell ref="I3:I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50"/>
  </sheetPr>
  <dimension ref="A1:E33"/>
  <sheetViews>
    <sheetView workbookViewId="0">
      <selection activeCell="I12" sqref="I12"/>
    </sheetView>
  </sheetViews>
  <sheetFormatPr baseColWidth="10" defaultRowHeight="15"/>
  <cols>
    <col min="1" max="1" width="7.28515625" style="32" customWidth="1"/>
    <col min="2" max="2" width="17" style="32" customWidth="1"/>
    <col min="3" max="3" width="22.5703125" style="32" customWidth="1"/>
    <col min="4" max="4" width="10.5703125" style="32" customWidth="1"/>
    <col min="5" max="5" width="11.28515625" style="32" customWidth="1"/>
    <col min="6" max="16384" width="11.42578125" style="17"/>
  </cols>
  <sheetData>
    <row r="1" spans="1:5" ht="23.25">
      <c r="A1" s="81" t="s">
        <v>26</v>
      </c>
      <c r="B1" s="81"/>
      <c r="C1" s="81"/>
      <c r="D1" s="81"/>
      <c r="E1" s="81"/>
    </row>
    <row r="3" spans="1:5" ht="30" customHeight="1">
      <c r="A3" s="35" t="s">
        <v>25</v>
      </c>
      <c r="B3" s="84" t="s">
        <v>17</v>
      </c>
      <c r="C3" s="84"/>
      <c r="D3" s="35" t="s">
        <v>24</v>
      </c>
      <c r="E3" s="35" t="s">
        <v>3</v>
      </c>
    </row>
    <row r="4" spans="1:5" ht="35.1" customHeight="1">
      <c r="A4" s="34">
        <f>IFERROR(VLOOKUP(ATHLETES!A2,ATHLETES!A:L,1,0),"")</f>
        <v>1</v>
      </c>
      <c r="B4" s="82" t="str">
        <f>IFERROR(VLOOKUP(A4,ATHLETES!A:L,2,0),"")</f>
        <v>dupont1 EDOUARD1</v>
      </c>
      <c r="C4" s="83"/>
      <c r="D4" s="49">
        <f>IF(E4&lt;&gt;"",RANK(E4,$E$4:$E$33,0),"")</f>
        <v>1</v>
      </c>
      <c r="E4" s="34">
        <f>IF(A4="","",VLOOKUP(A4,Temps!A:O,14,0))</f>
        <v>115</v>
      </c>
    </row>
    <row r="5" spans="1:5" ht="35.1" customHeight="1">
      <c r="A5" s="34">
        <f>IFERROR(VLOOKUP(ATHLETES!A3,ATHLETES!A:L,1,0),"")</f>
        <v>2</v>
      </c>
      <c r="B5" s="82" t="str">
        <f>IFERROR(VLOOKUP(A5,ATHLETES!A:L,2,0),"")</f>
        <v>dupont2 EDOUARD2</v>
      </c>
      <c r="C5" s="83"/>
      <c r="D5" s="49">
        <f t="shared" ref="D5:D33" si="0">IF(E5&lt;&gt;"",RANK(E5,$E$4:$E$33,0),"")</f>
        <v>1</v>
      </c>
      <c r="E5" s="34">
        <f>IF(A5="","",VLOOKUP(A5,Temps!A:O,14,0))</f>
        <v>115</v>
      </c>
    </row>
    <row r="6" spans="1:5" ht="35.1" customHeight="1">
      <c r="A6" s="34">
        <f>IFERROR(VLOOKUP(ATHLETES!A4,ATHLETES!A:L,1,0),"")</f>
        <v>3</v>
      </c>
      <c r="B6" s="82" t="str">
        <f>IFERROR(VLOOKUP(A6,ATHLETES!A:L,2,0),"")</f>
        <v>dupont3 EDOUARD3</v>
      </c>
      <c r="C6" s="83"/>
      <c r="D6" s="49">
        <f t="shared" si="0"/>
        <v>5</v>
      </c>
      <c r="E6" s="34">
        <f>IF(A6="","",VLOOKUP(A6,Temps!A:O,14,0))</f>
        <v>18</v>
      </c>
    </row>
    <row r="7" spans="1:5" ht="35.1" customHeight="1">
      <c r="A7" s="34">
        <f>IFERROR(VLOOKUP(ATHLETES!A5,ATHLETES!A:L,1,0),"")</f>
        <v>4</v>
      </c>
      <c r="B7" s="82" t="str">
        <f>IFERROR(VLOOKUP(A7,ATHLETES!A:L,2,0),"")</f>
        <v>dupont4 EDOUARD4</v>
      </c>
      <c r="C7" s="83"/>
      <c r="D7" s="49">
        <f t="shared" si="0"/>
        <v>3</v>
      </c>
      <c r="E7" s="34">
        <f>IF(A7="","",VLOOKUP(A7,Temps!A:O,14,0))</f>
        <v>56</v>
      </c>
    </row>
    <row r="8" spans="1:5" ht="35.1" customHeight="1">
      <c r="A8" s="34">
        <f>IFERROR(VLOOKUP(ATHLETES!A6,ATHLETES!A:L,1,0),"")</f>
        <v>5</v>
      </c>
      <c r="B8" s="82" t="str">
        <f>IFERROR(VLOOKUP(A8,ATHLETES!A:L,2,0),"")</f>
        <v>dupont5 EDOUARD5</v>
      </c>
      <c r="C8" s="83"/>
      <c r="D8" s="49">
        <f t="shared" si="0"/>
        <v>4</v>
      </c>
      <c r="E8" s="34">
        <f>IF(A8="","",VLOOKUP(A8,Temps!A:O,14,0))</f>
        <v>48</v>
      </c>
    </row>
    <row r="9" spans="1:5" ht="35.1" customHeight="1">
      <c r="A9" s="34" t="str">
        <f>IFERROR(VLOOKUP(ATHLETES!A7,ATHLETES!A:L,1,0),"")</f>
        <v/>
      </c>
      <c r="B9" s="82" t="str">
        <f>IFERROR(VLOOKUP(A9,ATHLETES!A:L,2,0),"")</f>
        <v/>
      </c>
      <c r="C9" s="83"/>
      <c r="D9" s="49" t="str">
        <f t="shared" si="0"/>
        <v/>
      </c>
      <c r="E9" s="34" t="str">
        <f>IF(A9="","",VLOOKUP(A9,Temps!A:O,14,0))</f>
        <v/>
      </c>
    </row>
    <row r="10" spans="1:5" ht="35.1" customHeight="1">
      <c r="A10" s="34" t="str">
        <f>IFERROR(VLOOKUP(ATHLETES!A8,ATHLETES!A:L,1,0),"")</f>
        <v/>
      </c>
      <c r="B10" s="82" t="str">
        <f>IFERROR(VLOOKUP(A10,ATHLETES!A:L,2,0),"")</f>
        <v/>
      </c>
      <c r="C10" s="83"/>
      <c r="D10" s="49" t="str">
        <f t="shared" si="0"/>
        <v/>
      </c>
      <c r="E10" s="34" t="str">
        <f>IF(A10="","",VLOOKUP(A10,Temps!A:O,14,0))</f>
        <v/>
      </c>
    </row>
    <row r="11" spans="1:5" ht="35.1" customHeight="1">
      <c r="A11" s="34" t="str">
        <f>IFERROR(VLOOKUP(ATHLETES!A9,ATHLETES!A:L,1,0),"")</f>
        <v/>
      </c>
      <c r="B11" s="82" t="str">
        <f>IFERROR(VLOOKUP(A11,ATHLETES!A:L,2,0),"")</f>
        <v/>
      </c>
      <c r="C11" s="83"/>
      <c r="D11" s="49" t="str">
        <f t="shared" si="0"/>
        <v/>
      </c>
      <c r="E11" s="34" t="str">
        <f>IF(A11="","",VLOOKUP(A11,Temps!A:O,14,0))</f>
        <v/>
      </c>
    </row>
    <row r="12" spans="1:5" ht="35.1" customHeight="1">
      <c r="A12" s="34" t="str">
        <f>IFERROR(VLOOKUP(ATHLETES!A10,ATHLETES!A:L,1,0),"")</f>
        <v/>
      </c>
      <c r="B12" s="82" t="str">
        <f>IFERROR(VLOOKUP(A12,ATHLETES!A:L,2,0),"")</f>
        <v/>
      </c>
      <c r="C12" s="83"/>
      <c r="D12" s="49" t="str">
        <f t="shared" si="0"/>
        <v/>
      </c>
      <c r="E12" s="34" t="str">
        <f>IF(A12="","",VLOOKUP(A12,Temps!A:O,14,0))</f>
        <v/>
      </c>
    </row>
    <row r="13" spans="1:5" ht="35.1" customHeight="1">
      <c r="A13" s="34" t="str">
        <f>IFERROR(VLOOKUP(ATHLETES!A11,ATHLETES!A:L,1,0),"")</f>
        <v/>
      </c>
      <c r="B13" s="82" t="str">
        <f>IFERROR(VLOOKUP(A13,ATHLETES!A:L,2,0),"")</f>
        <v/>
      </c>
      <c r="C13" s="83"/>
      <c r="D13" s="49" t="str">
        <f t="shared" si="0"/>
        <v/>
      </c>
      <c r="E13" s="34" t="str">
        <f>IF(A13="","",VLOOKUP(A13,Temps!A:O,14,0))</f>
        <v/>
      </c>
    </row>
    <row r="14" spans="1:5" ht="35.1" customHeight="1">
      <c r="A14" s="34" t="str">
        <f>IFERROR(VLOOKUP(ATHLETES!A12,ATHLETES!A:L,1,0),"")</f>
        <v/>
      </c>
      <c r="B14" s="82" t="str">
        <f>IFERROR(VLOOKUP(A14,ATHLETES!A:L,2,0),"")</f>
        <v/>
      </c>
      <c r="C14" s="83"/>
      <c r="D14" s="49" t="str">
        <f t="shared" si="0"/>
        <v/>
      </c>
      <c r="E14" s="34" t="str">
        <f>IF(A14="","",VLOOKUP(A14,Temps!A:O,14,0))</f>
        <v/>
      </c>
    </row>
    <row r="15" spans="1:5" ht="35.1" customHeight="1">
      <c r="A15" s="34" t="str">
        <f>IFERROR(VLOOKUP(ATHLETES!A13,ATHLETES!A:L,1,0),"")</f>
        <v/>
      </c>
      <c r="B15" s="82" t="str">
        <f>IFERROR(VLOOKUP(A15,ATHLETES!A:L,2,0),"")</f>
        <v/>
      </c>
      <c r="C15" s="83"/>
      <c r="D15" s="49" t="str">
        <f t="shared" si="0"/>
        <v/>
      </c>
      <c r="E15" s="34" t="str">
        <f>IF(A15="","",VLOOKUP(A15,Temps!A:O,14,0))</f>
        <v/>
      </c>
    </row>
    <row r="16" spans="1:5" ht="35.1" customHeight="1">
      <c r="A16" s="34" t="str">
        <f>IFERROR(VLOOKUP(ATHLETES!A14,ATHLETES!A:L,1,0),"")</f>
        <v/>
      </c>
      <c r="B16" s="82" t="str">
        <f>IFERROR(VLOOKUP(A16,ATHLETES!A:L,2,0),"")</f>
        <v/>
      </c>
      <c r="C16" s="83"/>
      <c r="D16" s="49" t="str">
        <f t="shared" si="0"/>
        <v/>
      </c>
      <c r="E16" s="34" t="str">
        <f>IF(A16="","",VLOOKUP(A16,Temps!A:O,14,0))</f>
        <v/>
      </c>
    </row>
    <row r="17" spans="1:5" ht="35.1" customHeight="1">
      <c r="A17" s="34" t="str">
        <f>IFERROR(VLOOKUP(ATHLETES!A15,ATHLETES!A:L,1,0),"")</f>
        <v/>
      </c>
      <c r="B17" s="82" t="str">
        <f>IFERROR(VLOOKUP(A17,ATHLETES!A:L,2,0),"")</f>
        <v/>
      </c>
      <c r="C17" s="83"/>
      <c r="D17" s="49" t="str">
        <f t="shared" si="0"/>
        <v/>
      </c>
      <c r="E17" s="34" t="str">
        <f>IF(A17="","",VLOOKUP(A17,Temps!A:O,14,0))</f>
        <v/>
      </c>
    </row>
    <row r="18" spans="1:5" ht="35.1" customHeight="1">
      <c r="A18" s="34" t="str">
        <f>IFERROR(VLOOKUP(ATHLETES!A16,ATHLETES!A:L,1,0),"")</f>
        <v/>
      </c>
      <c r="B18" s="82" t="str">
        <f>IFERROR(VLOOKUP(A18,ATHLETES!A:L,2,0),"")</f>
        <v/>
      </c>
      <c r="C18" s="83"/>
      <c r="D18" s="49" t="str">
        <f t="shared" si="0"/>
        <v/>
      </c>
      <c r="E18" s="34" t="str">
        <f>IF(A18="","",VLOOKUP(A18,Temps!A:O,14,0))</f>
        <v/>
      </c>
    </row>
    <row r="19" spans="1:5" ht="35.1" customHeight="1">
      <c r="A19" s="34" t="str">
        <f>IFERROR(VLOOKUP(ATHLETES!A17,ATHLETES!A:L,1,0),"")</f>
        <v/>
      </c>
      <c r="B19" s="82" t="str">
        <f>IFERROR(VLOOKUP(A19,ATHLETES!A:L,2,0),"")</f>
        <v/>
      </c>
      <c r="C19" s="83"/>
      <c r="D19" s="49" t="str">
        <f t="shared" si="0"/>
        <v/>
      </c>
      <c r="E19" s="34" t="str">
        <f>IF(A19="","",VLOOKUP(A19,Temps!A:O,14,0))</f>
        <v/>
      </c>
    </row>
    <row r="20" spans="1:5" ht="35.1" customHeight="1">
      <c r="A20" s="34" t="str">
        <f>IFERROR(VLOOKUP(ATHLETES!A18,ATHLETES!A:L,1,0),"")</f>
        <v/>
      </c>
      <c r="B20" s="82" t="str">
        <f>IFERROR(VLOOKUP(A20,ATHLETES!A:L,2,0),"")</f>
        <v/>
      </c>
      <c r="C20" s="83"/>
      <c r="D20" s="49" t="str">
        <f t="shared" si="0"/>
        <v/>
      </c>
      <c r="E20" s="34" t="str">
        <f>IF(A20="","",VLOOKUP(A20,Temps!A:O,14,0))</f>
        <v/>
      </c>
    </row>
    <row r="21" spans="1:5" ht="35.1" customHeight="1">
      <c r="A21" s="34" t="str">
        <f>IFERROR(VLOOKUP(ATHLETES!A19,ATHLETES!A:L,1,0),"")</f>
        <v/>
      </c>
      <c r="B21" s="82" t="str">
        <f>IFERROR(VLOOKUP(A21,ATHLETES!A:L,2,0),"")</f>
        <v/>
      </c>
      <c r="C21" s="83"/>
      <c r="D21" s="49" t="str">
        <f t="shared" si="0"/>
        <v/>
      </c>
      <c r="E21" s="34" t="str">
        <f>IF(A21="","",VLOOKUP(A21,Temps!A:O,14,0))</f>
        <v/>
      </c>
    </row>
    <row r="22" spans="1:5" ht="35.1" customHeight="1">
      <c r="A22" s="34" t="str">
        <f>IFERROR(VLOOKUP(ATHLETES!A20,ATHLETES!A:L,1,0),"")</f>
        <v/>
      </c>
      <c r="B22" s="82" t="str">
        <f>IFERROR(VLOOKUP(A22,ATHLETES!A:L,2,0),"")</f>
        <v/>
      </c>
      <c r="C22" s="83"/>
      <c r="D22" s="49" t="str">
        <f t="shared" si="0"/>
        <v/>
      </c>
      <c r="E22" s="34" t="str">
        <f>IF(A22="","",VLOOKUP(A22,Temps!A:O,14,0))</f>
        <v/>
      </c>
    </row>
    <row r="23" spans="1:5" ht="35.1" customHeight="1">
      <c r="A23" s="34" t="str">
        <f>IFERROR(VLOOKUP(ATHLETES!A21,ATHLETES!A:L,1,0),"")</f>
        <v/>
      </c>
      <c r="B23" s="82" t="str">
        <f>IFERROR(VLOOKUP(A23,ATHLETES!A:L,2,0),"")</f>
        <v/>
      </c>
      <c r="C23" s="83"/>
      <c r="D23" s="49" t="str">
        <f t="shared" si="0"/>
        <v/>
      </c>
      <c r="E23" s="34" t="str">
        <f>IF(A23="","",VLOOKUP(A23,Temps!A:O,14,0))</f>
        <v/>
      </c>
    </row>
    <row r="24" spans="1:5" ht="35.1" customHeight="1">
      <c r="A24" s="34" t="str">
        <f>IFERROR(VLOOKUP(ATHLETES!A22,ATHLETES!A:L,1,0),"")</f>
        <v/>
      </c>
      <c r="B24" s="82" t="str">
        <f>IFERROR(VLOOKUP(A24,ATHLETES!A:L,2,0),"")</f>
        <v/>
      </c>
      <c r="C24" s="83"/>
      <c r="D24" s="49" t="str">
        <f t="shared" si="0"/>
        <v/>
      </c>
      <c r="E24" s="34" t="str">
        <f>IF(A24="","",VLOOKUP(A24,Temps!A:O,14,0))</f>
        <v/>
      </c>
    </row>
    <row r="25" spans="1:5" ht="35.1" customHeight="1">
      <c r="A25" s="34" t="str">
        <f>IFERROR(VLOOKUP(ATHLETES!A23,ATHLETES!A:L,1,0),"")</f>
        <v/>
      </c>
      <c r="B25" s="82" t="str">
        <f>IFERROR(VLOOKUP(A25,ATHLETES!A:L,2,0),"")</f>
        <v/>
      </c>
      <c r="C25" s="83"/>
      <c r="D25" s="49" t="str">
        <f t="shared" si="0"/>
        <v/>
      </c>
      <c r="E25" s="34" t="str">
        <f>IF(A25="","",VLOOKUP(A25,Temps!A:O,14,0))</f>
        <v/>
      </c>
    </row>
    <row r="26" spans="1:5" ht="35.1" customHeight="1">
      <c r="A26" s="34" t="str">
        <f>IFERROR(VLOOKUP(ATHLETES!A24,ATHLETES!A:L,1,0),"")</f>
        <v/>
      </c>
      <c r="B26" s="82" t="str">
        <f>IFERROR(VLOOKUP(A26,ATHLETES!A:L,2,0),"")</f>
        <v/>
      </c>
      <c r="C26" s="83"/>
      <c r="D26" s="49" t="str">
        <f t="shared" si="0"/>
        <v/>
      </c>
      <c r="E26" s="34" t="str">
        <f>IF(A26="","",VLOOKUP(A26,Temps!A:O,14,0))</f>
        <v/>
      </c>
    </row>
    <row r="27" spans="1:5" ht="35.1" customHeight="1">
      <c r="A27" s="34" t="str">
        <f>IFERROR(VLOOKUP(ATHLETES!A25,ATHLETES!A:L,1,0),"")</f>
        <v/>
      </c>
      <c r="B27" s="82" t="str">
        <f>IFERROR(VLOOKUP(A27,ATHLETES!A:L,2,0),"")</f>
        <v/>
      </c>
      <c r="C27" s="83"/>
      <c r="D27" s="49" t="str">
        <f t="shared" si="0"/>
        <v/>
      </c>
      <c r="E27" s="34" t="str">
        <f>IF(A27="","",VLOOKUP(A27,Temps!A:O,14,0))</f>
        <v/>
      </c>
    </row>
    <row r="28" spans="1:5" ht="35.1" customHeight="1">
      <c r="A28" s="34" t="str">
        <f>IFERROR(VLOOKUP(ATHLETES!A26,ATHLETES!A:L,1,0),"")</f>
        <v/>
      </c>
      <c r="B28" s="82" t="str">
        <f>IFERROR(VLOOKUP(A28,ATHLETES!A:L,2,0),"")</f>
        <v/>
      </c>
      <c r="C28" s="83"/>
      <c r="D28" s="49" t="str">
        <f t="shared" si="0"/>
        <v/>
      </c>
      <c r="E28" s="34" t="str">
        <f>IF(A28="","",VLOOKUP(A28,Temps!A:O,14,0))</f>
        <v/>
      </c>
    </row>
    <row r="29" spans="1:5" ht="35.1" customHeight="1">
      <c r="A29" s="34" t="str">
        <f>IFERROR(VLOOKUP(ATHLETES!A27,ATHLETES!A:L,1,0),"")</f>
        <v/>
      </c>
      <c r="B29" s="82" t="str">
        <f>IFERROR(VLOOKUP(A29,ATHLETES!A:L,2,0),"")</f>
        <v/>
      </c>
      <c r="C29" s="83"/>
      <c r="D29" s="49" t="str">
        <f t="shared" si="0"/>
        <v/>
      </c>
      <c r="E29" s="34" t="str">
        <f>IF(A29="","",VLOOKUP(A29,Temps!A:O,14,0))</f>
        <v/>
      </c>
    </row>
    <row r="30" spans="1:5" ht="35.1" customHeight="1">
      <c r="A30" s="34" t="str">
        <f>IFERROR(VLOOKUP(ATHLETES!A28,ATHLETES!A:L,1,0),"")</f>
        <v/>
      </c>
      <c r="B30" s="82" t="str">
        <f>IFERROR(VLOOKUP(A30,ATHLETES!A:L,2,0),"")</f>
        <v/>
      </c>
      <c r="C30" s="83"/>
      <c r="D30" s="49" t="str">
        <f t="shared" si="0"/>
        <v/>
      </c>
      <c r="E30" s="34" t="str">
        <f>IF(A30="","",VLOOKUP(A30,Temps!A:O,14,0))</f>
        <v/>
      </c>
    </row>
    <row r="31" spans="1:5" ht="35.1" customHeight="1">
      <c r="A31" s="34" t="str">
        <f>IFERROR(VLOOKUP(ATHLETES!A29,ATHLETES!A:L,1,0),"")</f>
        <v/>
      </c>
      <c r="B31" s="82" t="str">
        <f>IFERROR(VLOOKUP(A31,ATHLETES!A:L,2,0),"")</f>
        <v/>
      </c>
      <c r="C31" s="83"/>
      <c r="D31" s="49" t="str">
        <f t="shared" si="0"/>
        <v/>
      </c>
      <c r="E31" s="34" t="str">
        <f>IF(A31="","",VLOOKUP(A31,Temps!A:O,14,0))</f>
        <v/>
      </c>
    </row>
    <row r="32" spans="1:5" ht="35.1" customHeight="1">
      <c r="A32" s="34" t="str">
        <f>IFERROR(VLOOKUP(ATHLETES!A30,ATHLETES!A:L,1,0),"")</f>
        <v/>
      </c>
      <c r="B32" s="82" t="str">
        <f>IFERROR(VLOOKUP(A32,ATHLETES!A:L,2,0),"")</f>
        <v/>
      </c>
      <c r="C32" s="83"/>
      <c r="D32" s="49" t="str">
        <f t="shared" si="0"/>
        <v/>
      </c>
      <c r="E32" s="34" t="str">
        <f>IF(A32="","",VLOOKUP(A32,Temps!A:O,14,0))</f>
        <v/>
      </c>
    </row>
    <row r="33" spans="1:5" ht="35.1" customHeight="1">
      <c r="A33" s="34" t="str">
        <f>IFERROR(VLOOKUP(ATHLETES!A31,ATHLETES!A:L,1,0),"")</f>
        <v/>
      </c>
      <c r="B33" s="82" t="str">
        <f>IFERROR(VLOOKUP(A33,ATHLETES!A:L,2,0),"")</f>
        <v/>
      </c>
      <c r="C33" s="83"/>
      <c r="D33" s="49" t="str">
        <f t="shared" si="0"/>
        <v/>
      </c>
      <c r="E33" s="34" t="str">
        <f>IF(A33="","",VLOOKUP(A33,Temps!A:O,14,0))</f>
        <v/>
      </c>
    </row>
  </sheetData>
  <mergeCells count="32">
    <mergeCell ref="B31:C31"/>
    <mergeCell ref="B32:C32"/>
    <mergeCell ref="B33:C33"/>
    <mergeCell ref="B26:C26"/>
    <mergeCell ref="B27:C27"/>
    <mergeCell ref="B28:C28"/>
    <mergeCell ref="B29:C29"/>
    <mergeCell ref="B30:C30"/>
    <mergeCell ref="B21:C21"/>
    <mergeCell ref="B22:C22"/>
    <mergeCell ref="B23:C23"/>
    <mergeCell ref="B24:C24"/>
    <mergeCell ref="B25:C25"/>
    <mergeCell ref="B16:C16"/>
    <mergeCell ref="B17:C17"/>
    <mergeCell ref="B18:C18"/>
    <mergeCell ref="B19:C19"/>
    <mergeCell ref="B20:C20"/>
    <mergeCell ref="A1:E1"/>
    <mergeCell ref="B15:C15"/>
    <mergeCell ref="B9:C9"/>
    <mergeCell ref="B10:C10"/>
    <mergeCell ref="B11:C11"/>
    <mergeCell ref="B12:C12"/>
    <mergeCell ref="B13:C13"/>
    <mergeCell ref="B14:C14"/>
    <mergeCell ref="B8:C8"/>
    <mergeCell ref="B3:C3"/>
    <mergeCell ref="B4:C4"/>
    <mergeCell ref="B5:C5"/>
    <mergeCell ref="B6:C6"/>
    <mergeCell ref="B7:C7"/>
  </mergeCells>
  <pageMargins left="0.25" right="0.25" top="0.4" bottom="0.75" header="0.3" footer="0.3"/>
  <pageSetup paperSize="11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U65"/>
  <sheetViews>
    <sheetView showWhiteSpace="0" view="pageLayout" topLeftCell="A16" zoomScaleNormal="100" workbookViewId="0">
      <selection activeCell="C22" sqref="C22:D28"/>
    </sheetView>
  </sheetViews>
  <sheetFormatPr baseColWidth="10" defaultRowHeight="15"/>
  <cols>
    <col min="1" max="1" width="13.85546875" customWidth="1"/>
    <col min="3" max="3" width="13.7109375" customWidth="1"/>
    <col min="4" max="4" width="13.85546875" customWidth="1"/>
    <col min="5" max="5" width="12.5703125" customWidth="1"/>
    <col min="8" max="8" width="13.7109375" customWidth="1"/>
    <col min="9" max="9" width="11.5703125" customWidth="1"/>
    <col min="10" max="10" width="13.7109375" customWidth="1"/>
    <col min="11" max="11" width="13.5703125" customWidth="1"/>
    <col min="12" max="12" width="13.85546875" customWidth="1"/>
    <col min="15" max="15" width="14" customWidth="1"/>
    <col min="16" max="16" width="11" customWidth="1"/>
    <col min="17" max="17" width="13.7109375" customWidth="1"/>
    <col min="18" max="18" width="14.28515625" customWidth="1"/>
    <col min="19" max="19" width="13.7109375" customWidth="1"/>
  </cols>
  <sheetData>
    <row r="1" spans="1:21" ht="15.75" thickBot="1"/>
    <row r="2" spans="1:21" ht="24" thickBot="1">
      <c r="A2" s="86" t="s">
        <v>40</v>
      </c>
      <c r="B2" s="87"/>
      <c r="C2" s="87"/>
      <c r="D2" s="87"/>
      <c r="E2" s="87"/>
      <c r="F2" s="87"/>
      <c r="G2" s="88"/>
      <c r="H2" s="86" t="s">
        <v>40</v>
      </c>
      <c r="I2" s="87"/>
      <c r="J2" s="87"/>
      <c r="K2" s="87"/>
      <c r="L2" s="87"/>
      <c r="M2" s="87"/>
      <c r="N2" s="88"/>
      <c r="O2" s="98" t="s">
        <v>40</v>
      </c>
      <c r="P2" s="98"/>
      <c r="Q2" s="98"/>
      <c r="R2" s="98"/>
      <c r="S2" s="98"/>
      <c r="T2" s="98"/>
      <c r="U2" s="98"/>
    </row>
    <row r="3" spans="1:21" ht="33.75">
      <c r="A3" s="4"/>
      <c r="B3" s="4"/>
      <c r="C3" s="4"/>
      <c r="D3" s="4"/>
      <c r="E3" s="4"/>
      <c r="F3" s="4"/>
      <c r="G3" s="4"/>
    </row>
    <row r="4" spans="1:21" ht="26.25">
      <c r="A4" s="10" t="s">
        <v>0</v>
      </c>
      <c r="B4" s="89" t="s">
        <v>28</v>
      </c>
      <c r="C4" s="89"/>
      <c r="D4" s="89"/>
      <c r="E4" s="89"/>
      <c r="F4" s="89"/>
      <c r="H4" s="10" t="s">
        <v>13</v>
      </c>
      <c r="I4" s="89" t="s">
        <v>30</v>
      </c>
      <c r="J4" s="89"/>
      <c r="K4" s="89"/>
      <c r="L4" s="89"/>
      <c r="M4" s="89"/>
      <c r="O4" s="10" t="s">
        <v>16</v>
      </c>
      <c r="P4" s="89" t="s">
        <v>51</v>
      </c>
      <c r="Q4" s="89"/>
      <c r="R4" s="89"/>
      <c r="S4" s="89"/>
      <c r="T4" s="89"/>
    </row>
    <row r="8" spans="1:21" ht="18.75">
      <c r="A8" s="2" t="s">
        <v>1</v>
      </c>
      <c r="B8" s="1"/>
      <c r="C8" s="1"/>
      <c r="D8" s="1"/>
      <c r="E8" s="1"/>
      <c r="F8" s="1"/>
      <c r="G8" s="1"/>
      <c r="H8" s="2" t="s">
        <v>1</v>
      </c>
    </row>
    <row r="9" spans="1:21" ht="113.25" customHeight="1">
      <c r="A9" s="92" t="s">
        <v>41</v>
      </c>
      <c r="B9" s="97"/>
      <c r="C9" s="97"/>
      <c r="D9" s="97"/>
      <c r="E9" s="97"/>
      <c r="F9" s="97"/>
      <c r="G9" s="97"/>
      <c r="H9" s="92" t="s">
        <v>47</v>
      </c>
      <c r="I9" s="93"/>
      <c r="J9" s="93"/>
      <c r="K9" s="93"/>
      <c r="L9" s="93"/>
      <c r="M9" s="93"/>
      <c r="N9" s="93"/>
      <c r="O9" s="92" t="s">
        <v>52</v>
      </c>
      <c r="P9" s="97"/>
      <c r="Q9" s="97"/>
      <c r="R9" s="97"/>
      <c r="S9" s="97"/>
      <c r="T9" s="97"/>
      <c r="U9" s="97"/>
    </row>
    <row r="10" spans="1:21" ht="18.75">
      <c r="A10" s="1"/>
      <c r="B10" s="1"/>
      <c r="C10" s="1"/>
      <c r="D10" s="1"/>
      <c r="E10" s="1"/>
      <c r="F10" s="1"/>
      <c r="G10" s="1"/>
    </row>
    <row r="11" spans="1:21" ht="18.75">
      <c r="A11" s="1"/>
      <c r="B11" s="1"/>
      <c r="C11" s="1"/>
      <c r="D11" s="1"/>
      <c r="E11" s="1"/>
      <c r="F11" s="1"/>
      <c r="G11" s="1"/>
    </row>
    <row r="12" spans="1:21" ht="18.75">
      <c r="A12" s="1"/>
      <c r="B12" s="1"/>
      <c r="C12" s="1"/>
      <c r="D12" s="1"/>
      <c r="E12" s="1"/>
      <c r="F12" s="1"/>
      <c r="G12" s="1"/>
    </row>
    <row r="13" spans="1:21" ht="18.75">
      <c r="A13" s="1"/>
      <c r="B13" s="1"/>
      <c r="C13" s="1"/>
      <c r="D13" s="1"/>
      <c r="E13" s="7"/>
      <c r="F13" s="1"/>
      <c r="G13" s="1"/>
    </row>
    <row r="14" spans="1:21" ht="18.75">
      <c r="A14" s="2" t="s">
        <v>2</v>
      </c>
      <c r="B14" s="1"/>
      <c r="C14" s="1"/>
      <c r="D14" s="1"/>
      <c r="E14" s="1"/>
      <c r="F14" s="1"/>
      <c r="G14" s="1"/>
      <c r="H14" s="2" t="s">
        <v>2</v>
      </c>
      <c r="O14" s="2" t="s">
        <v>2</v>
      </c>
    </row>
    <row r="15" spans="1:21" ht="18.75">
      <c r="A15" s="3" t="s">
        <v>43</v>
      </c>
      <c r="B15" s="1"/>
      <c r="C15" s="1"/>
      <c r="D15" s="1"/>
      <c r="E15" s="1"/>
      <c r="F15" s="1"/>
      <c r="G15" s="1"/>
      <c r="H15" s="3" t="s">
        <v>43</v>
      </c>
      <c r="O15" s="3" t="s">
        <v>43</v>
      </c>
    </row>
    <row r="16" spans="1:21" ht="18.75">
      <c r="A16" s="11" t="s">
        <v>42</v>
      </c>
      <c r="B16" s="1"/>
      <c r="C16" s="1"/>
      <c r="D16" s="1"/>
      <c r="E16" s="1"/>
      <c r="F16" s="1"/>
      <c r="G16" s="1"/>
      <c r="H16" s="11" t="s">
        <v>48</v>
      </c>
      <c r="I16" s="11"/>
      <c r="J16" s="11"/>
    </row>
    <row r="17" spans="1:21" ht="18.75">
      <c r="A17" s="1"/>
      <c r="B17" s="1"/>
      <c r="C17" s="1"/>
      <c r="D17" s="1"/>
      <c r="E17" s="1"/>
      <c r="F17" s="1"/>
      <c r="G17" s="1"/>
    </row>
    <row r="18" spans="1:21" ht="18.75">
      <c r="A18" s="1"/>
      <c r="B18" s="1"/>
      <c r="C18" s="1"/>
      <c r="D18" s="1"/>
      <c r="E18" s="1"/>
      <c r="F18" s="1"/>
      <c r="G18" s="1"/>
    </row>
    <row r="19" spans="1:21" ht="18.75">
      <c r="A19" s="1"/>
      <c r="B19" s="1"/>
      <c r="C19" s="1"/>
      <c r="D19" s="1"/>
      <c r="E19" s="1"/>
      <c r="F19" s="1"/>
      <c r="G19" s="1"/>
    </row>
    <row r="20" spans="1:21" ht="18.75">
      <c r="A20" s="1"/>
      <c r="B20" s="1"/>
      <c r="C20" s="1"/>
      <c r="D20" s="1"/>
      <c r="E20" s="1"/>
      <c r="F20" s="1"/>
      <c r="G20" s="1"/>
    </row>
    <row r="21" spans="1:21" ht="18.75">
      <c r="A21" s="1"/>
      <c r="B21" s="1"/>
      <c r="C21" s="1"/>
      <c r="D21" s="1"/>
      <c r="E21" s="1"/>
      <c r="F21" s="1"/>
      <c r="G21" s="1"/>
      <c r="H21" s="94"/>
      <c r="I21" s="95"/>
      <c r="J21" s="9"/>
    </row>
    <row r="22" spans="1:21" ht="18.75">
      <c r="B22" s="5"/>
      <c r="C22" s="85" t="s">
        <v>3</v>
      </c>
      <c r="D22" s="85"/>
      <c r="E22" s="5"/>
      <c r="F22" s="5"/>
      <c r="G22" s="5"/>
      <c r="H22" s="96"/>
      <c r="I22" s="96"/>
      <c r="J22" s="85" t="s">
        <v>3</v>
      </c>
      <c r="K22" s="85"/>
      <c r="L22" s="96"/>
      <c r="M22" s="96"/>
      <c r="O22" s="96"/>
      <c r="P22" s="96"/>
      <c r="Q22" s="85" t="s">
        <v>3</v>
      </c>
      <c r="R22" s="85"/>
      <c r="S22" s="96"/>
      <c r="T22" s="96"/>
    </row>
    <row r="23" spans="1:21" ht="18.75">
      <c r="C23" s="14" t="s">
        <v>8</v>
      </c>
      <c r="D23" s="14" t="s">
        <v>9</v>
      </c>
      <c r="E23" s="1"/>
      <c r="F23" s="1"/>
      <c r="G23" s="1"/>
      <c r="H23" s="7"/>
      <c r="I23" s="7"/>
      <c r="J23" s="14" t="s">
        <v>8</v>
      </c>
      <c r="K23" s="14" t="s">
        <v>9</v>
      </c>
      <c r="L23" s="7"/>
      <c r="M23" s="7"/>
      <c r="O23" s="7"/>
      <c r="P23" s="7"/>
      <c r="Q23" s="14" t="s">
        <v>8</v>
      </c>
      <c r="R23" s="14" t="s">
        <v>9</v>
      </c>
      <c r="S23" s="7"/>
      <c r="T23" s="7"/>
    </row>
    <row r="24" spans="1:21" ht="18.75">
      <c r="C24" s="14" t="s">
        <v>4</v>
      </c>
      <c r="D24" s="14" t="s">
        <v>10</v>
      </c>
      <c r="E24" s="1"/>
      <c r="F24" s="1"/>
      <c r="G24" s="1"/>
      <c r="H24" s="7"/>
      <c r="I24" s="7"/>
      <c r="J24" s="14" t="s">
        <v>4</v>
      </c>
      <c r="K24" s="14" t="s">
        <v>10</v>
      </c>
      <c r="L24" s="7"/>
      <c r="M24" s="7"/>
      <c r="O24" s="7"/>
      <c r="P24" s="7"/>
      <c r="Q24" s="14" t="s">
        <v>4</v>
      </c>
      <c r="R24" s="14" t="s">
        <v>10</v>
      </c>
      <c r="S24" s="7"/>
      <c r="T24" s="7"/>
    </row>
    <row r="25" spans="1:21" ht="18.75">
      <c r="C25" s="14" t="s">
        <v>5</v>
      </c>
      <c r="D25" s="14" t="s">
        <v>11</v>
      </c>
      <c r="E25" s="1"/>
      <c r="F25" s="1"/>
      <c r="G25" s="1"/>
      <c r="H25" s="7"/>
      <c r="I25" s="7"/>
      <c r="J25" s="14" t="s">
        <v>5</v>
      </c>
      <c r="K25" s="14" t="s">
        <v>11</v>
      </c>
      <c r="L25" s="7"/>
      <c r="M25" s="7"/>
      <c r="O25" s="7"/>
      <c r="P25" s="7"/>
      <c r="Q25" s="14" t="s">
        <v>5</v>
      </c>
      <c r="R25" s="14" t="s">
        <v>11</v>
      </c>
      <c r="S25" s="7"/>
      <c r="T25" s="7"/>
    </row>
    <row r="26" spans="1:21" ht="18.75">
      <c r="C26" s="14" t="s">
        <v>6</v>
      </c>
      <c r="D26" s="14" t="s">
        <v>12</v>
      </c>
      <c r="E26" s="1"/>
      <c r="F26" s="1"/>
      <c r="G26" s="1"/>
      <c r="H26" s="7"/>
      <c r="I26" s="7"/>
      <c r="J26" s="14" t="s">
        <v>6</v>
      </c>
      <c r="K26" s="14" t="s">
        <v>12</v>
      </c>
      <c r="L26" s="7"/>
      <c r="M26" s="7"/>
      <c r="O26" s="7"/>
      <c r="P26" s="7"/>
      <c r="Q26" s="14" t="s">
        <v>6</v>
      </c>
      <c r="R26" s="14" t="s">
        <v>12</v>
      </c>
      <c r="S26" s="7"/>
      <c r="T26" s="7"/>
    </row>
    <row r="27" spans="1:21" ht="18.75">
      <c r="C27" s="14" t="s">
        <v>38</v>
      </c>
      <c r="D27" s="14" t="s">
        <v>39</v>
      </c>
      <c r="E27" s="11"/>
      <c r="F27" s="11"/>
      <c r="G27" s="11"/>
      <c r="H27" s="7"/>
      <c r="I27" s="7"/>
      <c r="J27" s="14" t="s">
        <v>38</v>
      </c>
      <c r="K27" s="14" t="s">
        <v>39</v>
      </c>
      <c r="L27" s="7"/>
      <c r="M27" s="7"/>
      <c r="O27" s="7"/>
      <c r="P27" s="7"/>
      <c r="Q27" s="14" t="s">
        <v>38</v>
      </c>
      <c r="R27" s="14" t="s">
        <v>39</v>
      </c>
      <c r="S27" s="7"/>
      <c r="T27" s="7"/>
    </row>
    <row r="28" spans="1:21" ht="18.75">
      <c r="C28" s="14" t="s">
        <v>7</v>
      </c>
      <c r="D28" s="14" t="s">
        <v>14</v>
      </c>
      <c r="E28" s="1"/>
      <c r="F28" s="1"/>
      <c r="G28" s="1"/>
      <c r="H28" s="7"/>
      <c r="I28" s="7"/>
      <c r="J28" s="14" t="s">
        <v>7</v>
      </c>
      <c r="K28" s="14" t="s">
        <v>14</v>
      </c>
      <c r="L28" s="7"/>
      <c r="M28" s="7"/>
      <c r="O28" s="7"/>
      <c r="P28" s="7"/>
      <c r="Q28" s="14" t="s">
        <v>7</v>
      </c>
      <c r="R28" s="14" t="s">
        <v>14</v>
      </c>
      <c r="S28" s="7"/>
      <c r="T28" s="7"/>
    </row>
    <row r="30" spans="1:21" ht="15" customHeight="1">
      <c r="P30" s="8"/>
      <c r="Q30" s="8"/>
      <c r="R30" s="8"/>
      <c r="S30" s="8"/>
      <c r="T30" s="8"/>
      <c r="U30" s="8"/>
    </row>
    <row r="31" spans="1:21">
      <c r="P31" s="100"/>
      <c r="Q31" s="93"/>
      <c r="R31" s="93"/>
      <c r="S31" s="93"/>
      <c r="T31" s="93"/>
    </row>
    <row r="32" spans="1:21">
      <c r="P32" s="93"/>
      <c r="Q32" s="93"/>
      <c r="R32" s="93"/>
      <c r="S32" s="93"/>
      <c r="T32" s="93"/>
    </row>
    <row r="33" spans="1:21">
      <c r="P33" s="93"/>
      <c r="Q33" s="93"/>
      <c r="R33" s="93"/>
      <c r="S33" s="93"/>
      <c r="T33" s="93"/>
    </row>
    <row r="34" spans="1:21">
      <c r="P34" s="93"/>
      <c r="Q34" s="93"/>
      <c r="R34" s="93"/>
      <c r="S34" s="93"/>
      <c r="T34" s="93"/>
    </row>
    <row r="37" spans="1:21" ht="15.75" thickBot="1"/>
    <row r="38" spans="1:21" ht="24" thickBot="1">
      <c r="A38" s="86" t="s">
        <v>40</v>
      </c>
      <c r="B38" s="87"/>
      <c r="C38" s="87"/>
      <c r="D38" s="87"/>
      <c r="E38" s="87"/>
      <c r="F38" s="87"/>
      <c r="G38" s="88"/>
      <c r="H38" s="86" t="s">
        <v>40</v>
      </c>
      <c r="I38" s="87"/>
      <c r="J38" s="87"/>
      <c r="K38" s="87"/>
      <c r="L38" s="87"/>
      <c r="M38" s="87"/>
      <c r="N38" s="88"/>
      <c r="O38" s="99"/>
      <c r="P38" s="99"/>
      <c r="Q38" s="99"/>
      <c r="R38" s="99"/>
      <c r="S38" s="99"/>
      <c r="T38" s="99"/>
      <c r="U38" s="99"/>
    </row>
    <row r="39" spans="1:21" ht="33.75">
      <c r="B39" s="4"/>
      <c r="C39" s="4"/>
      <c r="D39" s="4"/>
      <c r="E39" s="4"/>
      <c r="F39" s="4"/>
      <c r="G39" s="4"/>
      <c r="H39" s="4"/>
      <c r="I39" s="4"/>
      <c r="J39" s="4"/>
    </row>
    <row r="40" spans="1:21" ht="26.25">
      <c r="A40" s="13" t="s">
        <v>27</v>
      </c>
      <c r="B40" s="89" t="s">
        <v>29</v>
      </c>
      <c r="C40" s="89"/>
      <c r="D40" s="89"/>
      <c r="E40" s="89"/>
      <c r="F40" s="89"/>
      <c r="H40" s="10" t="s">
        <v>15</v>
      </c>
      <c r="I40" s="89" t="s">
        <v>31</v>
      </c>
      <c r="J40" s="89"/>
      <c r="K40" s="89"/>
      <c r="L40" s="89"/>
      <c r="M40" s="89"/>
      <c r="O40" s="16"/>
      <c r="P40" s="89"/>
      <c r="Q40" s="89"/>
      <c r="R40" s="89"/>
      <c r="S40" s="89"/>
      <c r="T40" s="89"/>
    </row>
    <row r="44" spans="1:21" ht="18.75">
      <c r="A44" s="2" t="s">
        <v>1</v>
      </c>
      <c r="B44" s="1"/>
      <c r="C44" s="1"/>
      <c r="D44" s="1"/>
      <c r="E44" s="1"/>
      <c r="F44" s="1"/>
      <c r="G44" s="1"/>
      <c r="H44" s="2" t="s">
        <v>1</v>
      </c>
      <c r="I44" s="6"/>
      <c r="J44" s="1"/>
      <c r="O44" s="2"/>
    </row>
    <row r="45" spans="1:21" s="15" customFormat="1" ht="93.75" customHeight="1">
      <c r="A45" s="90" t="s">
        <v>45</v>
      </c>
      <c r="B45" s="91"/>
      <c r="C45" s="91"/>
      <c r="D45" s="91"/>
      <c r="E45" s="91"/>
      <c r="F45" s="91"/>
      <c r="G45" s="91"/>
      <c r="H45" s="90" t="s">
        <v>49</v>
      </c>
      <c r="I45" s="91"/>
      <c r="J45" s="91"/>
      <c r="K45" s="91"/>
      <c r="L45" s="91"/>
      <c r="M45" s="91"/>
      <c r="N45" s="91"/>
      <c r="O45" s="90"/>
      <c r="P45" s="91"/>
      <c r="Q45" s="91"/>
      <c r="R45" s="91"/>
      <c r="S45" s="91"/>
      <c r="T45" s="91"/>
      <c r="U45" s="91"/>
    </row>
    <row r="46" spans="1:21" ht="18.7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21" ht="18.7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21" ht="18.7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9" ht="18.7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9" ht="18.75">
      <c r="A50" s="2" t="s">
        <v>2</v>
      </c>
      <c r="B50" s="1"/>
      <c r="C50" s="1"/>
      <c r="D50" s="1"/>
      <c r="E50" s="1"/>
      <c r="F50" s="1"/>
      <c r="G50" s="1"/>
      <c r="H50" s="2" t="s">
        <v>2</v>
      </c>
      <c r="I50" s="1"/>
      <c r="J50" s="1"/>
      <c r="O50" s="2"/>
    </row>
    <row r="51" spans="1:19" ht="18.75">
      <c r="A51" s="3" t="s">
        <v>43</v>
      </c>
      <c r="B51" s="1"/>
      <c r="C51" s="1"/>
      <c r="D51" s="1"/>
      <c r="E51" s="1"/>
      <c r="F51" s="1"/>
      <c r="G51" s="1"/>
      <c r="H51" s="3" t="s">
        <v>43</v>
      </c>
      <c r="I51" s="1"/>
      <c r="J51" s="1"/>
      <c r="O51" s="3"/>
    </row>
    <row r="52" spans="1:19" s="11" customFormat="1" ht="18.75">
      <c r="A52" s="11" t="s">
        <v>46</v>
      </c>
      <c r="H52" s="11" t="s">
        <v>50</v>
      </c>
    </row>
    <row r="53" spans="1:19" ht="18.7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9" ht="18.7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9" ht="18.7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9" ht="18.7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9" ht="18.7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9" ht="18.75">
      <c r="A58" s="11"/>
      <c r="B58" s="11"/>
      <c r="C58" s="85" t="s">
        <v>3</v>
      </c>
      <c r="D58" s="85"/>
      <c r="E58" s="11"/>
      <c r="F58" s="11"/>
      <c r="G58" s="11"/>
      <c r="H58" s="11"/>
      <c r="I58" s="11"/>
      <c r="J58" s="85" t="s">
        <v>3</v>
      </c>
      <c r="K58" s="85"/>
    </row>
    <row r="59" spans="1:19" ht="18.75">
      <c r="C59" s="14" t="s">
        <v>8</v>
      </c>
      <c r="D59" s="14" t="s">
        <v>9</v>
      </c>
      <c r="E59" s="7"/>
      <c r="F59" s="1"/>
      <c r="G59" s="1"/>
      <c r="H59" s="7"/>
      <c r="I59" s="7"/>
      <c r="J59" s="14" t="s">
        <v>8</v>
      </c>
      <c r="K59" s="14" t="s">
        <v>9</v>
      </c>
      <c r="L59" s="7"/>
      <c r="O59" s="7"/>
      <c r="P59" s="7"/>
      <c r="R59" s="7"/>
      <c r="S59" s="7"/>
    </row>
    <row r="60" spans="1:19" ht="18.75">
      <c r="C60" s="14" t="s">
        <v>4</v>
      </c>
      <c r="D60" s="14" t="s">
        <v>10</v>
      </c>
      <c r="E60" s="7"/>
      <c r="F60" s="1"/>
      <c r="G60" s="1"/>
      <c r="H60" s="7"/>
      <c r="I60" s="7"/>
      <c r="J60" s="14" t="s">
        <v>4</v>
      </c>
      <c r="K60" s="14" t="s">
        <v>10</v>
      </c>
      <c r="L60" s="7"/>
      <c r="O60" s="7"/>
      <c r="P60" s="7"/>
      <c r="R60" s="7"/>
      <c r="S60" s="7"/>
    </row>
    <row r="61" spans="1:19" ht="18.75">
      <c r="C61" s="14" t="s">
        <v>5</v>
      </c>
      <c r="D61" s="14" t="s">
        <v>11</v>
      </c>
      <c r="E61" s="7"/>
      <c r="F61" s="1"/>
      <c r="G61" s="1"/>
      <c r="H61" s="7"/>
      <c r="I61" s="7"/>
      <c r="J61" s="14" t="s">
        <v>5</v>
      </c>
      <c r="K61" s="14" t="s">
        <v>11</v>
      </c>
      <c r="L61" s="7"/>
      <c r="O61" s="7"/>
      <c r="P61" s="7"/>
      <c r="R61" s="7"/>
      <c r="S61" s="7"/>
    </row>
    <row r="62" spans="1:19" ht="18.75">
      <c r="C62" s="14" t="s">
        <v>6</v>
      </c>
      <c r="D62" s="14" t="s">
        <v>12</v>
      </c>
      <c r="E62" s="7"/>
      <c r="F62" s="1"/>
      <c r="G62" s="1"/>
      <c r="H62" s="7"/>
      <c r="I62" s="7"/>
      <c r="J62" s="14" t="s">
        <v>6</v>
      </c>
      <c r="K62" s="14" t="s">
        <v>12</v>
      </c>
      <c r="L62" s="7"/>
      <c r="O62" s="7"/>
      <c r="P62" s="7"/>
      <c r="R62" s="7"/>
      <c r="S62" s="7"/>
    </row>
    <row r="63" spans="1:19" ht="18.75">
      <c r="C63" s="14" t="s">
        <v>38</v>
      </c>
      <c r="D63" s="14" t="s">
        <v>39</v>
      </c>
      <c r="E63" s="7"/>
      <c r="F63" s="11"/>
      <c r="G63" s="11"/>
      <c r="H63" s="7"/>
      <c r="I63" s="7"/>
      <c r="J63" s="14" t="s">
        <v>38</v>
      </c>
      <c r="K63" s="14" t="s">
        <v>39</v>
      </c>
      <c r="L63" s="7"/>
      <c r="O63" s="7"/>
      <c r="P63" s="7"/>
      <c r="R63" s="7"/>
      <c r="S63" s="7"/>
    </row>
    <row r="64" spans="1:19" ht="18.75">
      <c r="C64" s="14" t="s">
        <v>7</v>
      </c>
      <c r="D64" s="14" t="s">
        <v>14</v>
      </c>
      <c r="E64" s="7"/>
      <c r="F64" s="1"/>
      <c r="G64" s="1"/>
      <c r="H64" s="7"/>
      <c r="I64" s="7"/>
      <c r="J64" s="14" t="s">
        <v>7</v>
      </c>
      <c r="K64" s="14" t="s">
        <v>14</v>
      </c>
      <c r="L64" s="7"/>
      <c r="O64" s="7"/>
      <c r="P64" s="7"/>
      <c r="R64" s="7"/>
      <c r="S64" s="7"/>
    </row>
    <row r="65" spans="8:12">
      <c r="H65" s="9"/>
      <c r="I65" s="9"/>
      <c r="K65" s="9"/>
      <c r="L65" s="9"/>
    </row>
  </sheetData>
  <mergeCells count="29">
    <mergeCell ref="O45:U45"/>
    <mergeCell ref="H38:N38"/>
    <mergeCell ref="I40:M40"/>
    <mergeCell ref="H45:N45"/>
    <mergeCell ref="O2:U2"/>
    <mergeCell ref="P4:T4"/>
    <mergeCell ref="O9:U9"/>
    <mergeCell ref="O38:U38"/>
    <mergeCell ref="P40:T40"/>
    <mergeCell ref="O22:P22"/>
    <mergeCell ref="P31:T34"/>
    <mergeCell ref="S22:T22"/>
    <mergeCell ref="Q22:R22"/>
    <mergeCell ref="C58:D58"/>
    <mergeCell ref="A38:G38"/>
    <mergeCell ref="B40:F40"/>
    <mergeCell ref="A45:G45"/>
    <mergeCell ref="H2:N2"/>
    <mergeCell ref="I4:M4"/>
    <mergeCell ref="H9:N9"/>
    <mergeCell ref="H21:I21"/>
    <mergeCell ref="H22:I22"/>
    <mergeCell ref="A2:G2"/>
    <mergeCell ref="B4:F4"/>
    <mergeCell ref="C22:D22"/>
    <mergeCell ref="A9:G9"/>
    <mergeCell ref="J22:K22"/>
    <mergeCell ref="L22:M22"/>
    <mergeCell ref="J58:K58"/>
  </mergeCells>
  <pageMargins left="0.7" right="0.41" top="0.75" bottom="0.75" header="0.3" footer="0.3"/>
  <pageSetup paperSize="9" orientation="portrait" horizontalDpi="4294967293" r:id="rId1"/>
  <headerFooter>
    <oddFooter>&amp;C&amp;KFF0000*Il est obligatoire de participer à toute les épreuves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ATHLETES</vt:lpstr>
      <vt:lpstr>Temps</vt:lpstr>
      <vt:lpstr>POINTS FINAL</vt:lpstr>
      <vt:lpstr>Classement Athlètes</vt:lpstr>
      <vt:lpstr>REGLEMENT DES EPREUVES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Éragôn</dc:creator>
  <cp:lastModifiedBy>Jimmy</cp:lastModifiedBy>
  <cp:lastPrinted>2013-06-16T00:48:37Z</cp:lastPrinted>
  <dcterms:created xsi:type="dcterms:W3CDTF">2013-02-13T19:43:39Z</dcterms:created>
  <dcterms:modified xsi:type="dcterms:W3CDTF">2014-05-19T12:17:56Z</dcterms:modified>
</cp:coreProperties>
</file>