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06957\Desktop\"/>
    </mc:Choice>
  </mc:AlternateContent>
  <bookViews>
    <workbookView xWindow="120" yWindow="60" windowWidth="21315" windowHeight="10515" tabRatio="738" activeTab="1"/>
  </bookViews>
  <sheets>
    <sheet name="Feuil1" sheetId="3" r:id="rId1"/>
    <sheet name="ACCUEIL" sheetId="1" r:id="rId2"/>
    <sheet name="RECHERCHE" sheetId="2" r:id="rId3"/>
    <sheet name="SERVAL" sheetId="4" state="hidden" r:id="rId4"/>
    <sheet name="SERIE DE PRIX" sheetId="6" state="hidden" r:id="rId5"/>
    <sheet name="NORMES" sheetId="7" state="hidden" r:id="rId6"/>
    <sheet name="CONVENTIONS" sheetId="8" state="hidden" r:id="rId7"/>
    <sheet name="MARCHE ENTREPRISE" sheetId="9" r:id="rId8"/>
    <sheet name="COORDONEES SDE 82" sheetId="11" state="hidden" r:id="rId9"/>
  </sheets>
  <definedNames>
    <definedName name="_xlnm._FilterDatabase" localSheetId="2" hidden="1">RECHERCHE!$A$1:$I$1</definedName>
  </definedNames>
  <calcPr calcId="152511"/>
</workbook>
</file>

<file path=xl/calcChain.xml><?xml version="1.0" encoding="utf-8"?>
<calcChain xmlns="http://schemas.openxmlformats.org/spreadsheetml/2006/main">
  <c r="F11" i="1" l="1"/>
  <c r="J20" i="1"/>
  <c r="I20" i="1"/>
  <c r="I25" i="1"/>
  <c r="F25" i="1"/>
  <c r="F26" i="1"/>
  <c r="D26" i="1"/>
  <c r="I26" i="1"/>
  <c r="I11" i="1"/>
  <c r="J11" i="1" l="1"/>
  <c r="F19" i="1" l="1"/>
  <c r="E19" i="1"/>
  <c r="D19" i="1"/>
  <c r="C19" i="1"/>
  <c r="P8" i="1"/>
  <c r="R8" i="1"/>
  <c r="J1" i="1"/>
  <c r="N21" i="1" s="1"/>
  <c r="N15" i="1"/>
  <c r="N12" i="1"/>
  <c r="N11" i="1"/>
  <c r="Q19" i="1"/>
  <c r="Q18" i="1"/>
  <c r="N18" i="1"/>
  <c r="N9" i="1"/>
  <c r="L9" i="1"/>
  <c r="D10" i="1"/>
  <c r="F20" i="1"/>
  <c r="E20" i="1"/>
  <c r="C20" i="1"/>
  <c r="F16" i="1"/>
  <c r="E16" i="1"/>
  <c r="F15" i="1"/>
  <c r="E15" i="1"/>
  <c r="F14" i="1"/>
  <c r="E14" i="1"/>
  <c r="E12" i="1"/>
  <c r="F13" i="1"/>
  <c r="F12" i="1"/>
  <c r="E11" i="1"/>
  <c r="D20" i="1"/>
  <c r="D16" i="1"/>
  <c r="D15" i="1"/>
  <c r="E13" i="1"/>
  <c r="D13" i="1"/>
  <c r="D12" i="1"/>
  <c r="D14" i="1"/>
  <c r="D11" i="1"/>
  <c r="C16" i="1"/>
  <c r="C15" i="1"/>
  <c r="C14" i="1"/>
  <c r="C13" i="1"/>
  <c r="C12" i="1"/>
  <c r="C11" i="1"/>
  <c r="Q22" i="1" l="1"/>
  <c r="Q23" i="1"/>
  <c r="Q21" i="1"/>
  <c r="D25" i="1"/>
  <c r="D24" i="1"/>
  <c r="F10" i="1"/>
  <c r="D23" i="1"/>
  <c r="E10" i="1"/>
  <c r="C10" i="1"/>
</calcChain>
</file>

<file path=xl/sharedStrings.xml><?xml version="1.0" encoding="utf-8"?>
<sst xmlns="http://schemas.openxmlformats.org/spreadsheetml/2006/main" count="1211" uniqueCount="388">
  <si>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</si>
  <si>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</si>
  <si>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</si>
  <si>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</si>
  <si>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</si>
  <si>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</si>
  <si>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</si>
  <si>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</si>
  <si>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</si>
  <si>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</si>
  <si>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</si>
  <si>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</si>
  <si>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</si>
  <si>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PRUJA</t>
  </si>
  <si>
    <t>p.pruja@etde.fr</t>
  </si>
  <si>
    <t>80 av de l'Europe 82000 MTB</t>
  </si>
  <si>
    <t>ZS50900107</t>
  </si>
  <si>
    <t>Version 1.0 - 22 Juillet 2014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</si>
  <si>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</si>
  <si>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</si>
  <si>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</si>
  <si>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</si>
  <si>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</si>
  <si>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</si>
  <si>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</si>
  <si>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BOUSSES DANIEL</t>
  </si>
  <si>
    <t>d.bousses@etde.fr</t>
  </si>
  <si>
    <t>LOTTEAU E</t>
  </si>
  <si>
    <t>e.lotteau@bouygues-es.com</t>
  </si>
  <si>
    <t>SPIE</t>
  </si>
  <si>
    <t>JACQUIER P</t>
  </si>
  <si>
    <t>p.jacquier@spie.com</t>
  </si>
  <si>
    <t xml:space="preserve">Pont St Martin BP 3 82201 MOISSAC </t>
  </si>
  <si>
    <t>CAPEL T</t>
  </si>
  <si>
    <t>thierry.capel@spie.com</t>
  </si>
  <si>
    <t>COUSINET</t>
  </si>
  <si>
    <t>eric.cousinet@spie.com</t>
  </si>
  <si>
    <t>DELCASSE</t>
  </si>
  <si>
    <t>jp.delcasse@spie.com</t>
  </si>
  <si>
    <t>BORJA</t>
  </si>
  <si>
    <t>QUERCY ALAIN</t>
  </si>
  <si>
    <t>alain.quercy@spiebatignolles.fr</t>
  </si>
  <si>
    <t>ZI de Maux 82300 CAUSSADE</t>
  </si>
  <si>
    <t>ALAIN VINCENT</t>
  </si>
  <si>
    <t>alain.vincent@spiebatignolles.fr</t>
  </si>
  <si>
    <t>DORE GERALD</t>
  </si>
  <si>
    <t>gerald.dore@spiebatignolles.fr</t>
  </si>
  <si>
    <t>Antoine</t>
  </si>
  <si>
    <t>Cecile</t>
  </si>
  <si>
    <t>marie-helene.bourdoncle@spiebatignolles.fr</t>
  </si>
  <si>
    <t>CITEL</t>
  </si>
  <si>
    <t>a.orombel@scop-citel.fr</t>
  </si>
  <si>
    <t>546 rue Fonfillol ZAC des Cadaux 81370 ST SULPICE</t>
  </si>
  <si>
    <t>jl.pierre@scop-citel.fr</t>
  </si>
  <si>
    <t>LECOURT Bruno</t>
  </si>
  <si>
    <t>b.lecourt@scop-citel.fr</t>
  </si>
  <si>
    <t>CITEL NEGREPELISSE</t>
  </si>
  <si>
    <t>coopcitel.negrepelisse@orange.fr</t>
  </si>
  <si>
    <t>JP WALAS</t>
  </si>
  <si>
    <t>jp.walas@scop-citel.fr</t>
  </si>
  <si>
    <t>Thierry ADER</t>
  </si>
  <si>
    <t>DASTE</t>
  </si>
  <si>
    <t>jm.daste@scop-citel.fr</t>
  </si>
  <si>
    <t>BERAUT</t>
  </si>
  <si>
    <t>e.beraut@scop-citel.fr</t>
  </si>
  <si>
    <t>DEMARAIS</t>
  </si>
  <si>
    <t>NICOL Sylvain</t>
  </si>
  <si>
    <t>CEPECA</t>
  </si>
  <si>
    <t>FREZABEU JP</t>
  </si>
  <si>
    <t>jpfrezabeu@f-g.fr</t>
  </si>
  <si>
    <t xml:space="preserve">70 ch des Oules La Bastiolle 82000 MTB </t>
  </si>
  <si>
    <t>RUELLE PJ</t>
  </si>
  <si>
    <t>eegs@laposte.net</t>
  </si>
  <si>
    <t>EEGS 450 ch d Escorchebaques 82290 MONTBETON</t>
  </si>
  <si>
    <t>JORIS</t>
  </si>
  <si>
    <t>CETERC</t>
  </si>
  <si>
    <t>p.goncalves@ceterc.com</t>
  </si>
  <si>
    <t>10 av G Monnerville 46090 PRADINES</t>
  </si>
  <si>
    <t>v.bernard.etbreseaux@wanadoo.fr</t>
  </si>
  <si>
    <t>ALBERGER</t>
  </si>
  <si>
    <t>S.A.R.L-CHAPELLE@wanadoo.fr</t>
  </si>
  <si>
    <t xml:space="preserve">Moulin de labronie 24200 SARLAT LA CANEDA </t>
  </si>
  <si>
    <t>TAMIETTI</t>
  </si>
  <si>
    <t>EURL.BEP@wanadoo.fr</t>
  </si>
  <si>
    <t>Adresse Site</t>
  </si>
  <si>
    <t>Port</t>
  </si>
  <si>
    <t>Fixe</t>
  </si>
  <si>
    <t>Email</t>
  </si>
  <si>
    <t>/</t>
  </si>
  <si>
    <t>GONCALVES Patrick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</si>
  <si>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</si>
  <si>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</si>
  <si>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</si>
  <si>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</si>
  <si>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</si>
  <si>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</si>
  <si>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</si>
  <si>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</si>
  <si>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</si>
  <si>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</si>
  <si>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m.jacobee@etde.fr</t>
  </si>
  <si>
    <t>m.angele@etde.fr</t>
  </si>
  <si>
    <t>PECCOLO L</t>
  </si>
  <si>
    <t>lucien.peccolo@spie.com</t>
  </si>
  <si>
    <t>JEAN CLAUDE</t>
  </si>
  <si>
    <t>ZS50900148</t>
  </si>
  <si>
    <t>ZS50900146</t>
  </si>
  <si>
    <t>ZS50900139</t>
  </si>
  <si>
    <t>PIERRE Jean Louis</t>
  </si>
  <si>
    <t>Thierry MONTSARAT</t>
  </si>
  <si>
    <t>t.monssarat@scop-citel.fr</t>
  </si>
  <si>
    <t>ZS50900137</t>
  </si>
  <si>
    <t>LEONARD</t>
  </si>
  <si>
    <t xml:space="preserve">ALLEZ et Cie ZA des grands camps 46090 MERCUES </t>
  </si>
  <si>
    <t>t.ader@scop-citel.fr</t>
  </si>
  <si>
    <t>ZS50900134</t>
  </si>
  <si>
    <t>ALLEZ</t>
  </si>
  <si>
    <t>ACCUEIL</t>
  </si>
  <si>
    <t>allezmpyreseau@orange.fr</t>
  </si>
  <si>
    <t>JOSE MORGADO</t>
  </si>
  <si>
    <t>j.morgado@allez.fr</t>
  </si>
  <si>
    <t>GAILLARD</t>
  </si>
  <si>
    <t>g.gaillard@allez.fr</t>
  </si>
  <si>
    <t>p.evrard@allez.fr</t>
  </si>
  <si>
    <t>EVRARD (MAGASINIER)</t>
  </si>
  <si>
    <t>6 Impasse Raymond Loewy, 31140 Aucamville</t>
  </si>
  <si>
    <t>MAGASIN</t>
  </si>
  <si>
    <t>NEGREPELISSE</t>
  </si>
  <si>
    <t>Pas au Marché</t>
  </si>
  <si>
    <t>Marchés Etudes</t>
  </si>
  <si>
    <t xml:space="preserve">Marchés Grosses Sections </t>
  </si>
  <si>
    <t>N° de contrat</t>
  </si>
  <si>
    <t>Nom Entreprise</t>
  </si>
  <si>
    <t>Secteur</t>
  </si>
  <si>
    <t>SPIE BORJA</t>
  </si>
  <si>
    <t>SLA</t>
  </si>
  <si>
    <t xml:space="preserve">Lot / AVL </t>
  </si>
  <si>
    <t>ETB</t>
  </si>
  <si>
    <t xml:space="preserve">TARN / TARN &amp; GARONNE </t>
  </si>
  <si>
    <t>EREL</t>
  </si>
  <si>
    <t>EEGS</t>
  </si>
  <si>
    <t>SPIE SO</t>
  </si>
  <si>
    <t>Marchés Forages Dirigés</t>
  </si>
  <si>
    <t>(E3BCC2J010) EC6ECC2090</t>
  </si>
  <si>
    <t>LARREN</t>
  </si>
  <si>
    <t>(E3BGT2Y010) EC6EGT3011</t>
  </si>
  <si>
    <t>GENDRY SERVICE LOCATION</t>
  </si>
  <si>
    <t>Selectionner dans menu déroulant le 3263</t>
  </si>
  <si>
    <t>(E3BCC2J020) EC6ECC2020</t>
  </si>
  <si>
    <t>TECHNILEC</t>
  </si>
  <si>
    <t>(E3BGT2Y020) ET6SGT2020</t>
  </si>
  <si>
    <t>CHANTIER AQUITAINE</t>
  </si>
  <si>
    <t>(E3BCC2J030) EC6ECC2030</t>
  </si>
  <si>
    <t>(E3BGT2Y030) ET6SGT2030</t>
  </si>
  <si>
    <t>CONTANT 19</t>
  </si>
  <si>
    <t>(E3BCC2J040) EC6ECC2040</t>
  </si>
  <si>
    <t>ENGELVIN</t>
  </si>
  <si>
    <t>(E3BGT2Y040) ET6SGT2040</t>
  </si>
  <si>
    <t>ATLANTIQUE FORAGES</t>
  </si>
  <si>
    <t>(E3BCC2J050) EC6ECC2050</t>
  </si>
  <si>
    <t>(E3BCC2J060) EC6ECC2140</t>
  </si>
  <si>
    <t>(E3BCC2J070) EC6ECC2070</t>
  </si>
  <si>
    <t>STTP</t>
  </si>
  <si>
    <t>(E3BCC2J081) EC6ECC2081</t>
  </si>
  <si>
    <t>Marchés Branchements Nord Est</t>
  </si>
  <si>
    <t>(E3BEC2T011) EC6EEC2011</t>
  </si>
  <si>
    <t>CEGELEC SUD OUEST</t>
  </si>
  <si>
    <t>(E3BEC2T020) EC6EEC2020</t>
  </si>
  <si>
    <t>FORCLUM GUIRANDE</t>
  </si>
  <si>
    <t>(E3BEC2T030) EC6EEC2030</t>
  </si>
  <si>
    <t>SDEL MASSIF CENTRAL</t>
  </si>
  <si>
    <t>(E3BEC2T040) EC6EEC2040</t>
  </si>
  <si>
    <t>ENTREPRISE ELEC</t>
  </si>
  <si>
    <t>(E3BEC2T050) EC6EEC2050</t>
  </si>
  <si>
    <t>SPIE SUD OUEST</t>
  </si>
  <si>
    <t>(E3BEC2T060) EC6EEC2060</t>
  </si>
  <si>
    <t>SARL LUMELEC</t>
  </si>
  <si>
    <t>Marchés Branchements Nord Ouest</t>
  </si>
  <si>
    <t>(E3BEC33010) EC6EEC3010</t>
  </si>
  <si>
    <t>SLR LARREN</t>
  </si>
  <si>
    <t>(E3BEC33020) EC6EEC3020</t>
  </si>
  <si>
    <t>VIGILEC PAULY</t>
  </si>
  <si>
    <t>(E3BEC33030) EC6EEC3030</t>
  </si>
  <si>
    <t>(E3BEC33040) EC6EEC3040</t>
  </si>
  <si>
    <t>SPIE BATIGNOLLES - BORJA</t>
  </si>
  <si>
    <t>(E3BEC33050) EC6EEC3050</t>
  </si>
  <si>
    <t>CABLAGE PLUS</t>
  </si>
  <si>
    <t>EC6ECC2010</t>
  </si>
  <si>
    <t>EC6ECC2100</t>
  </si>
  <si>
    <t>E3BCC2I010</t>
  </si>
  <si>
    <t>E3BCC2I020</t>
  </si>
  <si>
    <t>E3BCC2I030</t>
  </si>
  <si>
    <t>E3BCC2I040</t>
  </si>
  <si>
    <t>EC6ECC2110</t>
  </si>
  <si>
    <t>EC6ECC2120</t>
  </si>
  <si>
    <t>E3BCC2I050</t>
  </si>
  <si>
    <t>EC6ECC2061</t>
  </si>
  <si>
    <t>E3BCC2I061</t>
  </si>
  <si>
    <t>EC6ECC2130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</si>
  <si>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</si>
  <si>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</si>
  <si>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</si>
  <si>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</si>
  <si>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</si>
  <si>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</si>
  <si>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</si>
  <si>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E3BJC33050</t>
  </si>
  <si>
    <t>E3BJT33010</t>
  </si>
  <si>
    <t>EC6EJT3010</t>
  </si>
  <si>
    <t>EC6EJC3040</t>
  </si>
  <si>
    <t>EC6EJC3030</t>
  </si>
  <si>
    <t>E3BJC33010</t>
  </si>
  <si>
    <t>E3BJC33020</t>
  </si>
  <si>
    <t>EC6ECC3010</t>
  </si>
  <si>
    <t>EC6ECC3020</t>
  </si>
  <si>
    <t>E3BAT1Y030</t>
  </si>
  <si>
    <t>E3BAT1Y021</t>
  </si>
  <si>
    <t>EC6SAT1021</t>
  </si>
  <si>
    <t>EC6EAT1030</t>
  </si>
  <si>
    <t>LTG</t>
  </si>
  <si>
    <t>AVLT</t>
  </si>
  <si>
    <t>AZIZA Christian</t>
  </si>
  <si>
    <t>ereletudes@oranges.fr</t>
  </si>
  <si>
    <t>387 Avenue Maryse Bastie 46000 CAHORS</t>
  </si>
  <si>
    <t>JULHIA Philippe</t>
  </si>
  <si>
    <t>0563634076</t>
  </si>
  <si>
    <t>tjulhia@f-g.fr</t>
  </si>
  <si>
    <t>MIQUEL Bernard</t>
  </si>
  <si>
    <t>JAMAIN Thierry</t>
  </si>
  <si>
    <t>bmiguel@f-g.fr</t>
  </si>
  <si>
    <t>tjamain@f-g.fr</t>
  </si>
  <si>
    <t>ANDRIEU Daniel (MAGASINIER)</t>
  </si>
  <si>
    <t>BILLERES Eric</t>
  </si>
  <si>
    <t>e.billeres@bouygues-es.com</t>
  </si>
  <si>
    <t>CAPDROT Mathieu</t>
  </si>
  <si>
    <t>BEAUSSAER David</t>
  </si>
  <si>
    <t>d.beaussaert@bouygues-es.com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</si>
  <si>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</si>
  <si>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</si>
  <si>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</si>
  <si>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</si>
  <si>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</si>
  <si>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</si>
  <si>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</si>
  <si>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</si>
  <si>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</si>
  <si>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</si>
  <si>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05 33 65 22 29</t>
  </si>
  <si>
    <t>05 33 65 22 27</t>
  </si>
  <si>
    <t>05 33 65 22 26</t>
  </si>
  <si>
    <t>05 33 65 22 30</t>
  </si>
  <si>
    <t>05 63 22 22 26</t>
  </si>
  <si>
    <t>05 33 65 22 28</t>
  </si>
  <si>
    <t>05 33 65 22 32</t>
  </si>
  <si>
    <t>06 99 65 48 38</t>
  </si>
  <si>
    <t>06 74 79 53 04</t>
  </si>
  <si>
    <t>06 59 49 92 08</t>
  </si>
  <si>
    <t>07 61 87 96 86</t>
  </si>
  <si>
    <t>06 61 30 27 83</t>
  </si>
  <si>
    <t>06 61 30 27 85</t>
  </si>
  <si>
    <t>07 60 85 86 56</t>
  </si>
  <si>
    <t>05 63 22 22 20</t>
  </si>
  <si>
    <t>05 63 31 43 50</t>
  </si>
  <si>
    <t>05 63 04 02 70</t>
  </si>
  <si>
    <t>05 63 04 90 47</t>
  </si>
  <si>
    <t>06 74 83 07 28</t>
  </si>
  <si>
    <t>06 70 01 75 88</t>
  </si>
  <si>
    <t>06 70 01 75 83</t>
  </si>
  <si>
    <t>06 75 18 49 55</t>
  </si>
  <si>
    <t>06 76 73 30 67</t>
  </si>
  <si>
    <t>06 70 01 75 90</t>
  </si>
  <si>
    <t>05 63 04 36 13</t>
  </si>
  <si>
    <t>06 80 35 74 46</t>
  </si>
  <si>
    <t>06 08 06 99 53</t>
  </si>
  <si>
    <t>06 80 35 74 61</t>
  </si>
  <si>
    <t>06 80 57 06 82</t>
  </si>
  <si>
    <t>06 84 27 38 43</t>
  </si>
  <si>
    <t>05 63 93 17 87</t>
  </si>
  <si>
    <t>06 75 39 96 95</t>
  </si>
  <si>
    <t>06 75 39 96 96</t>
  </si>
  <si>
    <t>06 75 39 97 28</t>
  </si>
  <si>
    <t>06 75 39 97 13</t>
  </si>
  <si>
    <t>06 75 39 97 33</t>
  </si>
  <si>
    <t>06 75 39 97 31</t>
  </si>
  <si>
    <t>06 75 39 97 08</t>
  </si>
  <si>
    <t>06 75 39 97 23</t>
  </si>
  <si>
    <t>05 63 40 21 30</t>
  </si>
  <si>
    <t>05 63 63 05 01</t>
  </si>
  <si>
    <t>06 09 36 01 54</t>
  </si>
  <si>
    <t>06 20 51 36 57</t>
  </si>
  <si>
    <t>06 09 34 94 11</t>
  </si>
  <si>
    <t>06 81 29 88 87</t>
  </si>
  <si>
    <t>06 17 07 92 25</t>
  </si>
  <si>
    <t>06 05 47 73 55</t>
  </si>
  <si>
    <t>06 09 33 20 95</t>
  </si>
  <si>
    <t>05 65 22 55 26</t>
  </si>
  <si>
    <t>06 85 70 85 54</t>
  </si>
  <si>
    <t>06 50 65 96 29</t>
  </si>
  <si>
    <t>05 65 21 20 97</t>
  </si>
  <si>
    <t>06 70 80 41 07</t>
  </si>
  <si>
    <t>06 79 57 15  63</t>
  </si>
  <si>
    <t>05 53 36 24 79</t>
  </si>
  <si>
    <t>06 26 02 68 33</t>
  </si>
  <si>
    <t>07 77 7973 89</t>
  </si>
  <si>
    <t>06 86 26 07 60</t>
  </si>
  <si>
    <t>05 53 36 24 70</t>
  </si>
  <si>
    <t>05 65 21 40 83</t>
  </si>
  <si>
    <t>06 88 31 76 89</t>
  </si>
  <si>
    <t>05 65 21 39 76</t>
  </si>
  <si>
    <t>BERNARD Valérie</t>
  </si>
  <si>
    <t>CAUSSADE</t>
  </si>
  <si>
    <t>MOISSAC</t>
  </si>
  <si>
    <t>MONTAUBAN</t>
  </si>
  <si>
    <t>CHAPELLE</t>
  </si>
  <si>
    <t>INSEE</t>
  </si>
  <si>
    <t>Commune</t>
  </si>
  <si>
    <t>Interlocuteur Privilégié</t>
  </si>
  <si>
    <t>Valeur de T1 en cm / m</t>
  </si>
  <si>
    <t>Valeur de T2 en cm / m</t>
  </si>
  <si>
    <t>Adresse</t>
  </si>
  <si>
    <t>Tél / FAX</t>
  </si>
  <si>
    <t>MAIRIE</t>
  </si>
  <si>
    <t>DR</t>
  </si>
  <si>
    <t>GP</t>
  </si>
  <si>
    <t>SM</t>
  </si>
  <si>
    <t>JB</t>
  </si>
  <si>
    <t>TA</t>
  </si>
  <si>
    <t>LD</t>
  </si>
  <si>
    <t>Chargé d'affaires</t>
  </si>
  <si>
    <t>fixe</t>
  </si>
  <si>
    <t>email</t>
  </si>
  <si>
    <t>Steeve MANGEON</t>
  </si>
  <si>
    <t>06.24.90.81.23</t>
  </si>
  <si>
    <t>05.63.21.09.16</t>
  </si>
  <si>
    <t>s.mangeon@sdetg.fr</t>
  </si>
  <si>
    <t>Ludovic DUFFILS</t>
  </si>
  <si>
    <t>06.46.43.72.96</t>
  </si>
  <si>
    <t>05.63.21.09.17</t>
  </si>
  <si>
    <t>l.duffils@sdetg.fr</t>
  </si>
  <si>
    <t>Timothée ANDRON</t>
  </si>
  <si>
    <t>06.24.91.76.04</t>
  </si>
  <si>
    <t>05.63.21.09.19</t>
  </si>
  <si>
    <t>t.andron@sdetg.fr</t>
  </si>
  <si>
    <t>Gaël PEYRICAL</t>
  </si>
  <si>
    <t>05.63.21.09.23</t>
  </si>
  <si>
    <t>06.24.91.76.05</t>
  </si>
  <si>
    <t>g.peyrical@sdetg.fr</t>
  </si>
  <si>
    <t xml:space="preserve">Josian BOYER </t>
  </si>
  <si>
    <t>06.24.90.81.19</t>
  </si>
  <si>
    <t>05.63.21.09.18</t>
  </si>
  <si>
    <t>Damien ROUX</t>
  </si>
  <si>
    <t>06.46.43.72.97</t>
  </si>
  <si>
    <t>05.63.21.09.24</t>
  </si>
  <si>
    <t>d.roux@sdetg.fr</t>
  </si>
  <si>
    <t>j.boyer@sdetg.fr</t>
  </si>
  <si>
    <t>POSTAL</t>
  </si>
  <si>
    <t>Chargé d'affaires syndicat</t>
  </si>
  <si>
    <t>Marchés Travaux</t>
  </si>
  <si>
    <t xml:space="preserve">ZS50900029 </t>
  </si>
  <si>
    <t>Jour de livraison</t>
  </si>
  <si>
    <t>Jeudi</t>
  </si>
  <si>
    <t>Mercredi</t>
  </si>
  <si>
    <t>Lundi</t>
  </si>
  <si>
    <t xml:space="preserve"> ZS50500081</t>
  </si>
  <si>
    <t>BESNARD Philippe</t>
  </si>
  <si>
    <t>06 25 79 36 09</t>
  </si>
  <si>
    <t>OROMBEL alexandre</t>
  </si>
  <si>
    <t>BOURDONCLE M Helene</t>
  </si>
  <si>
    <t>VINCENT Alain</t>
  </si>
  <si>
    <t>PANGEO</t>
  </si>
  <si>
    <t>05 53 66 04 89</t>
  </si>
  <si>
    <t>24 Bld Edouard Lacour 47000 AGEN</t>
  </si>
  <si>
    <t>BLANDINIERES</t>
  </si>
  <si>
    <t>06 87 33 19 35</t>
  </si>
  <si>
    <t>s.blandinieres@pangeo-reseaux.fr</t>
  </si>
  <si>
    <t>JOURDAIN Yves</t>
  </si>
  <si>
    <t>yves.jourdain@gabrielle.fr</t>
  </si>
  <si>
    <t>Code livraison (autre site)</t>
  </si>
  <si>
    <t>CADOURS</t>
  </si>
  <si>
    <t>ST SULPICE</t>
  </si>
  <si>
    <t>MERCUES</t>
  </si>
  <si>
    <t>VILLEMUR</t>
  </si>
  <si>
    <t>ZS50900132</t>
  </si>
  <si>
    <t>Adresse LIVRAISON</t>
  </si>
  <si>
    <t>EC6EJC4040</t>
  </si>
  <si>
    <t>EC6EJC4050</t>
  </si>
  <si>
    <t>EC6EJC4060</t>
  </si>
  <si>
    <t>Didier BRIGOULET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</si>
</sst>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</font>
    <font>
      <sz val="10"/>
      <color indexed="8"/>
      <name val="MS Sans Serif"/>
    </font>
    <font>
      <sz val="10"/>
      <color indexed="8"/>
      <name val="MS Sans Serif"/>
      <family val="2"/>
    </font>
    <font>
      <sz val="10"/>
      <name val="Courier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CF2EB"/>
        <bgColor indexed="64"/>
      </patternFill>
    </fill>
    <fill>
      <patternFill patternType="solid">
        <fgColor rgb="FFD0F2F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6778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29" fillId="0" borderId="0"/>
    <xf numFmtId="0" fontId="30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32" fillId="23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26" borderId="0" applyNumberFormat="0" applyBorder="0" applyAlignment="0" applyProtection="0"/>
    <xf numFmtId="0" fontId="32" fillId="27" borderId="0" applyNumberFormat="0" applyBorder="0" applyAlignment="0" applyProtection="0"/>
    <xf numFmtId="0" fontId="32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30" borderId="0" applyNumberFormat="0" applyBorder="0" applyAlignment="0" applyProtection="0"/>
    <xf numFmtId="0" fontId="33" fillId="0" borderId="0" applyNumberFormat="0" applyFill="0" applyBorder="0" applyAlignment="0" applyProtection="0"/>
    <xf numFmtId="0" fontId="34" fillId="31" borderId="59" applyNumberFormat="0" applyAlignment="0" applyProtection="0"/>
    <xf numFmtId="0" fontId="35" fillId="0" borderId="60" applyNumberFormat="0" applyFill="0" applyAlignment="0" applyProtection="0"/>
    <xf numFmtId="0" fontId="1" fillId="32" borderId="61" applyNumberFormat="0" applyFont="0" applyAlignment="0" applyProtection="0"/>
    <xf numFmtId="0" fontId="36" fillId="18" borderId="59" applyNumberFormat="0" applyAlignment="0" applyProtection="0"/>
    <xf numFmtId="0" fontId="37" fillId="14" borderId="0" applyNumberFormat="0" applyBorder="0" applyAlignment="0" applyProtection="0"/>
    <xf numFmtId="0" fontId="38" fillId="33" borderId="0" applyNumberFormat="0" applyBorder="0" applyAlignment="0" applyProtection="0"/>
    <xf numFmtId="0" fontId="39" fillId="15" borderId="0" applyNumberFormat="0" applyBorder="0" applyAlignment="0" applyProtection="0"/>
    <xf numFmtId="0" fontId="40" fillId="31" borderId="62" applyNumberFormat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63" applyNumberFormat="0" applyFill="0" applyAlignment="0" applyProtection="0"/>
    <xf numFmtId="0" fontId="44" fillId="0" borderId="64" applyNumberFormat="0" applyFill="0" applyAlignment="0" applyProtection="0"/>
    <xf numFmtId="0" fontId="45" fillId="0" borderId="65" applyNumberFormat="0" applyFill="0" applyAlignment="0" applyProtection="0"/>
    <xf numFmtId="0" fontId="45" fillId="0" borderId="0" applyNumberFormat="0" applyFill="0" applyBorder="0" applyAlignment="0" applyProtection="0"/>
    <xf numFmtId="0" fontId="46" fillId="0" borderId="66" applyNumberFormat="0" applyFill="0" applyAlignment="0" applyProtection="0"/>
    <xf numFmtId="0" fontId="47" fillId="34" borderId="67" applyNumberFormat="0" applyAlignment="0" applyProtection="0"/>
  </cellStyleXfs>
  <cellXfs count="266">
    <xf numFmtId="0" fontId="0" fillId="0" borderId="0" xfId="0"/>
    <xf numFmtId="0" fontId="0" fillId="0" borderId="0" xfId="0"/>
    <xf numFmtId="0" fontId="0" fillId="0" borderId="0" xfId="0"/>
    <xf numFmtId="49" fontId="0" fillId="0" borderId="8" xfId="0" applyNumberFormat="1" applyFill="1" applyBorder="1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1" xfId="0" applyNumberFormat="1" applyFill="1" applyBorder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49" fontId="11" fillId="0" borderId="10" xfId="0" applyNumberFormat="1" applyFont="1" applyFill="1" applyBorder="1"/>
    <xf numFmtId="0" fontId="0" fillId="0" borderId="0" xfId="0"/>
    <xf numFmtId="49" fontId="0" fillId="2" borderId="1" xfId="0" applyNumberFormat="1" applyFont="1" applyFill="1" applyBorder="1"/>
    <xf numFmtId="49" fontId="0" fillId="2" borderId="1" xfId="0" applyNumberFormat="1" applyFill="1" applyBorder="1"/>
    <xf numFmtId="49" fontId="9" fillId="2" borderId="1" xfId="16382" applyNumberFormat="1" applyFont="1" applyFill="1" applyBorder="1" applyAlignment="1" applyProtection="1"/>
    <xf numFmtId="49" fontId="9" fillId="2" borderId="1" xfId="16382" applyNumberFormat="1" applyFill="1" applyBorder="1" applyAlignment="1" applyProtection="1"/>
    <xf numFmtId="49" fontId="0" fillId="2" borderId="5" xfId="0" applyNumberFormat="1" applyFill="1" applyBorder="1"/>
    <xf numFmtId="49" fontId="0" fillId="3" borderId="1" xfId="0" applyNumberFormat="1" applyFont="1" applyFill="1" applyBorder="1"/>
    <xf numFmtId="49" fontId="0" fillId="3" borderId="1" xfId="0" applyNumberFormat="1" applyFill="1" applyBorder="1"/>
    <xf numFmtId="49" fontId="9" fillId="3" borderId="1" xfId="16382" applyNumberFormat="1" applyFont="1" applyFill="1" applyBorder="1" applyAlignment="1" applyProtection="1"/>
    <xf numFmtId="49" fontId="0" fillId="3" borderId="5" xfId="0" applyNumberFormat="1" applyFont="1" applyFill="1" applyBorder="1"/>
    <xf numFmtId="49" fontId="9" fillId="3" borderId="1" xfId="16382" applyNumberFormat="1" applyFill="1" applyBorder="1" applyAlignment="1" applyProtection="1"/>
    <xf numFmtId="49" fontId="0" fillId="3" borderId="5" xfId="0" applyNumberFormat="1" applyFill="1" applyBorder="1"/>
    <xf numFmtId="49" fontId="0" fillId="4" borderId="1" xfId="0" applyNumberFormat="1" applyFill="1" applyBorder="1"/>
    <xf numFmtId="0" fontId="0" fillId="2" borderId="1" xfId="0" applyFill="1" applyBorder="1"/>
    <xf numFmtId="0" fontId="9" fillId="2" borderId="1" xfId="16382" applyFill="1" applyBorder="1" applyAlignment="1" applyProtection="1"/>
    <xf numFmtId="49" fontId="18" fillId="0" borderId="1" xfId="0" applyNumberFormat="1" applyFont="1" applyFill="1" applyBorder="1"/>
    <xf numFmtId="49" fontId="13" fillId="3" borderId="1" xfId="0" applyNumberFormat="1" applyFont="1" applyFill="1" applyBorder="1"/>
    <xf numFmtId="49" fontId="14" fillId="3" borderId="1" xfId="16382" applyNumberFormat="1" applyFont="1" applyFill="1" applyBorder="1" applyAlignment="1" applyProtection="1"/>
    <xf numFmtId="49" fontId="10" fillId="0" borderId="0" xfId="0" applyNumberFormat="1" applyFont="1" applyBorder="1"/>
    <xf numFmtId="0" fontId="11" fillId="0" borderId="0" xfId="0" applyFont="1" applyBorder="1"/>
    <xf numFmtId="0" fontId="0" fillId="0" borderId="0" xfId="0"/>
    <xf numFmtId="0" fontId="0" fillId="0" borderId="31" xfId="0" applyFill="1" applyBorder="1"/>
    <xf numFmtId="0" fontId="0" fillId="0" borderId="31" xfId="0" applyBorder="1"/>
    <xf numFmtId="49" fontId="0" fillId="0" borderId="10" xfId="0" applyNumberFormat="1" applyFont="1" applyBorder="1"/>
    <xf numFmtId="49" fontId="0" fillId="0" borderId="8" xfId="0" applyNumberFormat="1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49" fontId="19" fillId="3" borderId="1" xfId="0" applyNumberFormat="1" applyFont="1" applyFill="1" applyBorder="1"/>
    <xf numFmtId="49" fontId="0" fillId="0" borderId="33" xfId="0" applyNumberFormat="1" applyFont="1" applyFill="1" applyBorder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1" xfId="0" applyFill="1" applyBorder="1" applyAlignment="1">
      <alignment wrapText="1"/>
    </xf>
    <xf numFmtId="0" fontId="0" fillId="2" borderId="33" xfId="0" applyFill="1" applyBorder="1"/>
    <xf numFmtId="0" fontId="0" fillId="2" borderId="33" xfId="0" applyFill="1" applyBorder="1" applyAlignment="1"/>
    <xf numFmtId="0" fontId="0" fillId="4" borderId="0" xfId="0" applyFill="1" applyBorder="1"/>
    <xf numFmtId="0" fontId="0" fillId="4" borderId="0" xfId="0" applyFill="1" applyBorder="1" applyAlignment="1"/>
    <xf numFmtId="0" fontId="0" fillId="4" borderId="0" xfId="0" applyFill="1"/>
    <xf numFmtId="0" fontId="24" fillId="4" borderId="0" xfId="0" applyFont="1" applyFill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" xfId="0" applyFill="1" applyBorder="1"/>
    <xf numFmtId="0" fontId="0" fillId="4" borderId="7" xfId="0" applyFill="1" applyBorder="1"/>
    <xf numFmtId="0" fontId="10" fillId="4" borderId="0" xfId="0" applyFont="1" applyFill="1"/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 vertical="center" wrapText="1"/>
    </xf>
    <xf numFmtId="49" fontId="0" fillId="4" borderId="8" xfId="0" applyNumberFormat="1" applyFill="1" applyBorder="1"/>
    <xf numFmtId="49" fontId="0" fillId="4" borderId="0" xfId="0" applyNumberFormat="1" applyFill="1" applyBorder="1" applyAlignment="1">
      <alignment horizontal="center"/>
    </xf>
    <xf numFmtId="0" fontId="0" fillId="4" borderId="8" xfId="0" applyFill="1" applyBorder="1"/>
    <xf numFmtId="0" fontId="0" fillId="4" borderId="5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/>
    <xf numFmtId="0" fontId="16" fillId="3" borderId="18" xfId="0" applyFont="1" applyFill="1" applyBorder="1" applyAlignment="1" applyProtection="1">
      <alignment horizontal="center" vertical="center"/>
    </xf>
    <xf numFmtId="0" fontId="16" fillId="3" borderId="11" xfId="0" applyFont="1" applyFill="1" applyBorder="1" applyAlignment="1" applyProtection="1">
      <alignment horizontal="center" vertical="center"/>
    </xf>
    <xf numFmtId="0" fontId="16" fillId="3" borderId="19" xfId="0" applyFont="1" applyFill="1" applyBorder="1" applyAlignment="1" applyProtection="1">
      <alignment horizontal="center" vertical="center"/>
    </xf>
    <xf numFmtId="0" fontId="0" fillId="0" borderId="0" xfId="0" applyProtection="1"/>
    <xf numFmtId="0" fontId="15" fillId="3" borderId="23" xfId="0" applyFont="1" applyFill="1" applyBorder="1" applyAlignment="1" applyProtection="1"/>
    <xf numFmtId="0" fontId="15" fillId="3" borderId="26" xfId="0" applyFont="1" applyFill="1" applyBorder="1" applyAlignment="1" applyProtection="1">
      <alignment horizontal="center" vertical="center"/>
    </xf>
    <xf numFmtId="0" fontId="15" fillId="3" borderId="14" xfId="0" applyFont="1" applyFill="1" applyBorder="1" applyAlignment="1" applyProtection="1">
      <alignment vertical="center"/>
    </xf>
    <xf numFmtId="0" fontId="22" fillId="5" borderId="15" xfId="0" applyFont="1" applyFill="1" applyBorder="1" applyAlignment="1" applyProtection="1">
      <alignment horizontal="center" vertical="center"/>
    </xf>
    <xf numFmtId="0" fontId="15" fillId="3" borderId="24" xfId="0" applyFont="1" applyFill="1" applyBorder="1" applyAlignment="1" applyProtection="1"/>
    <xf numFmtId="0" fontId="15" fillId="3" borderId="9" xfId="0" applyFont="1" applyFill="1" applyBorder="1" applyAlignment="1" applyProtection="1">
      <alignment horizontal="center" vertical="center"/>
    </xf>
    <xf numFmtId="0" fontId="15" fillId="3" borderId="7" xfId="0" applyFont="1" applyFill="1" applyBorder="1" applyAlignment="1" applyProtection="1">
      <alignment horizontal="center" vertical="center"/>
    </xf>
    <xf numFmtId="0" fontId="15" fillId="3" borderId="16" xfId="0" applyFont="1" applyFill="1" applyBorder="1" applyAlignment="1" applyProtection="1">
      <alignment vertical="center"/>
    </xf>
    <xf numFmtId="0" fontId="15" fillId="3" borderId="25" xfId="0" applyFont="1" applyFill="1" applyBorder="1" applyAlignment="1" applyProtection="1"/>
    <xf numFmtId="0" fontId="15" fillId="3" borderId="29" xfId="0" applyFont="1" applyFill="1" applyBorder="1" applyAlignment="1" applyProtection="1">
      <alignment horizontal="center" vertical="center"/>
    </xf>
    <xf numFmtId="0" fontId="15" fillId="3" borderId="27" xfId="0" applyFont="1" applyFill="1" applyBorder="1" applyAlignment="1" applyProtection="1">
      <alignment horizontal="center" vertical="center"/>
    </xf>
    <xf numFmtId="0" fontId="15" fillId="3" borderId="17" xfId="0" applyFont="1" applyFill="1" applyBorder="1" applyAlignment="1" applyProtection="1">
      <alignment vertical="center"/>
    </xf>
    <xf numFmtId="0" fontId="15" fillId="2" borderId="23" xfId="0" applyFont="1" applyFill="1" applyBorder="1" applyAlignment="1" applyProtection="1"/>
    <xf numFmtId="0" fontId="15" fillId="2" borderId="14" xfId="0" applyFont="1" applyFill="1" applyBorder="1" applyProtection="1"/>
    <xf numFmtId="0" fontId="22" fillId="3" borderId="12" xfId="0" applyFont="1" applyFill="1" applyBorder="1" applyAlignment="1" applyProtection="1">
      <alignment horizontal="center" vertical="center"/>
    </xf>
    <xf numFmtId="0" fontId="15" fillId="2" borderId="25" xfId="0" applyFont="1" applyFill="1" applyBorder="1" applyAlignment="1" applyProtection="1"/>
    <xf numFmtId="0" fontId="15" fillId="2" borderId="17" xfId="0" applyFont="1" applyFill="1" applyBorder="1" applyProtection="1"/>
    <xf numFmtId="0" fontId="0" fillId="0" borderId="0" xfId="0" applyFont="1" applyProtection="1">
      <protection locked="0"/>
    </xf>
    <xf numFmtId="0" fontId="21" fillId="6" borderId="20" xfId="0" applyFont="1" applyFill="1" applyBorder="1" applyAlignment="1" applyProtection="1">
      <alignment horizontal="center" vertical="center"/>
    </xf>
    <xf numFmtId="0" fontId="15" fillId="2" borderId="28" xfId="0" applyFont="1" applyFill="1" applyBorder="1" applyAlignment="1" applyProtection="1">
      <alignment horizontal="center" vertical="center"/>
    </xf>
    <xf numFmtId="0" fontId="15" fillId="2" borderId="29" xfId="0" applyFont="1" applyFill="1" applyBorder="1" applyAlignment="1" applyProtection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6" fillId="8" borderId="11" xfId="0" applyFont="1" applyFill="1" applyBorder="1" applyAlignment="1">
      <alignment horizontal="center" vertical="center" wrapText="1"/>
    </xf>
    <xf numFmtId="0" fontId="0" fillId="10" borderId="0" xfId="0" applyFill="1"/>
    <xf numFmtId="0" fontId="17" fillId="10" borderId="0" xfId="0" applyFont="1" applyFill="1" applyAlignment="1"/>
    <xf numFmtId="0" fontId="15" fillId="10" borderId="0" xfId="0" applyFont="1" applyFill="1"/>
    <xf numFmtId="0" fontId="16" fillId="10" borderId="0" xfId="0" applyFont="1" applyFill="1" applyBorder="1" applyAlignment="1">
      <alignment vertical="center" textRotation="255"/>
    </xf>
    <xf numFmtId="0" fontId="0" fillId="10" borderId="0" xfId="0" applyFill="1" applyBorder="1" applyAlignment="1" applyProtection="1">
      <alignment horizontal="center" vertical="center"/>
    </xf>
    <xf numFmtId="0" fontId="0" fillId="10" borderId="0" xfId="0" applyFill="1" applyProtection="1"/>
    <xf numFmtId="0" fontId="16" fillId="10" borderId="0" xfId="0" applyFont="1" applyFill="1" applyBorder="1" applyAlignment="1">
      <alignment horizontal="center" vertical="center" textRotation="255"/>
    </xf>
    <xf numFmtId="0" fontId="15" fillId="10" borderId="0" xfId="0" applyFont="1" applyFill="1" applyBorder="1" applyAlignment="1" applyProtection="1"/>
    <xf numFmtId="0" fontId="15" fillId="10" borderId="0" xfId="0" applyFont="1" applyFill="1" applyBorder="1" applyAlignment="1" applyProtection="1">
      <alignment horizontal="center" vertical="center"/>
    </xf>
    <xf numFmtId="0" fontId="15" fillId="10" borderId="0" xfId="0" applyFont="1" applyFill="1" applyBorder="1" applyAlignment="1" applyProtection="1">
      <alignment vertical="center"/>
    </xf>
    <xf numFmtId="0" fontId="15" fillId="10" borderId="0" xfId="0" applyFont="1" applyFill="1" applyProtection="1"/>
    <xf numFmtId="0" fontId="15" fillId="10" borderId="0" xfId="0" applyFont="1" applyFill="1" applyAlignment="1" applyProtection="1"/>
    <xf numFmtId="0" fontId="15" fillId="10" borderId="0" xfId="0" applyFont="1" applyFill="1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55" xfId="0" applyBorder="1"/>
    <xf numFmtId="0" fontId="18" fillId="0" borderId="44" xfId="0" applyFont="1" applyBorder="1" applyAlignment="1">
      <alignment horizontal="center"/>
    </xf>
    <xf numFmtId="0" fontId="18" fillId="0" borderId="45" xfId="0" applyFont="1" applyBorder="1" applyAlignment="1">
      <alignment horizontal="center"/>
    </xf>
    <xf numFmtId="0" fontId="0" fillId="0" borderId="56" xfId="0" applyBorder="1"/>
    <xf numFmtId="0" fontId="9" fillId="0" borderId="57" xfId="16382" applyBorder="1" applyAlignment="1" applyProtection="1">
      <alignment horizontal="center"/>
    </xf>
    <xf numFmtId="0" fontId="0" fillId="0" borderId="58" xfId="0" applyBorder="1"/>
    <xf numFmtId="0" fontId="0" fillId="0" borderId="37" xfId="0" applyBorder="1"/>
    <xf numFmtId="0" fontId="0" fillId="0" borderId="37" xfId="0" applyBorder="1" applyAlignment="1">
      <alignment horizontal="center" vertical="center"/>
    </xf>
    <xf numFmtId="0" fontId="9" fillId="0" borderId="38" xfId="16382" applyBorder="1" applyAlignment="1" applyProtection="1">
      <alignment horizontal="center"/>
    </xf>
    <xf numFmtId="0" fontId="0" fillId="0" borderId="0" xfId="0" applyProtection="1">
      <protection locked="0"/>
    </xf>
    <xf numFmtId="0" fontId="21" fillId="0" borderId="34" xfId="0" applyFont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2" borderId="30" xfId="0" applyNumberFormat="1" applyFill="1" applyBorder="1"/>
    <xf numFmtId="0" fontId="8" fillId="11" borderId="11" xfId="0" applyFont="1" applyFill="1" applyBorder="1"/>
    <xf numFmtId="0" fontId="0" fillId="11" borderId="0" xfId="0" applyFill="1"/>
    <xf numFmtId="0" fontId="8" fillId="12" borderId="11" xfId="0" applyFont="1" applyFill="1" applyBorder="1"/>
    <xf numFmtId="0" fontId="0" fillId="12" borderId="0" xfId="0" applyFill="1"/>
    <xf numFmtId="0" fontId="16" fillId="5" borderId="20" xfId="0" applyFont="1" applyFill="1" applyBorder="1" applyProtection="1"/>
    <xf numFmtId="0" fontId="16" fillId="5" borderId="13" xfId="0" applyFont="1" applyFill="1" applyBorder="1" applyAlignment="1" applyProtection="1">
      <alignment horizontal="center" vertical="center"/>
    </xf>
    <xf numFmtId="0" fontId="15" fillId="5" borderId="14" xfId="0" applyFont="1" applyFill="1" applyBorder="1" applyProtection="1"/>
    <xf numFmtId="0" fontId="16" fillId="5" borderId="11" xfId="0" applyFont="1" applyFill="1" applyBorder="1" applyAlignment="1" applyProtection="1">
      <alignment vertical="center"/>
    </xf>
    <xf numFmtId="49" fontId="11" fillId="0" borderId="1" xfId="0" applyNumberFormat="1" applyFont="1" applyFill="1" applyBorder="1" applyAlignment="1">
      <alignment vertical="center"/>
    </xf>
    <xf numFmtId="49" fontId="0" fillId="3" borderId="1" xfId="0" applyNumberFormat="1" applyFill="1" applyBorder="1" applyAlignment="1">
      <alignment vertical="center"/>
    </xf>
    <xf numFmtId="49" fontId="0" fillId="3" borderId="5" xfId="0" applyNumberFormat="1" applyFill="1" applyBorder="1" applyAlignment="1">
      <alignment vertical="center"/>
    </xf>
    <xf numFmtId="49" fontId="9" fillId="3" borderId="1" xfId="16382" applyNumberFormat="1" applyFill="1" applyBorder="1" applyAlignment="1" applyProtection="1">
      <alignment vertical="center"/>
    </xf>
    <xf numFmtId="49" fontId="0" fillId="0" borderId="1" xfId="0" applyNumberFormat="1" applyFill="1" applyBorder="1" applyAlignment="1">
      <alignment vertical="center" wrapText="1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vertical="center" wrapText="1"/>
    </xf>
    <xf numFmtId="49" fontId="11" fillId="0" borderId="2" xfId="0" applyNumberFormat="1" applyFont="1" applyFill="1" applyBorder="1" applyAlignment="1">
      <alignment vertical="center"/>
    </xf>
    <xf numFmtId="49" fontId="0" fillId="3" borderId="2" xfId="0" applyNumberFormat="1" applyFont="1" applyFill="1" applyBorder="1" applyAlignment="1">
      <alignment vertical="center"/>
    </xf>
    <xf numFmtId="49" fontId="0" fillId="3" borderId="2" xfId="0" applyNumberFormat="1" applyFill="1" applyBorder="1" applyAlignment="1">
      <alignment vertical="center"/>
    </xf>
    <xf numFmtId="49" fontId="9" fillId="3" borderId="2" xfId="16382" applyNumberFormat="1" applyFont="1" applyFill="1" applyBorder="1" applyAlignment="1" applyProtection="1">
      <alignment vertical="center"/>
    </xf>
    <xf numFmtId="49" fontId="0" fillId="0" borderId="2" xfId="0" applyNumberFormat="1" applyFill="1" applyBorder="1" applyAlignment="1">
      <alignment vertical="center" wrapText="1"/>
    </xf>
    <xf numFmtId="49" fontId="11" fillId="0" borderId="5" xfId="0" applyNumberFormat="1" applyFont="1" applyFill="1" applyBorder="1" applyAlignment="1">
      <alignment vertical="center"/>
    </xf>
    <xf numFmtId="0" fontId="14" fillId="3" borderId="1" xfId="16382" applyFont="1" applyFill="1" applyBorder="1" applyAlignment="1" applyProtection="1">
      <alignment horizontal="left" vertical="center"/>
    </xf>
    <xf numFmtId="49" fontId="0" fillId="0" borderId="6" xfId="0" applyNumberFormat="1" applyFill="1" applyBorder="1" applyAlignment="1">
      <alignment vertical="center" wrapText="1"/>
    </xf>
    <xf numFmtId="49" fontId="11" fillId="0" borderId="1" xfId="0" applyNumberFormat="1" applyFont="1" applyBorder="1" applyAlignment="1">
      <alignment vertical="center"/>
    </xf>
    <xf numFmtId="49" fontId="0" fillId="0" borderId="1" xfId="0" applyNumberFormat="1" applyBorder="1" applyAlignment="1">
      <alignment vertical="center" wrapText="1"/>
    </xf>
    <xf numFmtId="0" fontId="18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8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0" borderId="31" xfId="0" applyNumberFormat="1" applyFont="1" applyFill="1" applyBorder="1" applyAlignment="1"/>
    <xf numFmtId="49" fontId="0" fillId="0" borderId="0" xfId="0" applyNumberFormat="1" applyFont="1" applyFill="1" applyBorder="1" applyAlignment="1"/>
    <xf numFmtId="49" fontId="0" fillId="0" borderId="33" xfId="0" applyNumberFormat="1" applyFont="1" applyFill="1" applyBorder="1" applyAlignment="1"/>
    <xf numFmtId="0" fontId="0" fillId="0" borderId="31" xfId="0" applyFill="1" applyBorder="1" applyAlignment="1"/>
    <xf numFmtId="0" fontId="0" fillId="0" borderId="0" xfId="0" applyFill="1" applyAlignment="1"/>
    <xf numFmtId="0" fontId="0" fillId="0" borderId="33" xfId="0" applyFill="1" applyBorder="1" applyAlignment="1"/>
    <xf numFmtId="0" fontId="0" fillId="0" borderId="0" xfId="0" applyFill="1" applyBorder="1" applyAlignment="1"/>
    <xf numFmtId="49" fontId="11" fillId="0" borderId="31" xfId="0" applyNumberFormat="1" applyFont="1" applyFill="1" applyBorder="1" applyAlignment="1"/>
    <xf numFmtId="49" fontId="11" fillId="0" borderId="0" xfId="0" applyNumberFormat="1" applyFont="1" applyFill="1" applyBorder="1" applyAlignment="1"/>
    <xf numFmtId="49" fontId="11" fillId="0" borderId="33" xfId="0" applyNumberFormat="1" applyFont="1" applyFill="1" applyBorder="1" applyAlignment="1"/>
    <xf numFmtId="49" fontId="11" fillId="0" borderId="31" xfId="0" applyNumberFormat="1" applyFont="1" applyBorder="1" applyAlignment="1"/>
    <xf numFmtId="49" fontId="11" fillId="0" borderId="0" xfId="0" applyNumberFormat="1" applyFont="1" applyBorder="1" applyAlignment="1"/>
    <xf numFmtId="49" fontId="11" fillId="0" borderId="33" xfId="0" applyNumberFormat="1" applyFont="1" applyBorder="1" applyAlignment="1"/>
    <xf numFmtId="0" fontId="0" fillId="2" borderId="1" xfId="0" applyFill="1" applyBorder="1" applyAlignment="1">
      <alignment horizontal="center"/>
    </xf>
    <xf numFmtId="49" fontId="10" fillId="0" borderId="1" xfId="0" applyNumberFormat="1" applyFont="1" applyFill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8" fillId="0" borderId="53" xfId="0" applyFont="1" applyFill="1" applyBorder="1" applyAlignment="1">
      <alignment horizontal="center" vertical="center"/>
    </xf>
    <xf numFmtId="0" fontId="18" fillId="0" borderId="54" xfId="0" applyFont="1" applyFill="1" applyBorder="1" applyAlignment="1">
      <alignment horizontal="center" vertical="center"/>
    </xf>
    <xf numFmtId="0" fontId="18" fillId="0" borderId="51" xfId="0" applyFont="1" applyFill="1" applyBorder="1" applyAlignment="1">
      <alignment horizontal="center" vertical="center"/>
    </xf>
    <xf numFmtId="0" fontId="18" fillId="0" borderId="42" xfId="0" applyFont="1" applyFill="1" applyBorder="1" applyAlignment="1">
      <alignment horizontal="center" vertical="center"/>
    </xf>
    <xf numFmtId="0" fontId="27" fillId="7" borderId="12" xfId="0" applyFont="1" applyFill="1" applyBorder="1" applyAlignment="1" applyProtection="1">
      <alignment horizontal="center" vertical="center"/>
      <protection locked="0"/>
    </xf>
    <xf numFmtId="0" fontId="27" fillId="7" borderId="14" xfId="0" applyFont="1" applyFill="1" applyBorder="1" applyAlignment="1" applyProtection="1">
      <alignment horizontal="center" vertical="center"/>
      <protection locked="0"/>
    </xf>
    <xf numFmtId="0" fontId="27" fillId="7" borderId="39" xfId="0" applyFont="1" applyFill="1" applyBorder="1" applyAlignment="1" applyProtection="1">
      <alignment horizontal="center" vertical="center"/>
      <protection locked="0"/>
    </xf>
    <xf numFmtId="0" fontId="27" fillId="7" borderId="17" xfId="0" applyFont="1" applyFill="1" applyBorder="1" applyAlignment="1" applyProtection="1">
      <alignment horizontal="center" vertical="center"/>
      <protection locked="0"/>
    </xf>
    <xf numFmtId="0" fontId="8" fillId="3" borderId="18" xfId="0" applyFont="1" applyFill="1" applyBorder="1" applyAlignment="1" applyProtection="1">
      <alignment horizontal="center" vertical="center"/>
    </xf>
    <xf numFmtId="0" fontId="8" fillId="3" borderId="19" xfId="0" applyFont="1" applyFill="1" applyBorder="1" applyAlignment="1" applyProtection="1">
      <alignment horizontal="center" vertical="center"/>
    </xf>
    <xf numFmtId="0" fontId="8" fillId="2" borderId="18" xfId="0" applyFont="1" applyFill="1" applyBorder="1" applyAlignment="1" applyProtection="1">
      <alignment horizontal="center" vertical="center"/>
    </xf>
    <xf numFmtId="0" fontId="8" fillId="2" borderId="19" xfId="0" applyFont="1" applyFill="1" applyBorder="1" applyAlignment="1" applyProtection="1">
      <alignment horizontal="center" vertical="center"/>
    </xf>
    <xf numFmtId="0" fontId="0" fillId="0" borderId="52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7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48" xfId="0" applyBorder="1" applyAlignment="1">
      <alignment horizontal="center" wrapText="1"/>
    </xf>
    <xf numFmtId="0" fontId="0" fillId="0" borderId="41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16" fillId="3" borderId="20" xfId="0" applyFont="1" applyFill="1" applyBorder="1" applyAlignment="1">
      <alignment horizontal="center" vertical="center" textRotation="255"/>
    </xf>
    <xf numFmtId="0" fontId="16" fillId="3" borderId="21" xfId="0" applyFont="1" applyFill="1" applyBorder="1" applyAlignment="1">
      <alignment horizontal="center" vertical="center" textRotation="255"/>
    </xf>
    <xf numFmtId="0" fontId="16" fillId="3" borderId="22" xfId="0" applyFont="1" applyFill="1" applyBorder="1" applyAlignment="1">
      <alignment horizontal="center" vertical="center" textRotation="255"/>
    </xf>
    <xf numFmtId="0" fontId="16" fillId="2" borderId="20" xfId="0" applyFont="1" applyFill="1" applyBorder="1" applyAlignment="1">
      <alignment horizontal="center" vertical="center"/>
    </xf>
    <xf numFmtId="0" fontId="16" fillId="2" borderId="22" xfId="0" applyFont="1" applyFill="1" applyBorder="1" applyAlignment="1">
      <alignment horizontal="center" vertical="center"/>
    </xf>
    <xf numFmtId="0" fontId="8" fillId="12" borderId="18" xfId="0" applyFont="1" applyFill="1" applyBorder="1" applyAlignment="1" applyProtection="1">
      <alignment horizontal="center"/>
      <protection locked="0"/>
    </xf>
    <xf numFmtId="0" fontId="8" fillId="12" borderId="19" xfId="0" applyFont="1" applyFill="1" applyBorder="1" applyAlignment="1" applyProtection="1">
      <alignment horizontal="center"/>
      <protection locked="0"/>
    </xf>
    <xf numFmtId="0" fontId="27" fillId="8" borderId="20" xfId="0" applyFont="1" applyFill="1" applyBorder="1" applyAlignment="1" applyProtection="1">
      <alignment horizontal="center" vertical="center"/>
      <protection locked="0"/>
    </xf>
    <xf numFmtId="0" fontId="27" fillId="8" borderId="22" xfId="0" applyFont="1" applyFill="1" applyBorder="1" applyAlignment="1" applyProtection="1">
      <alignment horizontal="center" vertical="center"/>
      <protection locked="0"/>
    </xf>
    <xf numFmtId="0" fontId="18" fillId="0" borderId="12" xfId="0" applyFont="1" applyFill="1" applyBorder="1" applyAlignment="1">
      <alignment horizontal="center" vertical="center" wrapText="1"/>
    </xf>
    <xf numFmtId="0" fontId="18" fillId="0" borderId="28" xfId="0" applyFont="1" applyFill="1" applyBorder="1" applyAlignment="1">
      <alignment horizontal="center" vertical="center" wrapText="1"/>
    </xf>
    <xf numFmtId="0" fontId="18" fillId="0" borderId="39" xfId="0" applyFont="1" applyFill="1" applyBorder="1" applyAlignment="1">
      <alignment horizontal="center" vertical="center" wrapText="1"/>
    </xf>
    <xf numFmtId="0" fontId="18" fillId="0" borderId="29" xfId="0" applyFont="1" applyFill="1" applyBorder="1" applyAlignment="1">
      <alignment horizontal="center" vertical="center" wrapText="1"/>
    </xf>
    <xf numFmtId="0" fontId="18" fillId="0" borderId="47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48" xfId="0" applyFont="1" applyFill="1" applyBorder="1" applyAlignment="1">
      <alignment horizontal="center" vertical="center"/>
    </xf>
    <xf numFmtId="0" fontId="18" fillId="0" borderId="41" xfId="0" applyFont="1" applyFill="1" applyBorder="1" applyAlignment="1">
      <alignment horizontal="center" vertical="center"/>
    </xf>
    <xf numFmtId="0" fontId="18" fillId="0" borderId="56" xfId="0" applyFont="1" applyFill="1" applyBorder="1" applyAlignment="1">
      <alignment horizontal="center" vertical="center"/>
    </xf>
    <xf numFmtId="0" fontId="18" fillId="0" borderId="57" xfId="0" applyFont="1" applyFill="1" applyBorder="1" applyAlignment="1">
      <alignment horizontal="center" vertical="center"/>
    </xf>
    <xf numFmtId="0" fontId="18" fillId="0" borderId="55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/>
    </xf>
    <xf numFmtId="0" fontId="8" fillId="5" borderId="51" xfId="0" applyFont="1" applyFill="1" applyBorder="1" applyAlignment="1">
      <alignment horizontal="center"/>
    </xf>
    <xf numFmtId="0" fontId="8" fillId="5" borderId="42" xfId="0" applyFont="1" applyFill="1" applyBorder="1" applyAlignment="1">
      <alignment horizontal="center"/>
    </xf>
    <xf numFmtId="0" fontId="8" fillId="9" borderId="49" xfId="0" applyFont="1" applyFill="1" applyBorder="1" applyAlignment="1">
      <alignment horizontal="center"/>
    </xf>
    <xf numFmtId="0" fontId="8" fillId="9" borderId="50" xfId="0" applyFont="1" applyFill="1" applyBorder="1" applyAlignment="1">
      <alignment horizontal="center"/>
    </xf>
    <xf numFmtId="0" fontId="16" fillId="9" borderId="12" xfId="0" applyFont="1" applyFill="1" applyBorder="1" applyAlignment="1">
      <alignment horizontal="center" vertical="center" wrapText="1"/>
    </xf>
    <xf numFmtId="0" fontId="16" fillId="9" borderId="28" xfId="0" applyFont="1" applyFill="1" applyBorder="1" applyAlignment="1">
      <alignment horizontal="center" vertical="center" wrapText="1"/>
    </xf>
    <xf numFmtId="0" fontId="16" fillId="9" borderId="43" xfId="0" applyFont="1" applyFill="1" applyBorder="1" applyAlignment="1">
      <alignment horizontal="center" vertical="center" wrapText="1"/>
    </xf>
    <xf numFmtId="0" fontId="16" fillId="9" borderId="36" xfId="0" applyFont="1" applyFill="1" applyBorder="1" applyAlignment="1">
      <alignment horizontal="center" vertical="center" wrapText="1"/>
    </xf>
    <xf numFmtId="0" fontId="16" fillId="5" borderId="47" xfId="0" applyFont="1" applyFill="1" applyBorder="1" applyAlignment="1">
      <alignment horizontal="center" vertical="center" wrapText="1"/>
    </xf>
    <xf numFmtId="0" fontId="16" fillId="5" borderId="14" xfId="0" applyFont="1" applyFill="1" applyBorder="1" applyAlignment="1">
      <alignment horizontal="center" vertical="center" wrapText="1"/>
    </xf>
    <xf numFmtId="0" fontId="16" fillId="5" borderId="35" xfId="0" applyFont="1" applyFill="1" applyBorder="1" applyAlignment="1">
      <alignment horizontal="center" vertical="center" wrapText="1"/>
    </xf>
    <xf numFmtId="0" fontId="16" fillId="5" borderId="40" xfId="0" applyFont="1" applyFill="1" applyBorder="1" applyAlignment="1">
      <alignment horizontal="center" vertical="center" wrapText="1"/>
    </xf>
    <xf numFmtId="0" fontId="16" fillId="7" borderId="18" xfId="0" applyFont="1" applyFill="1" applyBorder="1" applyAlignment="1">
      <alignment horizontal="center" vertical="center" wrapText="1"/>
    </xf>
    <xf numFmtId="0" fontId="16" fillId="7" borderId="19" xfId="0" applyFont="1" applyFill="1" applyBorder="1" applyAlignment="1">
      <alignment horizontal="center" vertical="center" wrapText="1"/>
    </xf>
    <xf numFmtId="0" fontId="18" fillId="0" borderId="28" xfId="0" applyFont="1" applyFill="1" applyBorder="1" applyAlignment="1">
      <alignment horizontal="center" vertical="center"/>
    </xf>
    <xf numFmtId="0" fontId="18" fillId="0" borderId="29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8" fillId="11" borderId="18" xfId="0" applyFont="1" applyFill="1" applyBorder="1" applyAlignment="1" applyProtection="1">
      <alignment horizontal="center"/>
      <protection locked="0"/>
    </xf>
    <xf numFmtId="0" fontId="8" fillId="11" borderId="19" xfId="0" applyFont="1" applyFill="1" applyBorder="1" applyAlignment="1" applyProtection="1">
      <alignment horizontal="center"/>
      <protection locked="0"/>
    </xf>
    <xf numFmtId="0" fontId="18" fillId="0" borderId="58" xfId="0" applyFont="1" applyFill="1" applyBorder="1" applyAlignment="1">
      <alignment horizontal="center" vertical="center"/>
    </xf>
    <xf numFmtId="0" fontId="18" fillId="0" borderId="38" xfId="0" applyFont="1" applyFill="1" applyBorder="1" applyAlignment="1">
      <alignment horizontal="center" vertical="center"/>
    </xf>
    <xf numFmtId="0" fontId="16" fillId="5" borderId="18" xfId="0" applyFont="1" applyFill="1" applyBorder="1" applyAlignment="1" applyProtection="1">
      <alignment horizontal="center" vertical="center" wrapText="1"/>
    </xf>
    <xf numFmtId="0" fontId="16" fillId="5" borderId="19" xfId="0" applyFont="1" applyFill="1" applyBorder="1" applyAlignment="1" applyProtection="1">
      <alignment horizontal="center" vertical="center" wrapText="1"/>
    </xf>
    <xf numFmtId="0" fontId="24" fillId="2" borderId="0" xfId="0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18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/>
    </xf>
    <xf numFmtId="0" fontId="18" fillId="2" borderId="6" xfId="0" applyFont="1" applyFill="1" applyBorder="1" applyAlignment="1">
      <alignment horizontal="center"/>
    </xf>
    <xf numFmtId="0" fontId="18" fillId="2" borderId="32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</cellXfs>
  <cellStyles count="16778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Milliers 2" xfId="4"/>
    <cellStyle name="Milliers 2 2" xfId="16384"/>
    <cellStyle name="Milliers 2 3" xfId="16729"/>
    <cellStyle name="Milliers 2 4" xfId="16733"/>
    <cellStyle name="Milliers 3" xfId="16735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1" xfId="16736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1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31AD3D"/>
      <color rgb="FF0000FF"/>
      <color rgb="FF00FF00"/>
      <color rgb="FFF6981A"/>
      <color rgb="FF6CE840"/>
      <color rgb="FFD0F2FC"/>
      <color rgb="FFFF4829"/>
      <color rgb="FFACF2EB"/>
      <color rgb="FFFFFF66"/>
      <color rgb="FF8EEF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NORMES!A1"/><Relationship Id="rId2" Type="http://schemas.openxmlformats.org/officeDocument/2006/relationships/hyperlink" Target="#CONVENTIONS!A1"/><Relationship Id="rId1" Type="http://schemas.openxmlformats.org/officeDocument/2006/relationships/hyperlink" Target="#SERVAL!A1"/><Relationship Id="rId6" Type="http://schemas.openxmlformats.org/officeDocument/2006/relationships/hyperlink" Target="#Feuil1!A1"/><Relationship Id="rId5" Type="http://schemas.openxmlformats.org/officeDocument/2006/relationships/hyperlink" Target="#'MARCHE ENTREPRISE'!A1"/><Relationship Id="rId4" Type="http://schemas.openxmlformats.org/officeDocument/2006/relationships/hyperlink" Target="#RECHERCH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7</xdr:row>
      <xdr:rowOff>161925</xdr:rowOff>
    </xdr:from>
    <xdr:to>
      <xdr:col>21</xdr:col>
      <xdr:colOff>180975</xdr:colOff>
      <xdr:row>23</xdr:row>
      <xdr:rowOff>66675</xdr:rowOff>
    </xdr:to>
    <xdr:sp macro="" textlink="">
      <xdr:nvSpPr>
        <xdr:cNvPr id="2" name="ZoneTexte 1"/>
        <xdr:cNvSpPr txBox="1"/>
      </xdr:nvSpPr>
      <xdr:spPr>
        <a:xfrm>
          <a:off x="781050" y="1495425"/>
          <a:ext cx="15401925" cy="295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8000" b="1">
              <a:solidFill>
                <a:srgbClr val="00B0F0"/>
              </a:solidFill>
              <a:latin typeface="EDF" pitchFamily="2" charset="0"/>
            </a:rPr>
            <a:t>BASE INGENIERIE</a:t>
          </a:r>
        </a:p>
        <a:p>
          <a:pPr algn="ctr"/>
          <a:r>
            <a:rPr lang="fr-FR" sz="8000" b="1">
              <a:solidFill>
                <a:srgbClr val="00B0F0"/>
              </a:solidFill>
              <a:latin typeface="EDF" pitchFamily="2" charset="0"/>
            </a:rPr>
            <a:t>Nord Midi-Pyrénées</a:t>
          </a:r>
        </a:p>
      </xdr:txBody>
    </xdr:sp>
    <xdr:clientData/>
  </xdr:twoCellAnchor>
  <xdr:twoCellAnchor>
    <xdr:from>
      <xdr:col>5</xdr:col>
      <xdr:colOff>0</xdr:colOff>
      <xdr:row>30</xdr:row>
      <xdr:rowOff>0</xdr:rowOff>
    </xdr:from>
    <xdr:to>
      <xdr:col>8</xdr:col>
      <xdr:colOff>47625</xdr:colOff>
      <xdr:row>35</xdr:row>
      <xdr:rowOff>19050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>
          <a:off x="3810000" y="5715000"/>
          <a:ext cx="2333625" cy="971550"/>
          <a:chOff x="4029075" y="5543550"/>
          <a:chExt cx="2333625" cy="971550"/>
        </a:xfrm>
      </xdr:grpSpPr>
      <xdr:sp macro="" textlink="">
        <xdr:nvSpPr>
          <xdr:cNvPr id="8" name="Rectangle à coins arrondis 7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4362449" y="5676901"/>
            <a:ext cx="1743075" cy="5524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0070C0"/>
                </a:solidFill>
              </a:rPr>
              <a:t>ENTRER</a:t>
            </a:r>
          </a:p>
        </xdr:txBody>
      </xdr:sp>
    </xdr:grpSp>
    <xdr:clientData/>
  </xdr:twoCellAnchor>
  <xdr:twoCellAnchor>
    <xdr:from>
      <xdr:col>12</xdr:col>
      <xdr:colOff>466725</xdr:colOff>
      <xdr:row>29</xdr:row>
      <xdr:rowOff>180975</xdr:rowOff>
    </xdr:from>
    <xdr:to>
      <xdr:col>15</xdr:col>
      <xdr:colOff>514350</xdr:colOff>
      <xdr:row>35</xdr:row>
      <xdr:rowOff>9525</xdr:rowOff>
    </xdr:to>
    <xdr:grpSp>
      <xdr:nvGrpSpPr>
        <xdr:cNvPr id="10" name="Groupe 9"/>
        <xdr:cNvGrpSpPr/>
      </xdr:nvGrpSpPr>
      <xdr:grpSpPr>
        <a:xfrm>
          <a:off x="9610725" y="5705475"/>
          <a:ext cx="2333625" cy="971550"/>
          <a:chOff x="4029075" y="5543550"/>
          <a:chExt cx="2333625" cy="971550"/>
        </a:xfrm>
      </xdr:grpSpPr>
      <xdr:sp macro="[0]!Feuil1_Groupe9_2_Clic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rgbClr val="FF3300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12" name="ZoneTexte 11"/>
          <xdr:cNvSpPr txBox="1"/>
        </xdr:nvSpPr>
        <xdr:spPr>
          <a:xfrm>
            <a:off x="4362449" y="5676901"/>
            <a:ext cx="1743075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243416</xdr:colOff>
      <xdr:row>2</xdr:row>
      <xdr:rowOff>985309</xdr:rowOff>
    </xdr:from>
    <xdr:to>
      <xdr:col>10</xdr:col>
      <xdr:colOff>250824</xdr:colOff>
      <xdr:row>27</xdr:row>
      <xdr:rowOff>16282</xdr:rowOff>
    </xdr:to>
    <xdr:grpSp>
      <xdr:nvGrpSpPr>
        <xdr:cNvPr id="35" name="Groupe 34"/>
        <xdr:cNvGrpSpPr/>
      </xdr:nvGrpSpPr>
      <xdr:grpSpPr>
        <a:xfrm>
          <a:off x="243416" y="1154642"/>
          <a:ext cx="11268075" cy="5613807"/>
          <a:chOff x="419100" y="1303734"/>
          <a:chExt cx="11066119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295276</xdr:colOff>
      <xdr:row>4</xdr:row>
      <xdr:rowOff>0</xdr:rowOff>
    </xdr:from>
    <xdr:to>
      <xdr:col>4</xdr:col>
      <xdr:colOff>561976</xdr:colOff>
      <xdr:row>5</xdr:row>
      <xdr:rowOff>266700</xdr:rowOff>
    </xdr:to>
    <xdr:sp macro="" textlink="">
      <xdr:nvSpPr>
        <xdr:cNvPr id="3" name="ZoneTexte 2"/>
        <xdr:cNvSpPr txBox="1"/>
      </xdr:nvSpPr>
      <xdr:spPr>
        <a:xfrm>
          <a:off x="504826" y="1400175"/>
          <a:ext cx="3905250" cy="457200"/>
        </a:xfrm>
        <a:prstGeom prst="rect">
          <a:avLst/>
        </a:prstGeom>
        <a:solidFill>
          <a:srgbClr val="D0F2F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ENTREPRISE:</a:t>
          </a:r>
        </a:p>
      </xdr:txBody>
    </xdr:sp>
    <xdr:clientData/>
  </xdr:twoCellAnchor>
  <xdr:twoCellAnchor>
    <xdr:from>
      <xdr:col>2</xdr:col>
      <xdr:colOff>1194859</xdr:colOff>
      <xdr:row>1</xdr:row>
      <xdr:rowOff>112182</xdr:rowOff>
    </xdr:from>
    <xdr:to>
      <xdr:col>13</xdr:col>
      <xdr:colOff>70909</xdr:colOff>
      <xdr:row>2</xdr:row>
      <xdr:rowOff>864657</xdr:rowOff>
    </xdr:to>
    <xdr:sp macro="" textlink="">
      <xdr:nvSpPr>
        <xdr:cNvPr id="8" name="ZoneTexte 7"/>
        <xdr:cNvSpPr txBox="1"/>
      </xdr:nvSpPr>
      <xdr:spPr>
        <a:xfrm>
          <a:off x="2179109" y="112182"/>
          <a:ext cx="11120967" cy="921808"/>
        </a:xfrm>
        <a:prstGeom prst="roundRect">
          <a:avLst/>
        </a:prstGeom>
        <a:gradFill flip="none" rotWithShape="1">
          <a:gsLst>
            <a:gs pos="0">
              <a:srgbClr val="D0F2FC">
                <a:shade val="30000"/>
                <a:satMod val="115000"/>
              </a:srgbClr>
            </a:gs>
            <a:gs pos="50000">
              <a:srgbClr val="D0F2FC">
                <a:shade val="67500"/>
                <a:satMod val="115000"/>
              </a:srgbClr>
            </a:gs>
            <a:gs pos="100000">
              <a:srgbClr val="D0F2FC">
                <a:shade val="100000"/>
                <a:satMod val="115000"/>
              </a:srgbClr>
            </a:gs>
          </a:gsLst>
          <a:lin ang="18900000" scaled="1"/>
          <a:tileRect/>
        </a:gra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5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BASE INGENIERIE</a:t>
          </a:r>
          <a:r>
            <a:rPr lang="fr-FR" sz="5400" b="0" baseline="0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sz="5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Nord Midi-Pyrénées</a:t>
          </a:r>
          <a:endParaRPr lang="fr-FR" sz="5400">
            <a:solidFill>
              <a:schemeClr val="tx2">
                <a:lumMod val="75000"/>
              </a:schemeClr>
            </a:solidFill>
          </a:endParaRPr>
        </a:p>
        <a:p>
          <a:endParaRPr lang="fr-FR" sz="1100"/>
        </a:p>
      </xdr:txBody>
    </xdr:sp>
    <xdr:clientData/>
  </xdr:twoCellAnchor>
  <xdr:twoCellAnchor>
    <xdr:from>
      <xdr:col>25</xdr:col>
      <xdr:colOff>409575</xdr:colOff>
      <xdr:row>1</xdr:row>
      <xdr:rowOff>104775</xdr:rowOff>
    </xdr:from>
    <xdr:to>
      <xdr:col>27</xdr:col>
      <xdr:colOff>685575</xdr:colOff>
      <xdr:row>2</xdr:row>
      <xdr:rowOff>634275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>
          <a:off x="22750992" y="104775"/>
          <a:ext cx="1800000" cy="698833"/>
          <a:chOff x="4029075" y="5543550"/>
          <a:chExt cx="2333625" cy="971550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[0]!Feuil1_Groupe9_2_Clic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12" name="ZoneTexte 11"/>
          <xdr:cNvSpPr txBox="1"/>
        </xdr:nvSpPr>
        <xdr:spPr>
          <a:xfrm>
            <a:off x="4324349" y="5655253"/>
            <a:ext cx="1743075" cy="552451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800" b="1" i="0">
                <a:solidFill>
                  <a:schemeClr val="tx2">
                    <a:lumMod val="75000"/>
                  </a:schemeClr>
                </a:solidFill>
              </a:rPr>
              <a:t>SERVAL</a:t>
            </a:r>
          </a:p>
        </xdr:txBody>
      </xdr:sp>
    </xdr:grpSp>
    <xdr:clientData/>
  </xdr:twoCellAnchor>
  <xdr:twoCellAnchor>
    <xdr:from>
      <xdr:col>22</xdr:col>
      <xdr:colOff>638174</xdr:colOff>
      <xdr:row>2</xdr:row>
      <xdr:rowOff>752475</xdr:rowOff>
    </xdr:from>
    <xdr:to>
      <xdr:col>25</xdr:col>
      <xdr:colOff>171223</xdr:colOff>
      <xdr:row>5</xdr:row>
      <xdr:rowOff>314325</xdr:rowOff>
    </xdr:to>
    <xdr:grpSp>
      <xdr:nvGrpSpPr>
        <xdr:cNvPr id="22" name="Groupe 21">
          <a:hlinkClick xmlns:r="http://schemas.openxmlformats.org/officeDocument/2006/relationships" r:id="rId2"/>
        </xdr:cNvPr>
        <xdr:cNvGrpSpPr/>
      </xdr:nvGrpSpPr>
      <xdr:grpSpPr>
        <a:xfrm>
          <a:off x="20693591" y="921808"/>
          <a:ext cx="1819049" cy="948267"/>
          <a:chOff x="4004378" y="5543550"/>
          <a:chExt cx="2358322" cy="971550"/>
        </a:xfrm>
      </xdr:grpSpPr>
      <xdr:sp macro="[0]!Feuil1_Groupe9_2_Clic" textlink="">
        <xdr:nvSpPr>
          <xdr:cNvPr id="23" name="Rectangle à coins arrondis 22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24" name="ZoneTexte 23"/>
          <xdr:cNvSpPr txBox="1"/>
        </xdr:nvSpPr>
        <xdr:spPr>
          <a:xfrm>
            <a:off x="4004378" y="5632742"/>
            <a:ext cx="2321568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400" b="1" i="0">
                <a:solidFill>
                  <a:schemeClr val="tx2">
                    <a:lumMod val="75000"/>
                  </a:schemeClr>
                </a:solidFill>
              </a:rPr>
              <a:t>Conventions</a:t>
            </a:r>
          </a:p>
        </xdr:txBody>
      </xdr:sp>
    </xdr:grpSp>
    <xdr:clientData/>
  </xdr:twoCellAnchor>
  <xdr:twoCellAnchor>
    <xdr:from>
      <xdr:col>25</xdr:col>
      <xdr:colOff>447675</xdr:colOff>
      <xdr:row>2</xdr:row>
      <xdr:rowOff>752475</xdr:rowOff>
    </xdr:from>
    <xdr:to>
      <xdr:col>27</xdr:col>
      <xdr:colOff>723675</xdr:colOff>
      <xdr:row>5</xdr:row>
      <xdr:rowOff>257175</xdr:rowOff>
    </xdr:to>
    <xdr:grpSp>
      <xdr:nvGrpSpPr>
        <xdr:cNvPr id="25" name="Groupe 24">
          <a:hlinkClick xmlns:r="http://schemas.openxmlformats.org/officeDocument/2006/relationships" r:id="rId3"/>
        </xdr:cNvPr>
        <xdr:cNvGrpSpPr/>
      </xdr:nvGrpSpPr>
      <xdr:grpSpPr>
        <a:xfrm>
          <a:off x="22789092" y="921808"/>
          <a:ext cx="1800000" cy="891117"/>
          <a:chOff x="4029075" y="5543550"/>
          <a:chExt cx="2333625" cy="971550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[0]!Feuil1_Groupe9_2_Clic" textlink="">
        <xdr:nvSpPr>
          <xdr:cNvPr id="26" name="Rectangle à coins arrondis 25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27" name="ZoneTexte 26"/>
          <xdr:cNvSpPr txBox="1"/>
        </xdr:nvSpPr>
        <xdr:spPr>
          <a:xfrm>
            <a:off x="4180040" y="5657393"/>
            <a:ext cx="2022417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800" b="1" i="0">
                <a:solidFill>
                  <a:schemeClr val="tx2">
                    <a:lumMod val="75000"/>
                  </a:schemeClr>
                </a:solidFill>
              </a:rPr>
              <a:t>Normes</a:t>
            </a:r>
          </a:p>
        </xdr:txBody>
      </xdr:sp>
    </xdr:grpSp>
    <xdr:clientData/>
  </xdr:twoCellAnchor>
  <xdr:twoCellAnchor>
    <xdr:from>
      <xdr:col>5</xdr:col>
      <xdr:colOff>2676528</xdr:colOff>
      <xdr:row>4</xdr:row>
      <xdr:rowOff>76200</xdr:rowOff>
    </xdr:from>
    <xdr:to>
      <xdr:col>8</xdr:col>
      <xdr:colOff>857253</xdr:colOff>
      <xdr:row>5</xdr:row>
      <xdr:rowOff>266700</xdr:rowOff>
    </xdr:to>
    <xdr:grpSp>
      <xdr:nvGrpSpPr>
        <xdr:cNvPr id="30" name="Groupe 29">
          <a:hlinkClick xmlns:r="http://schemas.openxmlformats.org/officeDocument/2006/relationships" r:id="rId4"/>
        </xdr:cNvPr>
        <xdr:cNvGrpSpPr/>
      </xdr:nvGrpSpPr>
      <xdr:grpSpPr>
        <a:xfrm>
          <a:off x="7841195" y="1441450"/>
          <a:ext cx="1503891" cy="381000"/>
          <a:chOff x="3790950" y="4476750"/>
          <a:chExt cx="1239972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8" name="Rectangle à coins arrondis 2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9" name="ZoneTexte 28"/>
          <xdr:cNvSpPr txBox="1"/>
        </xdr:nvSpPr>
        <xdr:spPr>
          <a:xfrm>
            <a:off x="3878397" y="4504372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 b="1"/>
              <a:t>Liste Entreprise</a:t>
            </a:r>
          </a:p>
        </xdr:txBody>
      </xdr:sp>
    </xdr:grpSp>
    <xdr:clientData/>
  </xdr:twoCellAnchor>
  <xdr:twoCellAnchor>
    <xdr:from>
      <xdr:col>8</xdr:col>
      <xdr:colOff>1123952</xdr:colOff>
      <xdr:row>4</xdr:row>
      <xdr:rowOff>85725</xdr:rowOff>
    </xdr:from>
    <xdr:to>
      <xdr:col>9</xdr:col>
      <xdr:colOff>1171577</xdr:colOff>
      <xdr:row>5</xdr:row>
      <xdr:rowOff>266700</xdr:rowOff>
    </xdr:to>
    <xdr:grpSp>
      <xdr:nvGrpSpPr>
        <xdr:cNvPr id="31" name="Groupe 30">
          <a:hlinkClick xmlns:r="http://schemas.openxmlformats.org/officeDocument/2006/relationships" r:id="rId5"/>
        </xdr:cNvPr>
        <xdr:cNvGrpSpPr/>
      </xdr:nvGrpSpPr>
      <xdr:grpSpPr>
        <a:xfrm>
          <a:off x="9611785" y="1450975"/>
          <a:ext cx="1434042" cy="371475"/>
          <a:chOff x="3752217" y="4476750"/>
          <a:chExt cx="1162050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32" name="Rectangle à coins arrondis 3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3" name="ZoneTexte 32"/>
          <xdr:cNvSpPr txBox="1"/>
        </xdr:nvSpPr>
        <xdr:spPr>
          <a:xfrm>
            <a:off x="3752217" y="4495800"/>
            <a:ext cx="11620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</a:t>
            </a:r>
          </a:p>
        </xdr:txBody>
      </xdr:sp>
    </xdr:grpSp>
    <xdr:clientData/>
  </xdr:twoCellAnchor>
  <xdr:twoCellAnchor>
    <xdr:from>
      <xdr:col>15</xdr:col>
      <xdr:colOff>0</xdr:colOff>
      <xdr:row>1</xdr:row>
      <xdr:rowOff>143931</xdr:rowOff>
    </xdr:from>
    <xdr:to>
      <xdr:col>17</xdr:col>
      <xdr:colOff>232833</xdr:colOff>
      <xdr:row>2</xdr:row>
      <xdr:rowOff>867834</xdr:rowOff>
    </xdr:to>
    <xdr:sp macro="" textlink="">
      <xdr:nvSpPr>
        <xdr:cNvPr id="36" name="Flèche gauche 35">
          <a:hlinkClick xmlns:r="http://schemas.openxmlformats.org/officeDocument/2006/relationships" r:id="rId6"/>
        </xdr:cNvPr>
        <xdr:cNvSpPr/>
      </xdr:nvSpPr>
      <xdr:spPr>
        <a:xfrm>
          <a:off x="14393333" y="143931"/>
          <a:ext cx="1576917" cy="893236"/>
        </a:xfrm>
        <a:prstGeom prst="leftArrow">
          <a:avLst>
            <a:gd name="adj1" fmla="val 39437"/>
            <a:gd name="adj2" fmla="val 43103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</xdr:col>
      <xdr:colOff>47625</xdr:colOff>
      <xdr:row>3</xdr:row>
      <xdr:rowOff>142875</xdr:rowOff>
    </xdr:from>
    <xdr:to>
      <xdr:col>13</xdr:col>
      <xdr:colOff>219075</xdr:colOff>
      <xdr:row>5</xdr:row>
      <xdr:rowOff>190500</xdr:rowOff>
    </xdr:to>
    <xdr:sp macro="" textlink="">
      <xdr:nvSpPr>
        <xdr:cNvPr id="41" name="ZoneTexte 40"/>
        <xdr:cNvSpPr txBox="1"/>
      </xdr:nvSpPr>
      <xdr:spPr>
        <a:xfrm>
          <a:off x="11782425" y="1171575"/>
          <a:ext cx="1381125" cy="428625"/>
        </a:xfrm>
        <a:prstGeom prst="rect">
          <a:avLst/>
        </a:prstGeom>
        <a:solidFill>
          <a:srgbClr val="D0F2F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Commune: </a:t>
          </a:r>
        </a:p>
      </xdr:txBody>
    </xdr:sp>
    <xdr:clientData/>
  </xdr:twoCellAnchor>
  <xdr:twoCellAnchor>
    <xdr:from>
      <xdr:col>0</xdr:col>
      <xdr:colOff>222250</xdr:colOff>
      <xdr:row>16</xdr:row>
      <xdr:rowOff>123825</xdr:rowOff>
    </xdr:from>
    <xdr:to>
      <xdr:col>10</xdr:col>
      <xdr:colOff>228600</xdr:colOff>
      <xdr:row>16</xdr:row>
      <xdr:rowOff>127000</xdr:rowOff>
    </xdr:to>
    <xdr:cxnSp macro="">
      <xdr:nvCxnSpPr>
        <xdr:cNvPr id="43" name="Connecteur droit 42"/>
        <xdr:cNvCxnSpPr/>
      </xdr:nvCxnSpPr>
      <xdr:spPr>
        <a:xfrm flipV="1">
          <a:off x="222250" y="4230158"/>
          <a:ext cx="11267017" cy="3175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222250</xdr:colOff>
      <xdr:row>21</xdr:row>
      <xdr:rowOff>38100</xdr:rowOff>
    </xdr:from>
    <xdr:to>
      <xdr:col>10</xdr:col>
      <xdr:colOff>219075</xdr:colOff>
      <xdr:row>21</xdr:row>
      <xdr:rowOff>42333</xdr:rowOff>
    </xdr:to>
    <xdr:cxnSp macro="">
      <xdr:nvCxnSpPr>
        <xdr:cNvPr id="45" name="Connecteur droit 44"/>
        <xdr:cNvCxnSpPr/>
      </xdr:nvCxnSpPr>
      <xdr:spPr>
        <a:xfrm flipV="1">
          <a:off x="222250" y="5266267"/>
          <a:ext cx="11257492" cy="4233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600075</xdr:colOff>
      <xdr:row>3</xdr:row>
      <xdr:rowOff>85724</xdr:rowOff>
    </xdr:from>
    <xdr:to>
      <xdr:col>18</xdr:col>
      <xdr:colOff>428625</xdr:colOff>
      <xdr:row>27</xdr:row>
      <xdr:rowOff>169332</xdr:rowOff>
    </xdr:to>
    <xdr:grpSp>
      <xdr:nvGrpSpPr>
        <xdr:cNvPr id="54" name="Groupe 53"/>
        <xdr:cNvGrpSpPr/>
      </xdr:nvGrpSpPr>
      <xdr:grpSpPr>
        <a:xfrm>
          <a:off x="11860742" y="1260474"/>
          <a:ext cx="5575300" cy="5661025"/>
          <a:chOff x="11572875" y="962025"/>
          <a:chExt cx="5067300" cy="4286250"/>
        </a:xfrm>
      </xdr:grpSpPr>
      <xdr:sp macro="" textlink="">
        <xdr:nvSpPr>
          <xdr:cNvPr id="47" name="Rectangle à coins arrondis 46"/>
          <xdr:cNvSpPr/>
        </xdr:nvSpPr>
        <xdr:spPr>
          <a:xfrm>
            <a:off x="11572875" y="962025"/>
            <a:ext cx="5067300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572875" y="1371550"/>
            <a:ext cx="5067300" cy="1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4</xdr:row>
          <xdr:rowOff>95250</xdr:rowOff>
        </xdr:from>
        <xdr:to>
          <xdr:col>5</xdr:col>
          <xdr:colOff>2247900</xdr:colOff>
          <xdr:row>5</xdr:row>
          <xdr:rowOff>200025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4</xdr:row>
          <xdr:rowOff>0</xdr:rowOff>
        </xdr:from>
        <xdr:to>
          <xdr:col>17</xdr:col>
          <xdr:colOff>571500</xdr:colOff>
          <xdr:row>5</xdr:row>
          <xdr:rowOff>152400</xdr:rowOff>
        </xdr:to>
        <xdr:sp macro="" textlink="">
          <xdr:nvSpPr>
            <xdr:cNvPr id="6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2</xdr:row>
      <xdr:rowOff>107156</xdr:rowOff>
    </xdr:from>
    <xdr:to>
      <xdr:col>9</xdr:col>
      <xdr:colOff>1333500</xdr:colOff>
      <xdr:row>11</xdr:row>
      <xdr:rowOff>59531</xdr:rowOff>
    </xdr:to>
    <xdr:sp macro="" textlink="">
      <xdr:nvSpPr>
        <xdr:cNvPr id="5" name="Rectangle à coins arrondis 4"/>
        <xdr:cNvSpPr/>
      </xdr:nvSpPr>
      <xdr:spPr>
        <a:xfrm>
          <a:off x="14704219" y="916781"/>
          <a:ext cx="2083594" cy="1095375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502443</xdr:colOff>
      <xdr:row>2</xdr:row>
      <xdr:rowOff>145256</xdr:rowOff>
    </xdr:from>
    <xdr:to>
      <xdr:col>9</xdr:col>
      <xdr:colOff>1035843</xdr:colOff>
      <xdr:row>11</xdr:row>
      <xdr:rowOff>30956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3675518" y="1145381"/>
          <a:ext cx="1571625" cy="1028700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411075" y="2667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40005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3429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810000" y="1905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26</xdr:row>
      <xdr:rowOff>142875</xdr:rowOff>
    </xdr:from>
    <xdr:to>
      <xdr:col>11</xdr:col>
      <xdr:colOff>704850</xdr:colOff>
      <xdr:row>32</xdr:row>
      <xdr:rowOff>28575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633837" y="6226585"/>
          <a:ext cx="1948836" cy="105328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.beraut@scop-citel.fr" TargetMode="External"/><Relationship Id="rId13" Type="http://schemas.openxmlformats.org/officeDocument/2006/relationships/hyperlink" Target="mailto:nicolas.sieli@gabrielle.fr" TargetMode="External"/><Relationship Id="rId18" Type="http://schemas.openxmlformats.org/officeDocument/2006/relationships/hyperlink" Target="mailto:v.bernard.etbreseaux@wanadoo.fr" TargetMode="External"/><Relationship Id="rId26" Type="http://schemas.openxmlformats.org/officeDocument/2006/relationships/hyperlink" Target="mailto:tjamain@f-g.fr" TargetMode="External"/><Relationship Id="rId3" Type="http://schemas.openxmlformats.org/officeDocument/2006/relationships/hyperlink" Target="mailto:f.theil@gabrielle.fr" TargetMode="External"/><Relationship Id="rId21" Type="http://schemas.openxmlformats.org/officeDocument/2006/relationships/hyperlink" Target="mailto:p.evrard@allez.fr" TargetMode="External"/><Relationship Id="rId7" Type="http://schemas.openxmlformats.org/officeDocument/2006/relationships/hyperlink" Target="mailto:jm.daste@scop-citel.fr" TargetMode="External"/><Relationship Id="rId12" Type="http://schemas.openxmlformats.org/officeDocument/2006/relationships/hyperlink" Target="mailto:s.theau@gabrielle.fr" TargetMode="External"/><Relationship Id="rId17" Type="http://schemas.openxmlformats.org/officeDocument/2006/relationships/hyperlink" Target="mailto:t.ader@scop-citel.fr" TargetMode="External"/><Relationship Id="rId25" Type="http://schemas.openxmlformats.org/officeDocument/2006/relationships/hyperlink" Target="mailto:bmiguel@f-g.fr" TargetMode="External"/><Relationship Id="rId33" Type="http://schemas.openxmlformats.org/officeDocument/2006/relationships/drawing" Target="../drawings/drawing3.xml"/><Relationship Id="rId2" Type="http://schemas.openxmlformats.org/officeDocument/2006/relationships/hyperlink" Target="mailto:didier.malbrel@gabrielle.fr" TargetMode="External"/><Relationship Id="rId16" Type="http://schemas.openxmlformats.org/officeDocument/2006/relationships/hyperlink" Target="mailto:p.jacquier@spie.com" TargetMode="External"/><Relationship Id="rId20" Type="http://schemas.openxmlformats.org/officeDocument/2006/relationships/hyperlink" Target="mailto:g.gaillard@allez.fr" TargetMode="External"/><Relationship Id="rId29" Type="http://schemas.openxmlformats.org/officeDocument/2006/relationships/hyperlink" Target="mailto:d.beaussaert@bouygues-es.com" TargetMode="External"/><Relationship Id="rId1" Type="http://schemas.openxmlformats.org/officeDocument/2006/relationships/hyperlink" Target="mailto:jean-claude.despes@gabrielle.fr" TargetMode="External"/><Relationship Id="rId6" Type="http://schemas.openxmlformats.org/officeDocument/2006/relationships/hyperlink" Target="mailto:alain.quercy@spiebatignolles.fr" TargetMode="External"/><Relationship Id="rId11" Type="http://schemas.openxmlformats.org/officeDocument/2006/relationships/hyperlink" Target="mailto:yves.jourdain@gabrielle.fr" TargetMode="External"/><Relationship Id="rId24" Type="http://schemas.openxmlformats.org/officeDocument/2006/relationships/hyperlink" Target="mailto:tjulhia@f-g.fr" TargetMode="External"/><Relationship Id="rId32" Type="http://schemas.openxmlformats.org/officeDocument/2006/relationships/printerSettings" Target="../printerSettings/printerSettings2.bin"/><Relationship Id="rId5" Type="http://schemas.openxmlformats.org/officeDocument/2006/relationships/hyperlink" Target="mailto:d.bousses@etde.fr" TargetMode="External"/><Relationship Id="rId15" Type="http://schemas.openxmlformats.org/officeDocument/2006/relationships/hyperlink" Target="mailto:eric.cousinet@spie.com" TargetMode="External"/><Relationship Id="rId23" Type="http://schemas.openxmlformats.org/officeDocument/2006/relationships/hyperlink" Target="mailto:ereletudes@oranges.fr" TargetMode="External"/><Relationship Id="rId28" Type="http://schemas.openxmlformats.org/officeDocument/2006/relationships/hyperlink" Target="mailto:m.angele@etde.fr" TargetMode="External"/><Relationship Id="rId10" Type="http://schemas.openxmlformats.org/officeDocument/2006/relationships/hyperlink" Target="mailto:jean-luc.savinet@gabrielle.fr" TargetMode="External"/><Relationship Id="rId19" Type="http://schemas.openxmlformats.org/officeDocument/2006/relationships/hyperlink" Target="mailto:allezmpyreseau@orange.fr" TargetMode="External"/><Relationship Id="rId31" Type="http://schemas.openxmlformats.org/officeDocument/2006/relationships/hyperlink" Target="mailto:s.blandinieres@pangeo-reseaux.fr" TargetMode="External"/><Relationship Id="rId4" Type="http://schemas.openxmlformats.org/officeDocument/2006/relationships/hyperlink" Target="mailto:serge.zoratto@gabrielle.fr" TargetMode="External"/><Relationship Id="rId9" Type="http://schemas.openxmlformats.org/officeDocument/2006/relationships/hyperlink" Target="mailto:a.orombel@scop-citel.fr" TargetMode="External"/><Relationship Id="rId14" Type="http://schemas.openxmlformats.org/officeDocument/2006/relationships/hyperlink" Target="mailto:m.jacobee@etde.fr" TargetMode="External"/><Relationship Id="rId22" Type="http://schemas.openxmlformats.org/officeDocument/2006/relationships/hyperlink" Target="mailto:j.morgado@allez.fr" TargetMode="External"/><Relationship Id="rId27" Type="http://schemas.openxmlformats.org/officeDocument/2006/relationships/hyperlink" Target="mailto:e.billeres@bouygues-es.com" TargetMode="External"/><Relationship Id="rId30" Type="http://schemas.openxmlformats.org/officeDocument/2006/relationships/hyperlink" Target="mailto:alain.vincent@spiebatignolles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t.andron@sdetg.fr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mailto:l.duffils@sdetg.fr" TargetMode="External"/><Relationship Id="rId1" Type="http://schemas.openxmlformats.org/officeDocument/2006/relationships/hyperlink" Target="mailto:s.mangeon@sdetg.fr" TargetMode="External"/><Relationship Id="rId6" Type="http://schemas.openxmlformats.org/officeDocument/2006/relationships/hyperlink" Target="mailto:d.roux@sdetg.fr" TargetMode="External"/><Relationship Id="rId5" Type="http://schemas.openxmlformats.org/officeDocument/2006/relationships/hyperlink" Target="mailto:j.boyer@sdetg.fr" TargetMode="External"/><Relationship Id="rId4" Type="http://schemas.openxmlformats.org/officeDocument/2006/relationships/hyperlink" Target="mailto:g.peyrical@sdetg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9"/>
  <sheetViews>
    <sheetView showGridLines="0" showRowColHeaders="0" zoomScaleNormal="100" workbookViewId="0">
      <selection activeCell="F36" sqref="F36"/>
    </sheetView>
  </sheetViews>
  <sheetFormatPr baseColWidth="10" defaultRowHeight="15" x14ac:dyDescent="0.25"/>
  <sheetData>
    <row r="1" spans="1:1" x14ac:dyDescent="0.25">
      <c r="A1" s="1" t="s">
        <v>18</v>
      </c>
    </row>
    <row r="26" spans="10:10" x14ac:dyDescent="0.25">
      <c r="J26" s="1" t="s">
        <v>17</v>
      </c>
    </row>
    <row r="39" spans="18:18" x14ac:dyDescent="0.25">
      <c r="R39" s="4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47"/>
  <sheetViews>
    <sheetView showGridLines="0" showRowColHeaders="0" tabSelected="1" topLeftCell="A2" zoomScale="90" zoomScaleNormal="90" workbookViewId="0">
      <selection activeCell="E36" sqref="E36"/>
    </sheetView>
  </sheetViews>
  <sheetFormatPr baseColWidth="10" defaultRowHeight="15" x14ac:dyDescent="0.25"/>
  <cols>
    <col min="1" max="1" width="5.7109375" customWidth="1"/>
    <col min="2" max="2" width="9" customWidth="1"/>
    <col min="3" max="3" width="31.28515625" customWidth="1"/>
    <col min="4" max="5" width="15.7109375" customWidth="1"/>
    <col min="6" max="6" width="46.42578125" customWidth="1"/>
    <col min="7" max="7" width="3.28515625" customWidth="1"/>
    <col min="8" max="8" width="2.7109375" hidden="1" customWidth="1"/>
    <col min="9" max="10" width="20.7109375" customWidth="1"/>
    <col min="12" max="12" width="9.42578125" customWidth="1"/>
    <col min="13" max="16" width="8.7109375" customWidth="1"/>
    <col min="18" max="18" width="19" customWidth="1"/>
  </cols>
  <sheetData>
    <row r="1" spans="1:23" ht="14.25" hidden="1" customHeight="1" x14ac:dyDescent="0.25">
      <c r="G1" s="124"/>
      <c r="H1" s="93" t="s">
        <v>7</v>
      </c>
      <c r="I1" s="124" t="s">
        <v>315</v>
      </c>
      <c r="J1" s="124" t="e">
        <f>VLOOKUP(I1,#REF!,38,)</f>
        <v>#REF!</v>
      </c>
    </row>
    <row r="2" spans="1:23" ht="13.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</row>
    <row r="3" spans="1:23" ht="78.75" customHeight="1" x14ac:dyDescent="0.25">
      <c r="A3" s="100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</row>
    <row r="4" spans="1:23" x14ac:dyDescent="0.25">
      <c r="A4" s="100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</row>
    <row r="5" spans="1:23" x14ac:dyDescent="0.25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</row>
    <row r="6" spans="1:23" ht="32.25" customHeight="1" thickBot="1" x14ac:dyDescent="0.45">
      <c r="A6" s="100"/>
      <c r="B6" s="100"/>
      <c r="C6" s="100"/>
      <c r="D6" s="100"/>
      <c r="E6" s="100"/>
      <c r="F6" s="101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</row>
    <row r="7" spans="1:23" ht="15" customHeight="1" thickBot="1" x14ac:dyDescent="0.3">
      <c r="A7" s="100"/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230" t="s">
        <v>317</v>
      </c>
      <c r="M7" s="231"/>
      <c r="N7" s="234" t="s">
        <v>318</v>
      </c>
      <c r="O7" s="235"/>
      <c r="P7" s="238" t="s">
        <v>314</v>
      </c>
      <c r="Q7" s="239"/>
      <c r="R7" s="99" t="s">
        <v>355</v>
      </c>
      <c r="S7" s="100"/>
      <c r="T7" s="100"/>
      <c r="U7" s="100"/>
      <c r="V7" s="100"/>
      <c r="W7" s="100"/>
    </row>
    <row r="8" spans="1:23" s="1" customFormat="1" ht="18" customHeight="1" thickBot="1" x14ac:dyDescent="0.3">
      <c r="A8" s="100"/>
      <c r="B8" s="102"/>
      <c r="C8" s="102"/>
      <c r="D8" s="100"/>
      <c r="E8" s="102"/>
      <c r="F8" s="102"/>
      <c r="G8" s="100"/>
      <c r="H8" s="100"/>
      <c r="I8" s="100"/>
      <c r="J8" s="100"/>
      <c r="K8" s="100"/>
      <c r="L8" s="232"/>
      <c r="M8" s="233"/>
      <c r="N8" s="236"/>
      <c r="O8" s="237"/>
      <c r="P8" s="185" t="e">
        <f>VLOOKUP(I1,#REF!,2,)</f>
        <v>#REF!</v>
      </c>
      <c r="Q8" s="186"/>
      <c r="R8" s="212" t="e">
        <f>VLOOKUP(I1,#REF!,8,)</f>
        <v>#REF!</v>
      </c>
      <c r="S8" s="100"/>
      <c r="T8" s="100"/>
      <c r="U8" s="100"/>
      <c r="V8" s="100"/>
      <c r="W8" s="100"/>
    </row>
    <row r="9" spans="1:23" ht="20.100000000000001" customHeight="1" thickBot="1" x14ac:dyDescent="0.35">
      <c r="A9" s="100"/>
      <c r="B9" s="103"/>
      <c r="C9" s="72" t="s">
        <v>11</v>
      </c>
      <c r="D9" s="72" t="s">
        <v>0</v>
      </c>
      <c r="E9" s="73" t="s">
        <v>1</v>
      </c>
      <c r="F9" s="74" t="s">
        <v>3</v>
      </c>
      <c r="G9" s="104"/>
      <c r="H9" s="75"/>
      <c r="I9" s="189" t="s">
        <v>203</v>
      </c>
      <c r="J9" s="190"/>
      <c r="K9" s="100"/>
      <c r="L9" s="228" t="e">
        <f>VLOOKUP(I1,#REF!,36,)</f>
        <v>#REF!</v>
      </c>
      <c r="M9" s="229"/>
      <c r="N9" s="226" t="e">
        <f>VLOOKUP(I1,#REF!,37,)</f>
        <v>#REF!</v>
      </c>
      <c r="O9" s="227"/>
      <c r="P9" s="187"/>
      <c r="Q9" s="188"/>
      <c r="R9" s="213"/>
      <c r="S9" s="100"/>
      <c r="T9" s="100"/>
      <c r="U9" s="100"/>
      <c r="V9" s="100"/>
      <c r="W9" s="100"/>
    </row>
    <row r="10" spans="1:23" ht="15.75" customHeight="1" thickBot="1" x14ac:dyDescent="0.3">
      <c r="A10" s="100"/>
      <c r="B10" s="205" t="s">
        <v>98</v>
      </c>
      <c r="C10" s="76" t="str">
        <f>VLOOKUP(H1,RECHERCHE!A:H,2,FALSE)</f>
        <v xml:space="preserve">DESPES JC </v>
      </c>
      <c r="D10" s="77" t="str">
        <f>VLOOKUP(H1,RECHERCHE!A:H,3,FALSE)</f>
        <v>05 61 85 62 27</v>
      </c>
      <c r="E10" s="77" t="str">
        <f>VLOOKUP(H1,RECHERCHE!A:H,4,FALSE)</f>
        <v>06 86 17 44 05</v>
      </c>
      <c r="F10" s="78" t="str">
        <f>VLOOKUP(H1,RECHERCHE!A:H,6,FALSE)</f>
        <v>jean-claude.despes@gabrielle.fr</v>
      </c>
      <c r="G10" s="105"/>
      <c r="H10" s="75"/>
      <c r="I10" s="79" t="s">
        <v>202</v>
      </c>
      <c r="J10" s="94" t="s">
        <v>201</v>
      </c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</row>
    <row r="11" spans="1:23" s="2" customFormat="1" ht="18" thickBot="1" x14ac:dyDescent="0.3">
      <c r="A11" s="100"/>
      <c r="B11" s="206"/>
      <c r="C11" s="80" t="str">
        <f>IF(H1=RECHERCHE!A2,RECHERCHE!B3,IF(H1=RECHERCHE!A15,RECHERCHE!B16,IF(H1=RECHERCHE!A28,RECHERCHE!B29,IF(H1=RECHERCHE!A41,RECHERCHE!B42,IF(H1=RECHERCHE!A54,RECHERCHE!B55,IF(H1=RECHERCHE!A67,RECHERCHE!B68,IF(H1=RECHERCHE!A93,RECHERCHE!B94,IF(H1=RECHERCHE!A157,RECHERCHE!B158,IF(H1=RECHERCHE!A106,RECHERCHE!B107,IF(H1=RECHERCHE!A119,RECHERCHE!B120,IF(H1=RECHERCHE!A132,RECHERCHE!B133,IF(H1=RECHERCHE!A145,RECHERCHE!B146,IF(H1=RECHERCHE!A80,RECHERCHE!B81,"  ")))))))))))))</f>
        <v>MALBREL D</v>
      </c>
      <c r="D11" s="81" t="str">
        <f>IF(H1=RECHERCHE!A2,RECHERCHE!C3,IF(H1=RECHERCHE!A15,RECHERCHE!C16,IF(H1=RECHERCHE!A28,RECHERCHE!C29,IF(H1=RECHERCHE!A41,RECHERCHE!C42,IF(H1=RECHERCHE!A54,RECHERCHE!C55,IF(H1=RECHERCHE!A67,RECHERCHE!C68,IF(H1=RECHERCHE!A93,RECHERCHE!C94,IF(H1=RECHERCHE!A157,RECHERCHE!C158,IF(H1=RECHERCHE!A106,RECHERCHE!C107,IF(H1=RECHERCHE!A119,RECHERCHE!C120,IF(H1=RECHERCHE!A132,RECHERCHE!C133,IF(H1=RECHERCHE!A145,RECHERCHE!C146,IF(H1=RECHERCHE!A80,RECHERCHE!C81,"  ")))))))))))))</f>
        <v>05 61 85 62 27</v>
      </c>
      <c r="E11" s="82" t="str">
        <f>IF(H1=RECHERCHE!A2,RECHERCHE!D3,IF(H1=RECHERCHE!A15,RECHERCHE!D16,IF(H1=RECHERCHE!A28,RECHERCHE!D29,IF(H1=RECHERCHE!A41,RECHERCHE!D42,IF(H1=RECHERCHE!A54,RECHERCHE!D55,IF(H1=RECHERCHE!A67,RECHERCHE!D68,IF(H1=RECHERCHE!A93,RECHERCHE!D94,IF(H1=RECHERCHE!A157,RECHERCHE!D158,IF(H1=RECHERCHE!A106,RECHERCHE!D107,IF(H1=RECHERCHE!A119,RECHERCHE!D120,IF(H1=RECHERCHE!A132,RECHERCHE!D133,IF(H1=RECHERCHE!A145,RECHERCHE!D146,IF(H1=RECHERCHE!A80,RECHERCHE!D81,"  ")))))))))))))</f>
        <v>06 82 83 11 57</v>
      </c>
      <c r="F11" s="83" t="str">
        <f>IF(H1=RECHERCHE!A2,RECHERCHE!F3,IF(H1=RECHERCHE!A15,RECHERCHE!F16,IF(H1=RECHERCHE!A28,RECHERCHE!F29,IF(H1=RECHERCHE!A41,RECHERCHE!F42,IF(H1=RECHERCHE!A54,RECHERCHE!F55,IF(H1=RECHERCHE!A67,RECHERCHE!F68,IF(H1=RECHERCHE!A93,RECHERCHE!F94,IF(H1=RECHERCHE!A157,RECHERCHE!F158,IF(H1=RECHERCHE!A106,RECHERCHE!F107,IF(H1=RECHERCHE!A119,RECHERCHE!F120,IF(H1=RECHERCHE!A132,RECHERCHE!F133,IF(H1=RECHERCHE!A145,RECHERCHE!F146,IF(H1=RECHERCHE!A80,RECHERCHE!F81,"  ")))))))))))))</f>
        <v>didier.malbrel@gabrielle.fr</v>
      </c>
      <c r="G11" s="105"/>
      <c r="H11" s="75"/>
      <c r="I11" s="125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ENTREPRISE'!A11," "))))))</f>
        <v>E3BCC2I030</v>
      </c>
      <c r="J11" s="125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ENTREPRISE'!B11,"  "))))))</f>
        <v>EC6ECC2110</v>
      </c>
      <c r="K11" s="100"/>
      <c r="L11" s="242" t="s">
        <v>321</v>
      </c>
      <c r="M11" s="98" t="s">
        <v>87</v>
      </c>
      <c r="N11" s="193" t="e">
        <f>VLOOKUP(I1,#REF!,32,)</f>
        <v>#REF!</v>
      </c>
      <c r="O11" s="194"/>
      <c r="P11" s="194"/>
      <c r="Q11" s="195"/>
      <c r="R11" s="100"/>
      <c r="S11" s="100"/>
      <c r="T11" s="100"/>
      <c r="U11" s="100"/>
      <c r="V11" s="100"/>
      <c r="W11" s="100"/>
    </row>
    <row r="12" spans="1:23" s="2" customFormat="1" ht="15.75" x14ac:dyDescent="0.25">
      <c r="A12" s="100"/>
      <c r="B12" s="206"/>
      <c r="C12" s="80" t="str">
        <f>IF(H1=RECHERCHE!A2,RECHERCHE!B4,IF(H1=RECHERCHE!A15,RECHERCHE!B17,IF(H1=RECHERCHE!A28,RECHERCHE!B30,IF(H1=RECHERCHE!A41,RECHERCHE!B43,IF(H1=RECHERCHE!A54,RECHERCHE!B56,IF(H1=RECHERCHE!A67,RECHERCHE!B69,IF(H1=RECHERCHE!A93,RECHERCHE!B95,IF(H1=RECHERCHE!A157,RECHERCHE!B159,IF(H1=RECHERCHE!A106,RECHERCHE!B108,IF(H1=RECHERCHE!A119,RECHERCHE!B121,IF(H1=RECHERCHE!A132,RECHERCHE!B134,IF(H1=RECHERCHE!A145,RECHERCHE!B147,IF(H1=RECHERCHE!A80,RECHERCHE!B82,"  ")))))))))))))</f>
        <v>SAVINET JL</v>
      </c>
      <c r="D12" s="81" t="str">
        <f>IF(H1=RECHERCHE!A2,RECHERCHE!C4,IF(H1=RECHERCHE!A15,RECHERCHE!C17,IF(H1=RECHERCHE!A28,RECHERCHE!C30,IF(H1=RECHERCHE!A41,RECHERCHE!C43,IF(H1=RECHERCHE!A54,RECHERCHE!C56,IF(H1=RECHERCHE!A67,RECHERCHE!C69,IF(H1=RECHERCHE!A93,RECHERCHE!C95,IF(H1=RECHERCHE!A157,RECHERCHE!C159,IF(H1=RECHERCHE!A106,RECHERCHE!C108,IF(H1=RECHERCHE!A119,RECHERCHE!C121,IF(H1=RECHERCHE!A132,RECHERCHE!C134,IF(H1=RECHERCHE!A145,RECHERCHE!C147,IF(H1=RECHERCHE!A80,RECHERCHE!C82,"  ")))))))))))))</f>
        <v>05 61 85 62 27</v>
      </c>
      <c r="E12" s="82" t="str">
        <f>IF(H1=RECHERCHE!A2,RECHERCHE!D4,IF(H1=RECHERCHE!A15,RECHERCHE!D17,IF(H1=RECHERCHE!A28,RECHERCHE!D30,IF(H1=RECHERCHE!A41,RECHERCHE!D43,IF(H1=RECHERCHE!A54,RECHERCHE!D56,IF(H1=RECHERCHE!A67,RECHERCHE!D69,IF(H1=RECHERCHE!A93,RECHERCHE!D95,IF(H1=RECHERCHE!A157,RECHERCHE!D159,IF(H1=RECHERCHE!A106,RECHERCHE!D108,IF(H1=RECHERCHE!A119,RECHERCHE!D121,IF(H1=RECHERCHE!A132,RECHERCHE!D134,IF(H1=RECHERCHE!A145,RECHERCHE!D147,IF(H1=RECHERCHE!A80,RECHERCHE!D82,"  ")))))))))))))</f>
        <v>06 24 28 10 98</v>
      </c>
      <c r="F12" s="83" t="str">
        <f>IF(H1=RECHERCHE!A2,RECHERCHE!F4,IF(H1=RECHERCHE!A15,RECHERCHE!F17,IF(H1=RECHERCHE!A28,RECHERCHE!F30,IF(H1=RECHERCHE!A41,RECHERCHE!F43,IF(H1=RECHERCHE!A54,RECHERCHE!F56,IF(H1=RECHERCHE!A67,RECHERCHE!F69,IF(H1=RECHERCHE!A93,RECHERCHE!F95,IF(H1=RECHERCHE!A157,RECHERCHE!F159,IF(H1=RECHERCHE!A106,RECHERCHE!F108,IF(H1=RECHERCHE!A119,RECHERCHE!F121,IF(H1=RECHERCHE!A132,RECHERCHE!F134,IF(H1=RECHERCHE!A145,RECHERCHE!F147,IF(H1=RECHERCHE!A80,RECHERCHE!F82,"  ")))))))))))))</f>
        <v>jean-luc.savinet@gabrielle.fr</v>
      </c>
      <c r="G12" s="105"/>
      <c r="H12" s="75"/>
      <c r="I12" s="105"/>
      <c r="J12" s="105"/>
      <c r="K12" s="100"/>
      <c r="L12" s="243"/>
      <c r="M12" s="178" t="s">
        <v>319</v>
      </c>
      <c r="N12" s="196" t="e">
        <f>VLOOKUP(I1,#REF!,33,)</f>
        <v>#REF!</v>
      </c>
      <c r="O12" s="197"/>
      <c r="P12" s="197"/>
      <c r="Q12" s="198"/>
      <c r="R12" s="100"/>
      <c r="S12" s="100"/>
      <c r="T12" s="100"/>
      <c r="U12" s="100"/>
      <c r="V12" s="100"/>
      <c r="W12" s="100"/>
    </row>
    <row r="13" spans="1:23" s="2" customFormat="1" ht="15.75" x14ac:dyDescent="0.25">
      <c r="A13" s="100"/>
      <c r="B13" s="206"/>
      <c r="C13" s="80" t="str">
        <f>IF(H1=RECHERCHE!A2,RECHERCHE!B5,IF(H1=RECHERCHE!A15,RECHERCHE!B18,IF(H1=RECHERCHE!A28,RECHERCHE!B31,IF(H1=RECHERCHE!A41,RECHERCHE!B44,IF(H1=RECHERCHE!A54,RECHERCHE!B57,IF(H1=RECHERCHE!A67,RECHERCHE!B70,IF(H1=RECHERCHE!A93,RECHERCHE!B96,IF(H1=RECHERCHE!A157,RECHERCHE!B160,IF(H1=RECHERCHE!A106,RECHERCHE!B109,IF(H1=RECHERCHE!A119,RECHERCHE!B122,IF(H1=RECHERCHE!A132,RECHERCHE!B135,IF(H1=RECHERCHE!A145,RECHERCHE!B148,IF(H1=RECHERCHE!A80,RECHERCHE!B83,"  ")))))))))))))</f>
        <v>JOURDAIN Yves</v>
      </c>
      <c r="D13" s="81" t="str">
        <f>IF(H1=RECHERCHE!A2,RECHERCHE!C5,IF(H1=RECHERCHE!A15,RECHERCHE!C18,IF(H1=RECHERCHE!A28,RECHERCHE!C31,IF(H1=RECHERCHE!A41,RECHERCHE!C44,IF(H1=RECHERCHE!A54,RECHERCHE!C57,IF(H1=RECHERCHE!A67,RECHERCHE!C70,IF(H1=RECHERCHE!A93,RECHERCHE!C96,IF(H1=RECHERCHE!A157,RECHERCHE!C160,IF(H1=RECHERCHE!A106,RECHERCHE!C109,IF(H1=RECHERCHE!A119,RECHERCHE!C122,IF(H1=RECHERCHE!A132,RECHERCHE!C135,IF(H1=RECHERCHE!A145,RECHERCHE!C148,IF(H1=RECHERCHE!A80,RECHERCHE!C83,"  ")))))))))))))</f>
        <v>05 61 85 62 27</v>
      </c>
      <c r="E13" s="82" t="str">
        <f>IF(H1=RECHERCHE!A2,RECHERCHE!D5,IF(H1=RECHERCHE!A15,RECHERCHE!D18,IF(H1=RECHERCHE!A28,RECHERCHE!D31,IF(H1=RECHERCHE!A41,RECHERCHE!D44,IF(H1=RECHERCHE!A54,RECHERCHE!D57,IF(H1=RECHERCHE!A67,RECHERCHE!D70,IF(H1=RECHERCHE!A93,RECHERCHE!D96,IF(H1=RECHERCHE!A157,RECHERCHE!D160,IF(H1=RECHERCHE!A106,RECHERCHE!D109,IF(H1=RECHERCHE!A119,RECHERCHE!D122,IF(H1=RECHERCHE!A132,RECHERCHE!D135,IF(H1=RECHERCHE!A145,RECHERCHE!D148,IF(H1=RECHERCHE!A80,RECHERCHE!D83,"  ")))))))))))))</f>
        <v>06 24 28 10 98</v>
      </c>
      <c r="F13" s="83" t="str">
        <f>IF(H1=RECHERCHE!A2,RECHERCHE!F5,IF(H1=RECHERCHE!A15,RECHERCHE!F18,IF(H1=RECHERCHE!A28,RECHERCHE!F31,IF(H1=RECHERCHE!A41,RECHERCHE!F44,IF(H1=RECHERCHE!A54,RECHERCHE!F57,IF(H1=RECHERCHE!A67,RECHERCHE!F70,IF(H1=RECHERCHE!A93,RECHERCHE!F96,IF(H1=RECHERCHE!A157,RECHERCHE!F160,IF(H1=RECHERCHE!A106,RECHERCHE!F109,IF(H1=RECHERCHE!A119,RECHERCHE!F122,IF(H1=RECHERCHE!A132,RECHERCHE!F135,IF(H1=RECHERCHE!A145,RECHERCHE!F148,IF(H1=RECHERCHE!A80,RECHERCHE!F83,"  ")))))))))))))</f>
        <v>yves.jourdain@gabrielle.fr</v>
      </c>
      <c r="G13" s="105"/>
      <c r="H13" s="75"/>
      <c r="I13" s="105"/>
      <c r="J13" s="105"/>
      <c r="K13" s="100"/>
      <c r="L13" s="243"/>
      <c r="M13" s="179"/>
      <c r="N13" s="199"/>
      <c r="O13" s="200"/>
      <c r="P13" s="200"/>
      <c r="Q13" s="201"/>
      <c r="R13" s="100"/>
      <c r="S13" s="100"/>
      <c r="T13" s="100"/>
      <c r="U13" s="100"/>
      <c r="V13" s="100"/>
      <c r="W13" s="100"/>
    </row>
    <row r="14" spans="1:23" s="2" customFormat="1" ht="16.5" thickBot="1" x14ac:dyDescent="0.3">
      <c r="A14" s="100"/>
      <c r="B14" s="206"/>
      <c r="C14" s="80" t="str">
        <f>IF(H1=RECHERCHE!A2,RECHERCHE!B6,IF(H1=RECHERCHE!A15,RECHERCHE!B19,IF(H1=RECHERCHE!A28,RECHERCHE!B32,IF(H1=RECHERCHE!A41,RECHERCHE!B45,IF(H1=RECHERCHE!A54,RECHERCHE!B58,IF(H1=RECHERCHE!A67,RECHERCHE!B71,IF(H1=RECHERCHE!A93,RECHERCHE!B97,IF(H1=RECHERCHE!A157,RECHERCHE!B161,IF(H1=RECHERCHE!A106,RECHERCHE!B110,IF(H1=RECHERCHE!A119,RECHERCHE!B123,IF(H1=RECHERCHE!A132,RECHERCHE!B136,IF(H1=RECHERCHE!A145,RECHERCHE!B149,IF(H1=RECHERCHE!A80,RECHERCHE!B84,"  ")))))))))))))</f>
        <v>Olivier DAMOUR</v>
      </c>
      <c r="D14" s="81" t="str">
        <f>IF(H1=RECHERCHE!A2,RECHERCHE!C6,IF(H1=RECHERCHE!A15,RECHERCHE!C19,IF(H1=RECHERCHE!A28,RECHERCHE!C32,IF(H1=RECHERCHE!A41,RECHERCHE!C45,IF(H1=RECHERCHE!A54,RECHERCHE!C58,IF(H1=RECHERCHE!A67,RECHERCHE!C71,IF(H1=RECHERCHE!A93,RECHERCHE!C97,IF(H1=RECHERCHE!A157,RECHERCHE!C161,IF(H1=RECHERCHE!A106,RECHERCHE!C110,IF(H1=RECHERCHE!A119,RECHERCHE!C123,IF(H1=RECHERCHE!A132,RECHERCHE!C136,IF(H1=RECHERCHE!A145,RECHERCHE!C149,IF(H1=RECHERCHE!A80,RECHERCHE!C84,"  ")))))))))))))</f>
        <v>05 61 85 62 27</v>
      </c>
      <c r="E14" s="82" t="str">
        <f>IF(H1=RECHERCHE!A2,RECHERCHE!D6,IF(H1=RECHERCHE!A15,RECHERCHE!D19,IF(H1=RECHERCHE!A28,RECHERCHE!D32,IF(H1=RECHERCHE!A41,RECHERCHE!D45,IF(H1=RECHERCHE!A54,RECHERCHE!D58,IF(H1=RECHERCHE!A67,RECHERCHE!D71,IF(H1=RECHERCHE!A93,RECHERCHE!D97,IF(H1=RECHERCHE!A157,RECHERCHE!D161,IF(H1=RECHERCHE!A106,RECHERCHE!D110,IF(H1=RECHERCHE!A119,RECHERCHE!D123,IF(H1=RECHERCHE!A132,RECHERCHE!D136,IF(H1=RECHERCHE!A145,RECHERCHE!D149,IF(H1=RECHERCHE!A80,RECHERCHE!D84,"  ")))))))))))))</f>
        <v>06 70 79 15 96</v>
      </c>
      <c r="F14" s="83" t="str">
        <f>IF(H1=RECHERCHE!A2,RECHERCHE!F6,IF(H1=RECHERCHE!A15,RECHERCHE!F19,IF(H1=RECHERCHE!A28,RECHERCHE!F32,IF(H1=RECHERCHE!A41,RECHERCHE!F45,IF(H1=RECHERCHE!A54,RECHERCHE!F58,IF(H1=RECHERCHE!A67,RECHERCHE!F71,IF(H1=RECHERCHE!A93,RECHERCHE!F97,IF(H1=RECHERCHE!A157,RECHERCHE!F161,IF(H1=RECHERCHE!A106,RECHERCHE!F110,IF(H1=RECHERCHE!A119,RECHERCHE!F123,IF(H1=RECHERCHE!A132,RECHERCHE!F136,IF(H1=RECHERCHE!A145,RECHERCHE!F149,IF(H1=RECHERCHE!A80,RECHERCHE!F84,"  ")))))))))))))</f>
        <v>olivier.damour@gabrielle.fr</v>
      </c>
      <c r="G14" s="105"/>
      <c r="H14" s="75"/>
      <c r="I14" s="105"/>
      <c r="J14" s="105"/>
      <c r="K14" s="100"/>
      <c r="L14" s="243"/>
      <c r="M14" s="180"/>
      <c r="N14" s="202"/>
      <c r="O14" s="203"/>
      <c r="P14" s="203"/>
      <c r="Q14" s="204"/>
      <c r="R14" s="100"/>
      <c r="S14" s="100"/>
      <c r="T14" s="100"/>
      <c r="U14" s="100"/>
      <c r="V14" s="100"/>
      <c r="W14" s="100"/>
    </row>
    <row r="15" spans="1:23" s="2" customFormat="1" ht="16.5" thickBot="1" x14ac:dyDescent="0.3">
      <c r="A15" s="100"/>
      <c r="B15" s="206"/>
      <c r="C15" s="80" t="str">
        <f>IF(H1=RECHERCHE!A2,RECHERCHE!B7,IF(H1=RECHERCHE!A15,RECHERCHE!B20,IF(H1=RECHERCHE!A28,RECHERCHE!B33,IF(H1=RECHERCHE!A41,RECHERCHE!B46,IF(H1=RECHERCHE!A54,RECHERCHE!B59,IF(H1=RECHERCHE!A67,RECHERCHE!B72,IF(H1=RECHERCHE!A93,RECHERCHE!B98,IF(H1=RECHERCHE!A157,RECHERCHE!B162,IF(H1=RECHERCHE!A106,RECHERCHE!B111,IF(H1=RECHERCHE!A119,RECHERCHE!B124,IF(H1=RECHERCHE!A132,RECHERCHE!B137,IF(H1=RECHERCHE!A145,RECHERCHE!B150,IF(H1=RECHERCHE!A80,RECHERCHE!B85,"  ")))))))))))))</f>
        <v>THEAU Stephane</v>
      </c>
      <c r="D15" s="81" t="str">
        <f>IF(H1=RECHERCHE!A2,RECHERCHE!C7,IF(H1=RECHERCHE!A15,RECHERCHE!C20,IF(H1=RECHERCHE!A28,RECHERCHE!C33,IF(H1=RECHERCHE!A41,RECHERCHE!C46,IF(H1=RECHERCHE!A54,RECHERCHE!C59,IF(H1=RECHERCHE!A67,RECHERCHE!C72,IF(H1=RECHERCHE!A93,RECHERCHE!C98,IF(H1=RECHERCHE!A157,RECHERCHE!C162,IF(H1=RECHERCHE!A106,RECHERCHE!C111,IF(H1=RECHERCHE!A119,RECHERCHE!C124,IF(H1=RECHERCHE!A132,RECHERCHE!C137,IF(H1=RECHERCHE!A145,RECHERCHE!C150,IF(H1=RECHERCHE!A80,RECHERCHE!C85,"  ")))))))))))))</f>
        <v>05 61 85 62 27</v>
      </c>
      <c r="E15" s="82" t="str">
        <f>IF(H1=RECHERCHE!A2,RECHERCHE!D7,IF(H1=RECHERCHE!A15,RECHERCHE!D20,IF(H1=RECHERCHE!A28,RECHERCHE!D33,IF(H1=RECHERCHE!A41,RECHERCHE!D46,IF(H1=RECHERCHE!A54,RECHERCHE!D59,IF(H1=RECHERCHE!A67,RECHERCHE!D72,IF(H1=RECHERCHE!A93,RECHERCHE!D98,IF(H1=RECHERCHE!A157,RECHERCHE!D162,IF(H1=RECHERCHE!A106,RECHERCHE!D111,IF(H1=RECHERCHE!A119,RECHERCHE!D124,IF(H1=RECHERCHE!A132,RECHERCHE!D137,IF(H1=RECHERCHE!A145,RECHERCHE!D150,IF(H1=RECHERCHE!A80,RECHERCHE!D85,"  ")))))))))))))</f>
        <v>06 86 17 44 01</v>
      </c>
      <c r="F15" s="83" t="str">
        <f>IF(H1=RECHERCHE!A2,RECHERCHE!F7,IF(H1=RECHERCHE!A15,RECHERCHE!F20,IF(H1=RECHERCHE!A28,RECHERCHE!F33,IF(H1=RECHERCHE!A41,RECHERCHE!F46,IF(H1=RECHERCHE!A54,RECHERCHE!F59,IF(H1=RECHERCHE!A67,RECHERCHE!F72,IF(H1=RECHERCHE!A93,RECHERCHE!F98,IF(H1=RECHERCHE!A157,RECHERCHE!F162,IF(H1=RECHERCHE!A106,RECHERCHE!F111,IF(H1=RECHERCHE!A119,RECHERCHE!F124,IF(H1=RECHERCHE!A132,RECHERCHE!F137,IF(H1=RECHERCHE!A145,RECHERCHE!F150,IF(H1=RECHERCHE!A80,RECHERCHE!F85,"  ")))))))))))))</f>
        <v>s.theau@gabrielle.fr</v>
      </c>
      <c r="G15" s="105"/>
      <c r="H15" s="75"/>
      <c r="I15" s="105"/>
      <c r="J15" s="105"/>
      <c r="K15" s="100"/>
      <c r="L15" s="244"/>
      <c r="M15" s="97" t="s">
        <v>320</v>
      </c>
      <c r="N15" s="193" t="e">
        <f>VLOOKUP(I1,#REF!,34,)</f>
        <v>#REF!</v>
      </c>
      <c r="O15" s="194"/>
      <c r="P15" s="194"/>
      <c r="Q15" s="195"/>
      <c r="R15" s="100"/>
      <c r="S15" s="100"/>
      <c r="T15" s="100"/>
      <c r="U15" s="100"/>
      <c r="V15" s="100"/>
      <c r="W15" s="100"/>
    </row>
    <row r="16" spans="1:23" s="2" customFormat="1" ht="16.5" customHeight="1" thickBot="1" x14ac:dyDescent="0.3">
      <c r="A16" s="100"/>
      <c r="B16" s="207"/>
      <c r="C16" s="84" t="str">
        <f>IF(H1=RECHERCHE!A2,RECHERCHE!B8,IF(H1=RECHERCHE!A15,RECHERCHE!B21,IF(H1=RECHERCHE!A28,RECHERCHE!B34,IF(H1=RECHERCHE!A41,RECHERCHE!B47,IF(H1=RECHERCHE!A54,RECHERCHE!B60,IF(H1=RECHERCHE!A67,RECHERCHE!B73,IF(H1=RECHERCHE!A93,RECHERCHE!B99,IF(H1=RECHERCHE!A157,RECHERCHE!B163,IF(H1=RECHERCHE!A106,RECHERCHE!B112,IF(H1=RECHERCHE!A119,RECHERCHE!B125,IF(H1=RECHERCHE!A132,RECHERCHE!B138,IF(H1=RECHERCHE!A145,RECHERCHE!B151,IF(H1=RECHERCHE!A80,RECHERCHE!B86,"  ")))))))))))))</f>
        <v>SIELI NICOLAS</v>
      </c>
      <c r="D16" s="85" t="str">
        <f>IF(H1=RECHERCHE!A2,RECHERCHE!C8,IF(H1=RECHERCHE!A15,RECHERCHE!C21,IF(H1=RECHERCHE!A28,RECHERCHE!C34,IF(H1=RECHERCHE!A41,RECHERCHE!C47,IF(H1=RECHERCHE!A54,RECHERCHE!C60,IF(H1=RECHERCHE!A67,RECHERCHE!C73,IF(H1=RECHERCHE!A93,RECHERCHE!C99,IF(H1=RECHERCHE!A157,RECHERCHE!C163,IF(H1=RECHERCHE!A106,RECHERCHE!C112,IF(H1=RECHERCHE!A119,RECHERCHE!C125,IF(H1=RECHERCHE!A132,RECHERCHE!C138,IF(H1=RECHERCHE!A145,RECHERCHE!C151,IF(H1=RECHERCHE!A80,RECHERCHE!C86,"  ")))))))))))))</f>
        <v>05 61 85 62 27</v>
      </c>
      <c r="E16" s="86" t="str">
        <f>IF(H1=RECHERCHE!A2,RECHERCHE!D8,IF(H1=RECHERCHE!A15,RECHERCHE!D21,IF(H1=RECHERCHE!A28,RECHERCHE!D34,IF(H1=RECHERCHE!A41,RECHERCHE!D47,IF(H1=RECHERCHE!A54,RECHERCHE!D60,IF(H1=RECHERCHE!A67,RECHERCHE!D73,IF(H1=RECHERCHE!A93,RECHERCHE!D99,IF(H1=RECHERCHE!A157,RECHERCHE!D163,IF(H1=RECHERCHE!A106,RECHERCHE!D112,IF(H1=RECHERCHE!A119,RECHERCHE!D125,IF(H1=RECHERCHE!A132,RECHERCHE!D138,IF(H1=RECHERCHE!A145,RECHERCHE!D151,IF(H1=RECHERCHE!A80,RECHERCHE!D86,"  ")))))))))))))</f>
        <v>06 77 94 39 10</v>
      </c>
      <c r="F16" s="87" t="str">
        <f>IF(H1=RECHERCHE!A2,RECHERCHE!F8,IF(H1=RECHERCHE!A15,RECHERCHE!F21,IF(H1=RECHERCHE!A28,RECHERCHE!F34,IF(H1=RECHERCHE!A41,RECHERCHE!F47,IF(H1=RECHERCHE!A54,RECHERCHE!F60,IF(H1=RECHERCHE!A67,RECHERCHE!F73,IF(H1=RECHERCHE!A93,RECHERCHE!F99,IF(H1=RECHERCHE!A157,RECHERCHE!F163,IF(H1=RECHERCHE!A106,RECHERCHE!F112,IF(H1=RECHERCHE!A119,RECHERCHE!F125,IF(H1=RECHERCHE!A132,RECHERCHE!F138,IF(H1=RECHERCHE!A145,RECHERCHE!F151,IF(H1=RECHERCHE!A80,RECHERCHE!F86,"  ")))))))))))))</f>
        <v>nicolas.sieli@gabrielle.fr</v>
      </c>
      <c r="G16" s="105"/>
      <c r="H16" s="75"/>
      <c r="I16" s="105"/>
      <c r="J16" s="105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</row>
    <row r="17" spans="1:23" s="44" customFormat="1" ht="16.5" thickBot="1" x14ac:dyDescent="0.3">
      <c r="A17" s="100"/>
      <c r="B17" s="106"/>
      <c r="C17" s="107"/>
      <c r="D17" s="108"/>
      <c r="E17" s="108"/>
      <c r="F17" s="109"/>
      <c r="G17" s="105"/>
      <c r="H17" s="75"/>
      <c r="I17" s="105"/>
      <c r="J17" s="105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</row>
    <row r="18" spans="1:23" s="14" customFormat="1" ht="20.100000000000001" customHeight="1" thickBot="1" x14ac:dyDescent="0.3">
      <c r="A18" s="100"/>
      <c r="B18" s="106"/>
      <c r="C18" s="107"/>
      <c r="D18" s="107"/>
      <c r="E18" s="107"/>
      <c r="F18" s="110"/>
      <c r="G18" s="105"/>
      <c r="H18" s="75"/>
      <c r="I18" s="191" t="s">
        <v>204</v>
      </c>
      <c r="J18" s="192"/>
      <c r="K18" s="100"/>
      <c r="L18" s="214" t="s">
        <v>316</v>
      </c>
      <c r="M18" s="215"/>
      <c r="N18" s="218" t="e">
        <f>VLOOKUP(I1,#REF!,21,)</f>
        <v>#REF!</v>
      </c>
      <c r="O18" s="219"/>
      <c r="P18" s="240"/>
      <c r="Q18" s="181" t="e">
        <f>VLOOKUP(I1,#REF!,23,)</f>
        <v>#REF!</v>
      </c>
      <c r="R18" s="182"/>
      <c r="S18" s="100"/>
      <c r="T18" s="100"/>
      <c r="U18" s="100"/>
      <c r="V18" s="100"/>
      <c r="W18" s="100"/>
    </row>
    <row r="19" spans="1:23" s="2" customFormat="1" ht="18" thickBot="1" x14ac:dyDescent="0.3">
      <c r="A19" s="100"/>
      <c r="B19" s="208" t="s">
        <v>99</v>
      </c>
      <c r="C19" s="88" t="str">
        <f>IF(H1=RECHERCHE!A2,RECHERCHE!B12,IF(H1=RECHERCHE!A15,RECHERCHE!B25,IF(H1=RECHERCHE!A28,RECHERCHE!B38,IF(H1=RECHERCHE!A41,RECHERCHE!B51,IF(H1=RECHERCHE!A54,RECHERCHE!B64,IF(H1=RECHERCHE!A67,RECHERCHE!B77,IF(H1=RECHERCHE!A93,RECHERCHE!B103,IF(H1=RECHERCHE!A157,RECHERCHE!B167,IF(H1=RECHERCHE!A106,RECHERCHE!B116,IF(H1=RECHERCHE!A119,RECHERCHE!B129,IF(H1=RECHERCHE!A132,RECHERCHE!B142,IF(H1=RECHERCHE!A145,RECHERCHE!B155,IF(H1=RECHERCHE!A80,RECHERCHE!B91,IF(H1=RECHERCHE!A172,RECHERCHE!B183,IF(H1=RECHERCHE!A188,RECHERCHE!B199,"  ")))))))))))))))</f>
        <v>THEIL Florent</v>
      </c>
      <c r="D19" s="95" t="str">
        <f>IF(H1=RECHERCHE!A2,RECHERCHE!C12,IF(H1=RECHERCHE!A15,RECHERCHE!C25,IF(H1=RECHERCHE!A28,RECHERCHE!C38,IF(H1=RECHERCHE!A41,RECHERCHE!C51,IF(H1=RECHERCHE!A54,RECHERCHE!C64,IF(H1=RECHERCHE!A67,RECHERCHE!C77,IF(H1=RECHERCHE!A93,RECHERCHE!C103,IF(H1=RECHERCHE!A157,RECHERCHE!C167,IF(H1=RECHERCHE!A106,RECHERCHE!C116,IF(H1=RECHERCHE!A119,RECHERCHE!C129,IF(H1=RECHERCHE!A132,RECHERCHE!C142,IF(H1=RECHERCHE!A145,RECHERCHE!C155,IF(H1=RECHERCHE!A80,RECHERCHE!C91,IF(H1=RECHERCHE!A172,RECHERCHE!C183,IF(H1=RECHERCHE!A188,RECHERCHE!C199," ")))))))))))))))</f>
        <v>05 61 85 62 27</v>
      </c>
      <c r="E19" s="95" t="str">
        <f>IF(H1=RECHERCHE!A2,RECHERCHE!D12,IF(H1=RECHERCHE!A15,RECHERCHE!D25,IF(H1=RECHERCHE!A28,RECHERCHE!D38,IF(H1=RECHERCHE!A41,RECHERCHE!D51,IF(H1=RECHERCHE!A54,RECHERCHE!D64,IF(H1=RECHERCHE!A67,RECHERCHE!D77,IF(H1=RECHERCHE!A93,RECHERCHE!D103,IF(H1=RECHERCHE!A157,RECHERCHE!D167,IF(H1=RECHERCHE!A106,RECHERCHE!D116,IF(H1=RECHERCHE!A119,RECHERCHE!D129,IF(H1=RECHERCHE!A132,RECHERCHE!D142,IF(H1=RECHERCHE!A145,RECHERCHE!D155,IF(H1=RECHERCHE!A80,RECHERCHE!D91,IF(H1=RECHERCHE!A172,RECHERCHE!D183,IF(H1=RECHERCHE!A188,RECHERCHE!D199,"  ")))))))))))))))</f>
        <v>06 27 69 77 15</v>
      </c>
      <c r="F19" s="89" t="str">
        <f>IF(H1=RECHERCHE!A2,RECHERCHE!F12,IF(H1=RECHERCHE!A15,RECHERCHE!F25,IF(H1=RECHERCHE!A28,RECHERCHE!F38,IF(H1=RECHERCHE!A41,RECHERCHE!F51,IF(H1=RECHERCHE!A54,RECHERCHE!F64,IF(H1=RECHERCHE!A67,RECHERCHE!F77,IF(H1=RECHERCHE!A93,RECHERCHE!F103,IF(H1=RECHERCHE!A157,RECHERCHE!F167,IF(H1=RECHERCHE!A106,RECHERCHE!F116,IF(H1=RECHERCHE!A119,RECHERCHE!F129,IF(H1=RECHERCHE!A132,RECHERCHE!F142,IF(H1=RECHERCHE!A145,RECHERCHE!F155,IF(H1=RECHERCHE!A80,RECHERCHE!F91,IF(H1=RECHERCHE!A172,RECHERCHE!F183,IF(H1=RECHERCHE!A188,RECHERCHE!F199,"  ")))))))))))))))</f>
        <v>f.theil@gabrielle.fr</v>
      </c>
      <c r="G19" s="105"/>
      <c r="H19" s="75"/>
      <c r="I19" s="90" t="s">
        <v>202</v>
      </c>
      <c r="J19" s="94" t="s">
        <v>201</v>
      </c>
      <c r="K19" s="100"/>
      <c r="L19" s="216"/>
      <c r="M19" s="217"/>
      <c r="N19" s="220"/>
      <c r="O19" s="221"/>
      <c r="P19" s="241"/>
      <c r="Q19" s="183" t="e">
        <f>VLOOKUP(I1,#REF!,24,)</f>
        <v>#REF!</v>
      </c>
      <c r="R19" s="184"/>
      <c r="S19" s="100"/>
      <c r="T19" s="100"/>
      <c r="U19" s="100"/>
      <c r="V19" s="100"/>
      <c r="W19" s="100"/>
    </row>
    <row r="20" spans="1:23" s="2" customFormat="1" ht="18" thickBot="1" x14ac:dyDescent="0.3">
      <c r="A20" s="100"/>
      <c r="B20" s="209"/>
      <c r="C20" s="91" t="str">
        <f>IF(H1=RECHERCHE!A2,RECHERCHE!B13,IF(H1=RECHERCHE!A15,RECHERCHE!B26,IF(H1=RECHERCHE!A28,RECHERCHE!B39,IF(H1=RECHERCHE!A41,RECHERCHE!B52,IF(H1=RECHERCHE!A54,RECHERCHE!B65,IF(H1=RECHERCHE!A67,RECHERCHE!B78,IF(H1=RECHERCHE!A93,RECHERCHE!B104,IF(H1=RECHERCHE!A157,RECHERCHE!B168,IF(H1=RECHERCHE!A106,RECHERCHE!B117,IF(H1=RECHERCHE!A119,RECHERCHE!B130,IF(H1=RECHERCHE!A132,RECHERCHE!B143,IF(H1=RECHERCHE!A145,RECHERCHE!B156,IF(H1=RECHERCHE!A80,RECHERCHE!B92,"  ")))))))))))))</f>
        <v>ZORATTO Serge</v>
      </c>
      <c r="D20" s="96" t="str">
        <f>IF(H1=RECHERCHE!A2,RECHERCHE!C13,IF(H1=RECHERCHE!A15,RECHERCHE!C26,IF(H1=RECHERCHE!A28,RECHERCHE!C39,IF(H1=RECHERCHE!A41,RECHERCHE!C52,IF(H1=RECHERCHE!A54,RECHERCHE!C65,IF(H1=RECHERCHE!A67,RECHERCHE!C78,IF(H1=RECHERCHE!A93,RECHERCHE!C104,IF(H1=RECHERCHE!A157,RECHERCHE!C168,IF(H1=RECHERCHE!A106,RECHERCHE!C117,IF(H1=RECHERCHE!A119,RECHERCHE!C130,IF(H1=RECHERCHE!A132,RECHERCHE!C143,IF(H1=RECHERCHE!A145,RECHERCHE!C156,IF(H1=RECHERCHE!A80,RECHERCHE!C92,"  ")))))))))))))</f>
        <v>05 61 85 62 27</v>
      </c>
      <c r="E20" s="96" t="str">
        <f>IF(H1=RECHERCHE!A2,RECHERCHE!D13,IF(H1=RECHERCHE!A15,RECHERCHE!D26,IF(H1=RECHERCHE!A28,RECHERCHE!D39,IF(H1=RECHERCHE!A41,RECHERCHE!D52,IF(H1=RECHERCHE!A54,RECHERCHE!D65,IF(H1=RECHERCHE!A67,RECHERCHE!D78,IF(H1=RECHERCHE!A93,RECHERCHE!D104,IF(H1=RECHERCHE!A157,RECHERCHE!D168,IF(H1=RECHERCHE!A106,RECHERCHE!D117,IF(H1=RECHERCHE!A119,RECHERCHE!D130,IF(H1=RECHERCHE!A132,RECHERCHE!D143,IF(H1=RECHERCHE!A145,RECHERCHE!D156,IF(H1=RECHERCHE!A80,RECHERCHE!D92,"  ")))))))))))))</f>
        <v>06 86 17 44 03</v>
      </c>
      <c r="F20" s="92" t="str">
        <f>IF(H1=RECHERCHE!A2,RECHERCHE!F13,IF(H1=RECHERCHE!A15,RECHERCHE!F26,IF(H1=RECHERCHE!A28,RECHERCHE!F39,IF(H1=RECHERCHE!A41,RECHERCHE!F52,IF(H1=RECHERCHE!A54,RECHERCHE!F65,IF(H1=RECHERCHE!A67,RECHERCHE!F78,IF(H1=RECHERCHE!A93,RECHERCHE!F104,IF(H1=RECHERCHE!A157,RECHERCHE!F168,IF(H1=RECHERCHE!A106,RECHERCHE!F117,IF(H1=RECHERCHE!A119,RECHERCHE!F130,IF(H1=RECHERCHE!A132,RECHERCHE!F143,IF(H1=RECHERCHE!A145,RECHERCHE!F156,IF(H1=RECHERCHE!A80,RECHERCHE!F92,"  ")))))))))))))</f>
        <v>serge.zoratto@gabrielle.fr</v>
      </c>
      <c r="G20" s="105"/>
      <c r="H20" s="75"/>
      <c r="I20" s="12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ENTREPRISE'!E10,"  ")))))</f>
        <v xml:space="preserve">  </v>
      </c>
      <c r="J20" s="125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ENTREPRISE'!F10,"  ")))))</f>
        <v xml:space="preserve">  </v>
      </c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</row>
    <row r="21" spans="1:23" ht="15.75" x14ac:dyDescent="0.25">
      <c r="A21" s="100"/>
      <c r="B21" s="102"/>
      <c r="C21" s="105"/>
      <c r="D21" s="105"/>
      <c r="E21" s="105"/>
      <c r="F21" s="111"/>
      <c r="G21" s="105"/>
      <c r="H21" s="75"/>
      <c r="I21" s="105"/>
      <c r="J21" s="105"/>
      <c r="K21" s="100"/>
      <c r="L21" s="214" t="s">
        <v>356</v>
      </c>
      <c r="M21" s="215"/>
      <c r="N21" s="218" t="e">
        <f>IF(J1='COORDONEES SDE 82'!A9,'COORDONEES SDE 82'!B9,IF(J1='COORDONEES SDE 82'!A8,'COORDONEES SDE 82'!B8,IF(J1='COORDONEES SDE 82'!A7,'COORDONEES SDE 82'!B7,IF(J1='COORDONEES SDE 82'!A6,'COORDONEES SDE 82'!B6,IF(J1='COORDONEES SDE 82'!A5,'COORDONEES SDE 82'!B5,IF(J1='COORDONEES SDE 82'!A4,'COORDONEES SDE 82'!B4,"INCONNU"))))))</f>
        <v>#REF!</v>
      </c>
      <c r="O21" s="219"/>
      <c r="P21" s="219"/>
      <c r="Q21" s="224" t="e">
        <f>VLOOKUP(J1,'COORDONEES SDE 82'!A3:F15,4)</f>
        <v>#REF!</v>
      </c>
      <c r="R21" s="225"/>
      <c r="S21" s="100"/>
      <c r="T21" s="100"/>
      <c r="U21" s="100"/>
      <c r="V21" s="100"/>
      <c r="W21" s="100"/>
    </row>
    <row r="22" spans="1:23" ht="16.5" thickBot="1" x14ac:dyDescent="0.3">
      <c r="A22" s="100"/>
      <c r="B22" s="102"/>
      <c r="C22" s="100"/>
      <c r="D22" s="100"/>
      <c r="E22" s="100"/>
      <c r="F22" s="112"/>
      <c r="G22" s="100"/>
      <c r="I22" s="100"/>
      <c r="J22" s="100"/>
      <c r="K22" s="100"/>
      <c r="L22" s="216"/>
      <c r="M22" s="217"/>
      <c r="N22" s="220"/>
      <c r="O22" s="221"/>
      <c r="P22" s="221"/>
      <c r="Q22" s="222" t="e">
        <f>VLOOKUP(J1,'COORDONEES SDE 82'!A2:F16,3)</f>
        <v>#REF!</v>
      </c>
      <c r="R22" s="223"/>
      <c r="S22" s="100"/>
      <c r="T22" s="100"/>
      <c r="U22" s="100"/>
      <c r="V22" s="100"/>
      <c r="W22" s="100"/>
    </row>
    <row r="23" spans="1:23" ht="16.5" thickBot="1" x14ac:dyDescent="0.3">
      <c r="A23" s="100"/>
      <c r="B23" s="102"/>
      <c r="C23" s="134" t="s">
        <v>2</v>
      </c>
      <c r="D23" s="135" t="str">
        <f>VLOOKUP(H1,RECHERCHE!A:H,5,FALSE)</f>
        <v>05 61 85 73 08</v>
      </c>
      <c r="E23" s="136"/>
      <c r="F23" s="102"/>
      <c r="G23" s="100"/>
      <c r="I23" s="100"/>
      <c r="J23" s="100"/>
      <c r="K23" s="100"/>
      <c r="L23" s="100"/>
      <c r="M23" s="100"/>
      <c r="N23" s="100"/>
      <c r="O23" s="100"/>
      <c r="P23" s="100"/>
      <c r="Q23" s="247" t="e">
        <f>VLOOKUP(J1,'COORDONEES SDE 82'!A2:F16,5)</f>
        <v>#REF!</v>
      </c>
      <c r="R23" s="248"/>
      <c r="S23" s="100"/>
      <c r="T23" s="100"/>
      <c r="U23" s="100"/>
      <c r="V23" s="100"/>
      <c r="W23" s="100"/>
    </row>
    <row r="24" spans="1:23" ht="33" customHeight="1" thickBot="1" x14ac:dyDescent="0.3">
      <c r="A24" s="100"/>
      <c r="B24" s="102"/>
      <c r="C24" s="137" t="s">
        <v>84</v>
      </c>
      <c r="D24" s="249" t="str">
        <f>VLOOKUP(H1,RECHERCHE!A:H,7,FALSE)</f>
        <v>1 av R.SOMMER 31480 CADOURS</v>
      </c>
      <c r="E24" s="250"/>
      <c r="F24" s="102"/>
      <c r="G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</row>
    <row r="25" spans="1:23" ht="19.5" thickBot="1" x14ac:dyDescent="0.35">
      <c r="A25" s="100"/>
      <c r="B25" s="102"/>
      <c r="C25" s="132" t="s">
        <v>6</v>
      </c>
      <c r="D25" s="210" t="str">
        <f>VLOOKUP(H1,RECHERCHE!A:H,8,FALSE)</f>
        <v xml:space="preserve">ZS50900029 </v>
      </c>
      <c r="E25" s="211"/>
      <c r="F25" s="210" t="str">
        <f>VLOOKUP(H1,RECHERCHE!A:J,9,FALSE)</f>
        <v>Mercredi</v>
      </c>
      <c r="G25" s="211"/>
      <c r="H25" s="133"/>
      <c r="I25" s="210" t="str">
        <f>VLOOKUP(H1,RECHERCHE!A:N,10,FALSE)</f>
        <v>CADOURS</v>
      </c>
      <c r="J25" s="211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</row>
    <row r="26" spans="1:23" ht="19.5" thickBot="1" x14ac:dyDescent="0.35">
      <c r="A26" s="100"/>
      <c r="B26" s="100"/>
      <c r="C26" s="130" t="s">
        <v>377</v>
      </c>
      <c r="D26" s="245">
        <f>VLOOKUP(H1,RECHERCHE!A:N,13,FALSE)</f>
        <v>0</v>
      </c>
      <c r="E26" s="246"/>
      <c r="F26" s="245">
        <f>VLOOKUP(H1,RECHERCHE!A:N,14,FALSE)</f>
        <v>0</v>
      </c>
      <c r="G26" s="246"/>
      <c r="H26" s="131"/>
      <c r="I26" s="245">
        <f>VLOOKUP(H1,RECHERCHE!A:N,12,FALSE)</f>
        <v>0</v>
      </c>
      <c r="J26" s="246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</row>
    <row r="27" spans="1:23" x14ac:dyDescent="0.25">
      <c r="A27" s="100"/>
      <c r="B27" s="100"/>
      <c r="C27" s="100"/>
      <c r="D27" s="100"/>
      <c r="E27" s="100"/>
      <c r="F27" s="100"/>
      <c r="G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</row>
    <row r="28" spans="1:23" x14ac:dyDescent="0.25">
      <c r="A28" s="100"/>
      <c r="B28" s="100"/>
      <c r="C28" s="100"/>
      <c r="D28" s="100"/>
      <c r="E28" s="100"/>
      <c r="F28" s="100"/>
      <c r="G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</row>
    <row r="29" spans="1:23" x14ac:dyDescent="0.25">
      <c r="A29" s="100"/>
      <c r="B29" s="100"/>
      <c r="C29" s="100"/>
      <c r="D29" s="100"/>
      <c r="E29" s="100"/>
      <c r="F29" s="100"/>
      <c r="G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</row>
    <row r="30" spans="1:23" x14ac:dyDescent="0.25">
      <c r="A30" s="100"/>
      <c r="B30" s="100"/>
      <c r="C30" s="100"/>
      <c r="D30" s="100"/>
      <c r="E30" s="100"/>
      <c r="F30" s="100"/>
      <c r="G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</row>
    <row r="31" spans="1:23" x14ac:dyDescent="0.25">
      <c r="A31" s="100"/>
      <c r="B31" s="100"/>
      <c r="C31" s="100"/>
      <c r="D31" s="100"/>
      <c r="E31" s="100"/>
      <c r="F31" s="100"/>
      <c r="G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</row>
    <row r="32" spans="1:23" x14ac:dyDescent="0.25">
      <c r="A32" s="100"/>
      <c r="B32" s="100"/>
      <c r="C32" s="100"/>
      <c r="D32" s="100"/>
      <c r="E32" s="100"/>
      <c r="F32" s="100"/>
      <c r="G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</row>
    <row r="33" spans="1:23" x14ac:dyDescent="0.25">
      <c r="A33" s="100"/>
      <c r="B33" s="100"/>
      <c r="C33" s="100"/>
      <c r="D33" s="100"/>
      <c r="E33" s="100"/>
      <c r="F33" s="100"/>
      <c r="G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</row>
    <row r="34" spans="1:23" x14ac:dyDescent="0.25">
      <c r="A34" s="100"/>
      <c r="B34" s="100"/>
      <c r="C34" s="100"/>
      <c r="D34" s="100"/>
      <c r="E34" s="100"/>
      <c r="F34" s="100"/>
      <c r="G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</row>
    <row r="35" spans="1:23" x14ac:dyDescent="0.25">
      <c r="A35" s="100"/>
      <c r="B35" s="100"/>
      <c r="C35" s="100"/>
      <c r="D35" s="100"/>
      <c r="E35" s="100"/>
      <c r="F35" s="100"/>
      <c r="G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</row>
    <row r="36" spans="1:23" x14ac:dyDescent="0.25">
      <c r="A36" s="100"/>
      <c r="B36" s="100"/>
      <c r="C36" s="100"/>
      <c r="D36" s="100"/>
      <c r="E36" s="100"/>
      <c r="F36" s="100"/>
      <c r="G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</row>
    <row r="37" spans="1:23" x14ac:dyDescent="0.25">
      <c r="A37" s="100"/>
      <c r="B37" s="100"/>
      <c r="C37" s="100"/>
      <c r="D37" s="100"/>
      <c r="E37" s="100"/>
      <c r="F37" s="100"/>
      <c r="G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</row>
    <row r="38" spans="1:23" x14ac:dyDescent="0.25">
      <c r="A38" s="100"/>
      <c r="B38" s="100"/>
      <c r="C38" s="100"/>
      <c r="D38" s="100"/>
      <c r="E38" s="100"/>
      <c r="F38" s="100"/>
      <c r="G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</row>
    <row r="39" spans="1:23" x14ac:dyDescent="0.25">
      <c r="A39" s="100"/>
      <c r="B39" s="100"/>
      <c r="C39" s="100"/>
      <c r="D39" s="100"/>
      <c r="E39" s="100"/>
      <c r="F39" s="100"/>
      <c r="G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</row>
    <row r="40" spans="1:23" x14ac:dyDescent="0.25">
      <c r="A40" s="100"/>
      <c r="B40" s="100"/>
      <c r="C40" s="100"/>
      <c r="D40" s="100"/>
      <c r="E40" s="100"/>
      <c r="F40" s="100"/>
      <c r="G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</row>
    <row r="41" spans="1:23" x14ac:dyDescent="0.25">
      <c r="A41" s="100"/>
      <c r="B41" s="100"/>
      <c r="C41" s="100"/>
      <c r="D41" s="100"/>
      <c r="E41" s="100"/>
      <c r="F41" s="100"/>
      <c r="G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</row>
    <row r="42" spans="1:23" x14ac:dyDescent="0.25">
      <c r="A42" s="100"/>
      <c r="B42" s="100"/>
      <c r="C42" s="100"/>
      <c r="D42" s="100"/>
      <c r="E42" s="100"/>
      <c r="F42" s="100"/>
      <c r="G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</row>
    <row r="43" spans="1:23" x14ac:dyDescent="0.25">
      <c r="A43" s="100"/>
      <c r="B43" s="100"/>
      <c r="C43" s="100"/>
      <c r="D43" s="100"/>
      <c r="E43" s="100"/>
      <c r="F43" s="100"/>
      <c r="G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</row>
    <row r="44" spans="1:23" x14ac:dyDescent="0.25">
      <c r="A44" s="100"/>
      <c r="B44" s="100"/>
      <c r="C44" s="100"/>
      <c r="D44" s="100"/>
      <c r="E44" s="100"/>
      <c r="F44" s="100"/>
      <c r="G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</row>
    <row r="45" spans="1:23" x14ac:dyDescent="0.25">
      <c r="A45" s="100"/>
      <c r="B45" s="100"/>
      <c r="C45" s="100"/>
      <c r="D45" s="100"/>
      <c r="E45" s="100"/>
      <c r="F45" s="100"/>
      <c r="G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</row>
    <row r="46" spans="1:23" x14ac:dyDescent="0.25">
      <c r="A46" s="100"/>
      <c r="B46" s="100"/>
      <c r="C46" s="100"/>
      <c r="D46" s="100"/>
      <c r="E46" s="100"/>
      <c r="F46" s="100"/>
      <c r="G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</row>
    <row r="47" spans="1:23" x14ac:dyDescent="0.25">
      <c r="A47" s="100"/>
      <c r="B47" s="100"/>
      <c r="C47" s="100"/>
      <c r="D47" s="100"/>
      <c r="E47" s="100"/>
      <c r="F47" s="100"/>
      <c r="G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</row>
  </sheetData>
  <mergeCells count="32">
    <mergeCell ref="D26:E26"/>
    <mergeCell ref="F26:G26"/>
    <mergeCell ref="I25:J25"/>
    <mergeCell ref="I26:J26"/>
    <mergeCell ref="Q23:R23"/>
    <mergeCell ref="D25:E25"/>
    <mergeCell ref="D24:E24"/>
    <mergeCell ref="B10:B16"/>
    <mergeCell ref="B19:B20"/>
    <mergeCell ref="F25:G25"/>
    <mergeCell ref="R8:R9"/>
    <mergeCell ref="L21:M22"/>
    <mergeCell ref="N21:P22"/>
    <mergeCell ref="Q22:R22"/>
    <mergeCell ref="Q21:R21"/>
    <mergeCell ref="N9:O9"/>
    <mergeCell ref="L9:M9"/>
    <mergeCell ref="L7:M8"/>
    <mergeCell ref="N7:O8"/>
    <mergeCell ref="P7:Q7"/>
    <mergeCell ref="L18:M19"/>
    <mergeCell ref="N18:P19"/>
    <mergeCell ref="L11:L15"/>
    <mergeCell ref="M12:M14"/>
    <mergeCell ref="Q18:R18"/>
    <mergeCell ref="Q19:R19"/>
    <mergeCell ref="P8:Q9"/>
    <mergeCell ref="I9:J9"/>
    <mergeCell ref="I18:J18"/>
    <mergeCell ref="N11:Q11"/>
    <mergeCell ref="N12:Q14"/>
    <mergeCell ref="N15:Q15"/>
  </mergeCells>
  <conditionalFormatting sqref="I20">
    <cfRule type="containsText" dxfId="9" priority="7" operator="containsText" text="E3BJT33010">
      <formula>NOT(ISERROR(SEARCH("E3BJT33010",I20)))</formula>
    </cfRule>
    <cfRule type="containsText" dxfId="8" priority="8" operator="containsText" text="E3BJC33050">
      <formula>NOT(ISERROR(SEARCH("E3BJC33050",I20)))</formula>
    </cfRule>
    <cfRule type="containsText" dxfId="7" priority="9" operator="containsText" text="E3BJC33040">
      <formula>NOT(ISERROR(SEARCH("E3BJC33040",I20)))</formula>
    </cfRule>
    <cfRule type="containsText" dxfId="6" priority="10" operator="containsText" text="E3BJC33030">
      <formula>NOT(ISERROR(SEARCH("E3BJC33030",I20)))</formula>
    </cfRule>
  </conditionalFormatting>
  <conditionalFormatting sqref="J20">
    <cfRule type="containsText" dxfId="5" priority="3" operator="containsText" text="EC6EJT3010">
      <formula>NOT(ISERROR(SEARCH("EC6EJT3010",J20)))</formula>
    </cfRule>
    <cfRule type="containsText" dxfId="4" priority="4" operator="containsText" text="EC6EJC3050">
      <formula>NOT(ISERROR(SEARCH("EC6EJC3050",J20)))</formula>
    </cfRule>
    <cfRule type="containsText" dxfId="3" priority="5" operator="containsText" text="EC6EJC3040">
      <formula>NOT(ISERROR(SEARCH("EC6EJC3040",J20)))</formula>
    </cfRule>
    <cfRule type="containsText" dxfId="2" priority="6" operator="containsText" text="EC6EJC3030">
      <formula>NOT(ISERROR(SEARCH("EC6EJC3030",J20)))</formula>
    </cfRule>
  </conditionalFormatting>
  <conditionalFormatting sqref="L21:P22">
    <cfRule type="containsText" dxfId="1" priority="2" operator="containsText" text="Chargé d'affaires syndicat">
      <formula>NOT(ISERROR(SEARCH("Chargé d'affaires syndicat",L21)))</formula>
    </cfRule>
  </conditionalFormatting>
  <conditionalFormatting sqref="L18:M19">
    <cfRule type="containsText" dxfId="0" priority="1" operator="containsText" text="Interlocuteur Privilégié">
      <formula>NOT(ISERROR(SEARCH("Interlocuteur Privilégié",L18)))</formula>
    </cfRule>
  </conditionalFormatting>
  <pageMargins left="0.70866141732283472" right="0.70866141732283472" top="0.74803149606299213" bottom="0.74803149606299213" header="0.31496062992125984" footer="0.31496062992125984"/>
  <pageSetup paperSize="8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autoPict="0" linkedCell="H1" listFillRange="RECHERCHE!A1:H383" r:id="rId5">
            <anchor moveWithCells="1">
              <from>
                <xdr:col>4</xdr:col>
                <xdr:colOff>542925</xdr:colOff>
                <xdr:row>4</xdr:row>
                <xdr:rowOff>95250</xdr:rowOff>
              </from>
              <to>
                <xdr:col>5</xdr:col>
                <xdr:colOff>2247900</xdr:colOff>
                <xdr:row>5</xdr:row>
                <xdr:rowOff>200025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6" r:id="rId6" name="ComboBox2">
          <controlPr defaultSize="0" autoLine="0" linkedCell="I1" listFillRange="#REF!" r:id="rId7">
            <anchor moveWithCells="1">
              <from>
                <xdr:col>13</xdr:col>
                <xdr:colOff>323850</xdr:colOff>
                <xdr:row>4</xdr:row>
                <xdr:rowOff>0</xdr:rowOff>
              </from>
              <to>
                <xdr:col>17</xdr:col>
                <xdr:colOff>571500</xdr:colOff>
                <xdr:row>5</xdr:row>
                <xdr:rowOff>152400</xdr:rowOff>
              </to>
            </anchor>
          </controlPr>
        </control>
      </mc:Choice>
      <mc:Fallback>
        <control shapeId="1027" r:id="rId6" name="ComboBox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67"/>
  <sheetViews>
    <sheetView showGridLines="0" showRowColHeaders="0" zoomScaleNormal="100" workbookViewId="0"/>
  </sheetViews>
  <sheetFormatPr baseColWidth="10" defaultRowHeight="15" x14ac:dyDescent="0.25"/>
  <cols>
    <col min="1" max="1" width="13.140625" style="7" bestFit="1" customWidth="1"/>
    <col min="2" max="2" width="31.42578125" style="7" bestFit="1" customWidth="1"/>
    <col min="3" max="5" width="20.7109375" style="7" customWidth="1"/>
    <col min="6" max="6" width="46.7109375" style="7" bestFit="1" customWidth="1"/>
    <col min="7" max="7" width="31.5703125" style="7" customWidth="1"/>
    <col min="8" max="8" width="12.5703125" style="7" customWidth="1"/>
    <col min="9" max="9" width="15.5703125" style="7" customWidth="1"/>
    <col min="10" max="10" width="29.85546875" style="7" bestFit="1" customWidth="1"/>
    <col min="11" max="11" width="11.42578125" style="7"/>
    <col min="12" max="13" width="0" style="7" hidden="1" customWidth="1"/>
    <col min="14" max="16384" width="11.42578125" style="7"/>
  </cols>
  <sheetData>
    <row r="1" spans="1:10" s="128" customFormat="1" ht="48.75" customHeight="1" thickBot="1" x14ac:dyDescent="0.3">
      <c r="A1" s="126" t="s">
        <v>5</v>
      </c>
      <c r="B1" s="127" t="s">
        <v>11</v>
      </c>
      <c r="C1" s="127" t="s">
        <v>86</v>
      </c>
      <c r="D1" s="127" t="s">
        <v>85</v>
      </c>
      <c r="E1" s="127" t="s">
        <v>2</v>
      </c>
      <c r="F1" s="127" t="s">
        <v>87</v>
      </c>
      <c r="G1" s="127" t="s">
        <v>4</v>
      </c>
      <c r="H1" s="127" t="s">
        <v>6</v>
      </c>
      <c r="I1" s="127" t="s">
        <v>359</v>
      </c>
      <c r="J1" s="127" t="s">
        <v>383</v>
      </c>
    </row>
    <row r="2" spans="1:10" s="146" customFormat="1" ht="30" customHeight="1" x14ac:dyDescent="0.25">
      <c r="A2" s="149" t="s">
        <v>7</v>
      </c>
      <c r="B2" s="150" t="s">
        <v>8</v>
      </c>
      <c r="C2" s="139" t="s">
        <v>237</v>
      </c>
      <c r="D2" s="151" t="s">
        <v>238</v>
      </c>
      <c r="E2" s="151" t="s">
        <v>246</v>
      </c>
      <c r="F2" s="152" t="s">
        <v>9</v>
      </c>
      <c r="G2" s="153" t="s">
        <v>10</v>
      </c>
      <c r="H2" s="143" t="s">
        <v>358</v>
      </c>
      <c r="I2" s="144" t="s">
        <v>361</v>
      </c>
      <c r="J2" s="145" t="s">
        <v>378</v>
      </c>
    </row>
    <row r="3" spans="1:10" x14ac:dyDescent="0.25">
      <c r="A3" s="170"/>
      <c r="B3" s="21" t="s">
        <v>19</v>
      </c>
      <c r="C3" s="21" t="s">
        <v>237</v>
      </c>
      <c r="D3" s="21" t="s">
        <v>239</v>
      </c>
      <c r="E3" s="21" t="s">
        <v>246</v>
      </c>
      <c r="F3" s="22" t="s">
        <v>20</v>
      </c>
      <c r="G3" s="3"/>
      <c r="H3" s="5"/>
    </row>
    <row r="4" spans="1:10" x14ac:dyDescent="0.25">
      <c r="A4" s="171"/>
      <c r="B4" s="20" t="s">
        <v>90</v>
      </c>
      <c r="C4" s="21" t="s">
        <v>237</v>
      </c>
      <c r="D4" s="21" t="s">
        <v>240</v>
      </c>
      <c r="E4" s="25" t="s">
        <v>246</v>
      </c>
      <c r="F4" s="22" t="s">
        <v>91</v>
      </c>
      <c r="G4" s="3"/>
    </row>
    <row r="5" spans="1:10" x14ac:dyDescent="0.25">
      <c r="A5" s="171"/>
      <c r="B5" s="21" t="s">
        <v>375</v>
      </c>
      <c r="C5" s="21" t="s">
        <v>237</v>
      </c>
      <c r="D5" s="21" t="s">
        <v>240</v>
      </c>
      <c r="E5" s="25" t="s">
        <v>246</v>
      </c>
      <c r="F5" s="24" t="s">
        <v>376</v>
      </c>
    </row>
    <row r="6" spans="1:10" x14ac:dyDescent="0.25">
      <c r="A6" s="171"/>
      <c r="B6" s="21" t="s">
        <v>92</v>
      </c>
      <c r="C6" s="21" t="s">
        <v>237</v>
      </c>
      <c r="D6" s="21" t="s">
        <v>241</v>
      </c>
      <c r="E6" s="25" t="s">
        <v>246</v>
      </c>
      <c r="F6" s="24" t="s">
        <v>93</v>
      </c>
    </row>
    <row r="7" spans="1:10" x14ac:dyDescent="0.25">
      <c r="A7" s="171"/>
      <c r="B7" s="21" t="s">
        <v>94</v>
      </c>
      <c r="C7" s="21" t="s">
        <v>237</v>
      </c>
      <c r="D7" s="21" t="s">
        <v>242</v>
      </c>
      <c r="E7" s="25" t="s">
        <v>88</v>
      </c>
      <c r="F7" s="24" t="s">
        <v>95</v>
      </c>
    </row>
    <row r="8" spans="1:10" x14ac:dyDescent="0.25">
      <c r="A8" s="171"/>
      <c r="B8" s="21" t="s">
        <v>96</v>
      </c>
      <c r="C8" s="21" t="s">
        <v>237</v>
      </c>
      <c r="D8" s="21" t="s">
        <v>243</v>
      </c>
      <c r="E8" s="25" t="s">
        <v>88</v>
      </c>
      <c r="F8" s="24" t="s">
        <v>97</v>
      </c>
    </row>
    <row r="9" spans="1:10" ht="15" hidden="1" customHeight="1" x14ac:dyDescent="0.25">
      <c r="A9" s="171"/>
      <c r="B9" s="7" t="s">
        <v>88</v>
      </c>
      <c r="C9" s="7" t="s">
        <v>88</v>
      </c>
      <c r="D9" s="7" t="s">
        <v>88</v>
      </c>
      <c r="E9" s="7" t="s">
        <v>88</v>
      </c>
      <c r="F9" s="7" t="s">
        <v>88</v>
      </c>
    </row>
    <row r="10" spans="1:10" ht="15" hidden="1" customHeight="1" x14ac:dyDescent="0.25">
      <c r="A10" s="171"/>
      <c r="B10" s="7" t="s">
        <v>88</v>
      </c>
      <c r="C10" s="7" t="s">
        <v>88</v>
      </c>
      <c r="D10" s="7" t="s">
        <v>88</v>
      </c>
      <c r="E10" s="7" t="s">
        <v>88</v>
      </c>
      <c r="F10" s="7" t="s">
        <v>88</v>
      </c>
    </row>
    <row r="11" spans="1:10" ht="15" hidden="1" customHeight="1" x14ac:dyDescent="0.25">
      <c r="A11" s="171"/>
      <c r="B11" s="7" t="s">
        <v>88</v>
      </c>
      <c r="C11" s="7" t="s">
        <v>88</v>
      </c>
      <c r="D11" s="7" t="s">
        <v>88</v>
      </c>
      <c r="E11" s="7" t="s">
        <v>88</v>
      </c>
      <c r="F11" s="7" t="s">
        <v>88</v>
      </c>
    </row>
    <row r="12" spans="1:10" x14ac:dyDescent="0.25">
      <c r="A12" s="171"/>
      <c r="B12" s="16" t="s">
        <v>21</v>
      </c>
      <c r="C12" s="16" t="s">
        <v>237</v>
      </c>
      <c r="D12" s="16" t="s">
        <v>244</v>
      </c>
      <c r="E12" s="16" t="s">
        <v>246</v>
      </c>
      <c r="F12" s="17" t="s">
        <v>22</v>
      </c>
      <c r="H12" s="16" t="s">
        <v>99</v>
      </c>
      <c r="I12" s="6"/>
    </row>
    <row r="13" spans="1:10" ht="13.5" customHeight="1" x14ac:dyDescent="0.25">
      <c r="A13" s="171"/>
      <c r="B13" s="16" t="s">
        <v>23</v>
      </c>
      <c r="C13" s="16" t="s">
        <v>237</v>
      </c>
      <c r="D13" s="16" t="s">
        <v>245</v>
      </c>
      <c r="E13" s="16" t="s">
        <v>246</v>
      </c>
      <c r="F13" s="18" t="s">
        <v>24</v>
      </c>
      <c r="H13" s="16" t="s">
        <v>99</v>
      </c>
      <c r="I13" s="9"/>
    </row>
    <row r="14" spans="1:10" ht="15" customHeight="1" x14ac:dyDescent="0.25">
      <c r="A14" s="172"/>
      <c r="B14" s="7" t="s">
        <v>88</v>
      </c>
      <c r="C14" s="7" t="s">
        <v>88</v>
      </c>
      <c r="D14" s="7" t="s">
        <v>88</v>
      </c>
      <c r="E14" s="7" t="s">
        <v>88</v>
      </c>
      <c r="F14" s="7" t="s">
        <v>88</v>
      </c>
    </row>
    <row r="15" spans="1:10" s="146" customFormat="1" ht="30" customHeight="1" x14ac:dyDescent="0.25">
      <c r="A15" s="138" t="s">
        <v>12</v>
      </c>
      <c r="B15" s="139" t="s">
        <v>13</v>
      </c>
      <c r="C15" s="139" t="s">
        <v>247</v>
      </c>
      <c r="D15" s="139" t="s">
        <v>254</v>
      </c>
      <c r="E15" s="140" t="s">
        <v>261</v>
      </c>
      <c r="F15" s="141" t="s">
        <v>14</v>
      </c>
      <c r="G15" s="148" t="s">
        <v>15</v>
      </c>
      <c r="H15" s="143" t="s">
        <v>16</v>
      </c>
      <c r="I15" s="144" t="s">
        <v>360</v>
      </c>
      <c r="J15" s="145" t="s">
        <v>312</v>
      </c>
    </row>
    <row r="16" spans="1:10" x14ac:dyDescent="0.25">
      <c r="A16" s="170"/>
      <c r="B16" s="21" t="s">
        <v>27</v>
      </c>
      <c r="C16" s="21" t="s">
        <v>248</v>
      </c>
      <c r="D16" s="21" t="s">
        <v>255</v>
      </c>
      <c r="E16" s="25" t="s">
        <v>261</v>
      </c>
      <c r="F16" s="24" t="s">
        <v>28</v>
      </c>
      <c r="G16" s="5"/>
    </row>
    <row r="17" spans="1:10" x14ac:dyDescent="0.25">
      <c r="A17" s="171"/>
      <c r="B17" s="21" t="s">
        <v>234</v>
      </c>
      <c r="C17" s="21" t="s">
        <v>249</v>
      </c>
      <c r="D17" s="21" t="s">
        <v>256</v>
      </c>
      <c r="E17" s="25" t="s">
        <v>261</v>
      </c>
      <c r="F17" s="24" t="s">
        <v>100</v>
      </c>
      <c r="G17" s="5"/>
    </row>
    <row r="18" spans="1:10" x14ac:dyDescent="0.25">
      <c r="A18" s="171"/>
      <c r="B18" s="21" t="s">
        <v>235</v>
      </c>
      <c r="C18" s="21" t="s">
        <v>250</v>
      </c>
      <c r="D18" s="21" t="s">
        <v>257</v>
      </c>
      <c r="E18" s="25" t="s">
        <v>261</v>
      </c>
      <c r="F18" s="24" t="s">
        <v>236</v>
      </c>
      <c r="G18" s="6"/>
      <c r="H18" s="20" t="s">
        <v>126</v>
      </c>
      <c r="I18" s="6"/>
    </row>
    <row r="19" spans="1:10" x14ac:dyDescent="0.25">
      <c r="A19" s="171"/>
      <c r="B19" s="21" t="s">
        <v>88</v>
      </c>
      <c r="C19" s="21" t="s">
        <v>88</v>
      </c>
      <c r="D19" s="21" t="s">
        <v>88</v>
      </c>
      <c r="E19" s="23" t="s">
        <v>88</v>
      </c>
      <c r="F19" s="24" t="s">
        <v>88</v>
      </c>
      <c r="H19" s="4"/>
    </row>
    <row r="20" spans="1:10" x14ac:dyDescent="0.25">
      <c r="A20" s="171"/>
      <c r="B20" s="21" t="s">
        <v>231</v>
      </c>
      <c r="C20" s="21" t="s">
        <v>251</v>
      </c>
      <c r="D20" s="21" t="s">
        <v>258</v>
      </c>
      <c r="E20" s="25" t="s">
        <v>261</v>
      </c>
      <c r="F20" s="24" t="s">
        <v>101</v>
      </c>
      <c r="H20" s="4"/>
    </row>
    <row r="21" spans="1:10" ht="15" hidden="1" customHeight="1" x14ac:dyDescent="0.25">
      <c r="A21" s="171"/>
      <c r="B21" s="7" t="s">
        <v>88</v>
      </c>
      <c r="C21" s="7" t="s">
        <v>88</v>
      </c>
      <c r="D21" s="7" t="s">
        <v>88</v>
      </c>
      <c r="E21" s="7" t="s">
        <v>88</v>
      </c>
      <c r="F21" s="7" t="s">
        <v>88</v>
      </c>
      <c r="H21" s="4"/>
    </row>
    <row r="22" spans="1:10" ht="15" hidden="1" customHeight="1" x14ac:dyDescent="0.25">
      <c r="A22" s="171"/>
      <c r="B22" s="7" t="s">
        <v>88</v>
      </c>
      <c r="C22" s="7" t="s">
        <v>88</v>
      </c>
      <c r="D22" s="7" t="s">
        <v>88</v>
      </c>
      <c r="E22" s="7" t="s">
        <v>88</v>
      </c>
      <c r="F22" s="7" t="s">
        <v>88</v>
      </c>
      <c r="H22" s="4"/>
    </row>
    <row r="23" spans="1:10" ht="15" hidden="1" customHeight="1" x14ac:dyDescent="0.25">
      <c r="A23" s="171"/>
      <c r="B23" s="7" t="s">
        <v>88</v>
      </c>
      <c r="C23" s="7" t="s">
        <v>88</v>
      </c>
      <c r="D23" s="7" t="s">
        <v>88</v>
      </c>
      <c r="E23" s="7" t="s">
        <v>88</v>
      </c>
      <c r="F23" s="7" t="s">
        <v>88</v>
      </c>
      <c r="H23" s="4"/>
    </row>
    <row r="24" spans="1:10" ht="15" hidden="1" customHeight="1" x14ac:dyDescent="0.25">
      <c r="A24" s="171"/>
      <c r="B24" s="7" t="s">
        <v>88</v>
      </c>
      <c r="C24" s="7" t="s">
        <v>88</v>
      </c>
      <c r="D24" s="7" t="s">
        <v>88</v>
      </c>
      <c r="E24" s="7" t="s">
        <v>88</v>
      </c>
      <c r="F24" s="7" t="s">
        <v>88</v>
      </c>
      <c r="H24" s="4"/>
    </row>
    <row r="25" spans="1:10" x14ac:dyDescent="0.25">
      <c r="A25" s="171"/>
      <c r="B25" s="16" t="s">
        <v>25</v>
      </c>
      <c r="C25" s="16" t="s">
        <v>252</v>
      </c>
      <c r="D25" s="16" t="s">
        <v>259</v>
      </c>
      <c r="E25" s="16" t="s">
        <v>261</v>
      </c>
      <c r="F25" s="17" t="s">
        <v>26</v>
      </c>
      <c r="H25" s="15" t="s">
        <v>99</v>
      </c>
      <c r="I25" s="9"/>
    </row>
    <row r="26" spans="1:10" x14ac:dyDescent="0.25">
      <c r="A26" s="171"/>
      <c r="B26" s="16" t="s">
        <v>232</v>
      </c>
      <c r="C26" s="16" t="s">
        <v>253</v>
      </c>
      <c r="D26" s="16" t="s">
        <v>260</v>
      </c>
      <c r="E26" s="16" t="s">
        <v>261</v>
      </c>
      <c r="F26" s="17" t="s">
        <v>233</v>
      </c>
      <c r="I26" s="5"/>
    </row>
    <row r="27" spans="1:10" x14ac:dyDescent="0.25">
      <c r="A27" s="172"/>
    </row>
    <row r="28" spans="1:10" s="146" customFormat="1" ht="30" customHeight="1" x14ac:dyDescent="0.25">
      <c r="A28" s="138" t="s">
        <v>29</v>
      </c>
      <c r="B28" s="139" t="s">
        <v>35</v>
      </c>
      <c r="C28" s="139" t="s">
        <v>262</v>
      </c>
      <c r="D28" s="139" t="s">
        <v>265</v>
      </c>
      <c r="E28" s="139" t="s">
        <v>271</v>
      </c>
      <c r="F28" s="141" t="s">
        <v>36</v>
      </c>
      <c r="G28" s="147" t="s">
        <v>32</v>
      </c>
      <c r="H28" s="143" t="s">
        <v>105</v>
      </c>
      <c r="I28" s="144" t="s">
        <v>360</v>
      </c>
      <c r="J28" s="145" t="s">
        <v>311</v>
      </c>
    </row>
    <row r="29" spans="1:10" x14ac:dyDescent="0.25">
      <c r="A29" s="170"/>
      <c r="B29" s="21" t="s">
        <v>102</v>
      </c>
      <c r="C29" s="21" t="s">
        <v>262</v>
      </c>
      <c r="D29" s="21" t="s">
        <v>266</v>
      </c>
      <c r="E29" s="21" t="s">
        <v>271</v>
      </c>
      <c r="F29" s="24" t="s">
        <v>103</v>
      </c>
      <c r="G29" s="9"/>
    </row>
    <row r="30" spans="1:10" x14ac:dyDescent="0.25">
      <c r="A30" s="171"/>
      <c r="B30" s="20" t="s">
        <v>37</v>
      </c>
      <c r="C30" s="21" t="s">
        <v>262</v>
      </c>
      <c r="D30" s="21" t="s">
        <v>267</v>
      </c>
      <c r="E30" s="21" t="s">
        <v>271</v>
      </c>
      <c r="F30" s="22" t="s">
        <v>38</v>
      </c>
      <c r="G30" s="5"/>
    </row>
    <row r="31" spans="1:10" x14ac:dyDescent="0.25">
      <c r="A31" s="171"/>
      <c r="B31" s="21" t="s">
        <v>104</v>
      </c>
      <c r="C31" s="21" t="s">
        <v>262</v>
      </c>
      <c r="D31" s="21" t="s">
        <v>268</v>
      </c>
      <c r="E31" s="21" t="s">
        <v>271</v>
      </c>
      <c r="F31" s="21" t="s">
        <v>88</v>
      </c>
    </row>
    <row r="32" spans="1:10" hidden="1" x14ac:dyDescent="0.25">
      <c r="A32" s="171"/>
      <c r="B32" s="6" t="s">
        <v>88</v>
      </c>
      <c r="C32" s="6" t="s">
        <v>88</v>
      </c>
      <c r="D32" s="6" t="s">
        <v>88</v>
      </c>
      <c r="E32" s="6" t="s">
        <v>88</v>
      </c>
      <c r="F32" s="6" t="s">
        <v>88</v>
      </c>
    </row>
    <row r="33" spans="1:14" hidden="1" x14ac:dyDescent="0.25">
      <c r="A33" s="171"/>
      <c r="B33" s="6" t="s">
        <v>88</v>
      </c>
      <c r="C33" s="6" t="s">
        <v>88</v>
      </c>
      <c r="D33" s="6" t="s">
        <v>88</v>
      </c>
      <c r="E33" s="6" t="s">
        <v>88</v>
      </c>
      <c r="F33" s="6" t="s">
        <v>88</v>
      </c>
    </row>
    <row r="34" spans="1:14" hidden="1" x14ac:dyDescent="0.25">
      <c r="A34" s="171"/>
      <c r="B34" s="6" t="s">
        <v>88</v>
      </c>
      <c r="C34" s="6" t="s">
        <v>88</v>
      </c>
      <c r="D34" s="6" t="s">
        <v>88</v>
      </c>
      <c r="E34" s="6" t="s">
        <v>88</v>
      </c>
      <c r="F34" s="6" t="s">
        <v>88</v>
      </c>
    </row>
    <row r="35" spans="1:14" hidden="1" x14ac:dyDescent="0.25">
      <c r="A35" s="171"/>
      <c r="B35" s="6" t="s">
        <v>88</v>
      </c>
      <c r="C35" s="6" t="s">
        <v>88</v>
      </c>
      <c r="D35" s="6" t="s">
        <v>88</v>
      </c>
      <c r="E35" s="6" t="s">
        <v>88</v>
      </c>
      <c r="F35" s="6" t="s">
        <v>88</v>
      </c>
    </row>
    <row r="36" spans="1:14" hidden="1" x14ac:dyDescent="0.25">
      <c r="A36" s="171"/>
      <c r="B36" s="6" t="s">
        <v>88</v>
      </c>
      <c r="C36" s="6" t="s">
        <v>88</v>
      </c>
      <c r="D36" s="6" t="s">
        <v>88</v>
      </c>
      <c r="E36" s="6" t="s">
        <v>88</v>
      </c>
      <c r="F36" s="6" t="s">
        <v>88</v>
      </c>
    </row>
    <row r="37" spans="1:14" hidden="1" x14ac:dyDescent="0.25">
      <c r="A37" s="171"/>
      <c r="B37" s="6" t="s">
        <v>88</v>
      </c>
      <c r="C37" s="6" t="s">
        <v>88</v>
      </c>
      <c r="D37" s="6" t="s">
        <v>88</v>
      </c>
      <c r="E37" s="6" t="s">
        <v>88</v>
      </c>
      <c r="F37" s="6" t="s">
        <v>88</v>
      </c>
    </row>
    <row r="38" spans="1:14" x14ac:dyDescent="0.25">
      <c r="A38" s="171"/>
      <c r="B38" s="15" t="s">
        <v>33</v>
      </c>
      <c r="C38" s="16" t="s">
        <v>263</v>
      </c>
      <c r="D38" s="16" t="s">
        <v>269</v>
      </c>
      <c r="E38" s="16" t="s">
        <v>271</v>
      </c>
      <c r="F38" s="17" t="s">
        <v>34</v>
      </c>
      <c r="H38" s="15" t="s">
        <v>99</v>
      </c>
      <c r="I38" s="9"/>
    </row>
    <row r="39" spans="1:14" x14ac:dyDescent="0.25">
      <c r="A39" s="171"/>
      <c r="B39" s="27" t="s">
        <v>30</v>
      </c>
      <c r="C39" s="16" t="s">
        <v>264</v>
      </c>
      <c r="D39" s="16" t="s">
        <v>270</v>
      </c>
      <c r="E39" s="16" t="s">
        <v>271</v>
      </c>
      <c r="F39" s="28" t="s">
        <v>31</v>
      </c>
      <c r="H39" s="16" t="s">
        <v>99</v>
      </c>
      <c r="I39" s="9"/>
    </row>
    <row r="40" spans="1:14" x14ac:dyDescent="0.25">
      <c r="A40" s="172"/>
      <c r="B40" s="6" t="s">
        <v>88</v>
      </c>
      <c r="C40" s="6" t="s">
        <v>88</v>
      </c>
      <c r="D40" s="6" t="s">
        <v>88</v>
      </c>
      <c r="E40" s="6" t="s">
        <v>88</v>
      </c>
      <c r="F40" s="6" t="s">
        <v>88</v>
      </c>
    </row>
    <row r="41" spans="1:14" s="146" customFormat="1" ht="30" customHeight="1" x14ac:dyDescent="0.25">
      <c r="A41" s="177" t="s">
        <v>39</v>
      </c>
      <c r="B41" s="139" t="s">
        <v>40</v>
      </c>
      <c r="C41" s="139" t="s">
        <v>277</v>
      </c>
      <c r="D41" s="139" t="s">
        <v>272</v>
      </c>
      <c r="E41" s="140" t="s">
        <v>88</v>
      </c>
      <c r="F41" s="141" t="s">
        <v>41</v>
      </c>
      <c r="G41" s="142" t="s">
        <v>42</v>
      </c>
      <c r="H41" s="143" t="s">
        <v>106</v>
      </c>
      <c r="I41" s="144" t="s">
        <v>360</v>
      </c>
      <c r="J41" s="145" t="s">
        <v>310</v>
      </c>
      <c r="L41" s="145" t="s">
        <v>381</v>
      </c>
      <c r="M41" s="145" t="s">
        <v>382</v>
      </c>
      <c r="N41" s="145" t="s">
        <v>362</v>
      </c>
    </row>
    <row r="42" spans="1:14" x14ac:dyDescent="0.25">
      <c r="A42" s="170"/>
      <c r="B42" s="21" t="s">
        <v>45</v>
      </c>
      <c r="C42" s="21" t="s">
        <v>277</v>
      </c>
      <c r="D42" s="21" t="s">
        <v>273</v>
      </c>
      <c r="E42" s="25" t="s">
        <v>88</v>
      </c>
      <c r="F42" s="24" t="s">
        <v>46</v>
      </c>
      <c r="G42" s="8" t="s">
        <v>381</v>
      </c>
      <c r="H42" s="29" t="s">
        <v>382</v>
      </c>
      <c r="I42" s="8" t="s">
        <v>362</v>
      </c>
      <c r="J42" s="4" t="s">
        <v>381</v>
      </c>
    </row>
    <row r="43" spans="1:14" x14ac:dyDescent="0.25">
      <c r="A43" s="171"/>
      <c r="B43" s="42" t="s">
        <v>47</v>
      </c>
      <c r="C43" s="21" t="s">
        <v>277</v>
      </c>
      <c r="D43" s="21" t="s">
        <v>274</v>
      </c>
      <c r="E43" s="25" t="s">
        <v>88</v>
      </c>
      <c r="F43" s="21" t="s">
        <v>88</v>
      </c>
    </row>
    <row r="44" spans="1:14" x14ac:dyDescent="0.25">
      <c r="A44" s="171"/>
      <c r="B44" s="42" t="s">
        <v>48</v>
      </c>
      <c r="C44" s="21" t="s">
        <v>277</v>
      </c>
      <c r="D44" s="21" t="s">
        <v>275</v>
      </c>
      <c r="E44" s="25" t="s">
        <v>88</v>
      </c>
      <c r="F44" s="21" t="s">
        <v>88</v>
      </c>
    </row>
    <row r="45" spans="1:14" x14ac:dyDescent="0.25">
      <c r="A45" s="171"/>
      <c r="B45" s="30" t="s">
        <v>367</v>
      </c>
      <c r="C45" s="21" t="s">
        <v>277</v>
      </c>
      <c r="D45" s="21" t="s">
        <v>88</v>
      </c>
      <c r="E45" s="25" t="s">
        <v>88</v>
      </c>
      <c r="F45" s="22" t="s">
        <v>49</v>
      </c>
    </row>
    <row r="46" spans="1:14" x14ac:dyDescent="0.25">
      <c r="A46" s="171"/>
      <c r="B46" s="30" t="s">
        <v>368</v>
      </c>
      <c r="C46" s="21" t="s">
        <v>277</v>
      </c>
      <c r="D46" s="21" t="s">
        <v>276</v>
      </c>
      <c r="E46" s="25" t="s">
        <v>88</v>
      </c>
      <c r="F46" s="24" t="s">
        <v>44</v>
      </c>
    </row>
    <row r="47" spans="1:14" hidden="1" x14ac:dyDescent="0.25">
      <c r="A47" s="171"/>
      <c r="B47" s="6" t="s">
        <v>88</v>
      </c>
      <c r="C47" s="6" t="s">
        <v>88</v>
      </c>
      <c r="D47" s="6" t="s">
        <v>88</v>
      </c>
      <c r="E47" s="6" t="s">
        <v>88</v>
      </c>
      <c r="F47" s="6" t="s">
        <v>88</v>
      </c>
    </row>
    <row r="48" spans="1:14" hidden="1" x14ac:dyDescent="0.25">
      <c r="A48" s="171"/>
      <c r="B48" s="6" t="s">
        <v>88</v>
      </c>
      <c r="C48" s="6" t="s">
        <v>88</v>
      </c>
      <c r="D48" s="6" t="s">
        <v>88</v>
      </c>
      <c r="E48" s="6" t="s">
        <v>88</v>
      </c>
      <c r="F48" s="6" t="s">
        <v>88</v>
      </c>
    </row>
    <row r="49" spans="1:10" hidden="1" x14ac:dyDescent="0.25">
      <c r="A49" s="171"/>
      <c r="B49" s="6" t="s">
        <v>88</v>
      </c>
      <c r="C49" s="6" t="s">
        <v>88</v>
      </c>
      <c r="D49" s="6" t="s">
        <v>88</v>
      </c>
      <c r="E49" s="6" t="s">
        <v>88</v>
      </c>
      <c r="F49" s="6" t="s">
        <v>88</v>
      </c>
    </row>
    <row r="50" spans="1:10" hidden="1" x14ac:dyDescent="0.25">
      <c r="A50" s="171"/>
      <c r="B50" s="6" t="s">
        <v>88</v>
      </c>
      <c r="C50" s="6" t="s">
        <v>88</v>
      </c>
      <c r="D50" s="6" t="s">
        <v>88</v>
      </c>
      <c r="E50" s="6" t="s">
        <v>88</v>
      </c>
      <c r="F50" s="6" t="s">
        <v>88</v>
      </c>
    </row>
    <row r="51" spans="1:10" x14ac:dyDescent="0.25">
      <c r="A51" s="171"/>
      <c r="B51" s="16" t="s">
        <v>43</v>
      </c>
      <c r="C51" s="16" t="s">
        <v>277</v>
      </c>
      <c r="D51" s="16" t="s">
        <v>276</v>
      </c>
      <c r="E51" s="19" t="s">
        <v>88</v>
      </c>
      <c r="F51" s="18" t="s">
        <v>44</v>
      </c>
      <c r="H51" s="16" t="s">
        <v>99</v>
      </c>
      <c r="I51" s="9"/>
    </row>
    <row r="52" spans="1:10" x14ac:dyDescent="0.25">
      <c r="A52" s="171"/>
      <c r="B52" s="6" t="s">
        <v>88</v>
      </c>
      <c r="C52" s="6" t="s">
        <v>88</v>
      </c>
      <c r="D52" s="6" t="s">
        <v>88</v>
      </c>
      <c r="E52" s="6" t="s">
        <v>88</v>
      </c>
      <c r="F52" s="6" t="s">
        <v>88</v>
      </c>
    </row>
    <row r="53" spans="1:10" x14ac:dyDescent="0.25">
      <c r="A53" s="172"/>
      <c r="B53" s="6"/>
      <c r="C53" s="6"/>
      <c r="D53" s="6"/>
      <c r="E53" s="6"/>
      <c r="F53" s="6"/>
    </row>
    <row r="54" spans="1:10" s="146" customFormat="1" ht="30" customHeight="1" x14ac:dyDescent="0.25">
      <c r="A54" s="154" t="s">
        <v>50</v>
      </c>
      <c r="B54" s="139" t="s">
        <v>366</v>
      </c>
      <c r="C54" s="139" t="s">
        <v>286</v>
      </c>
      <c r="D54" s="139" t="s">
        <v>278</v>
      </c>
      <c r="E54" s="139" t="s">
        <v>286</v>
      </c>
      <c r="F54" s="155" t="s">
        <v>51</v>
      </c>
      <c r="G54" s="156" t="s">
        <v>52</v>
      </c>
      <c r="H54" s="143" t="s">
        <v>111</v>
      </c>
      <c r="I54" s="144" t="s">
        <v>362</v>
      </c>
      <c r="J54" s="145" t="s">
        <v>379</v>
      </c>
    </row>
    <row r="55" spans="1:10" ht="18" x14ac:dyDescent="0.25">
      <c r="A55" s="170"/>
      <c r="B55" s="21" t="s">
        <v>108</v>
      </c>
      <c r="C55" s="21" t="s">
        <v>286</v>
      </c>
      <c r="D55" s="21" t="s">
        <v>279</v>
      </c>
      <c r="E55" s="21" t="s">
        <v>286</v>
      </c>
      <c r="F55" s="31" t="s">
        <v>53</v>
      </c>
      <c r="G55" s="11"/>
    </row>
    <row r="56" spans="1:10" x14ac:dyDescent="0.25">
      <c r="A56" s="171"/>
      <c r="B56" s="21" t="s">
        <v>54</v>
      </c>
      <c r="C56" s="21" t="s">
        <v>286</v>
      </c>
      <c r="D56" s="21" t="s">
        <v>280</v>
      </c>
      <c r="E56" s="21" t="s">
        <v>286</v>
      </c>
      <c r="F56" s="31" t="s">
        <v>55</v>
      </c>
      <c r="G56" s="9"/>
    </row>
    <row r="57" spans="1:10" x14ac:dyDescent="0.25">
      <c r="A57" s="171"/>
      <c r="B57" s="21" t="s">
        <v>56</v>
      </c>
      <c r="C57" s="21" t="s">
        <v>286</v>
      </c>
      <c r="D57" s="21" t="s">
        <v>88</v>
      </c>
      <c r="E57" s="21" t="s">
        <v>286</v>
      </c>
      <c r="F57" s="31" t="s">
        <v>57</v>
      </c>
      <c r="G57" s="9"/>
      <c r="I57" s="7" t="s">
        <v>360</v>
      </c>
    </row>
    <row r="58" spans="1:10" x14ac:dyDescent="0.25">
      <c r="A58" s="171"/>
      <c r="B58" s="21" t="s">
        <v>58</v>
      </c>
      <c r="C58" s="21" t="s">
        <v>286</v>
      </c>
      <c r="D58" s="21" t="s">
        <v>281</v>
      </c>
      <c r="E58" s="21" t="s">
        <v>286</v>
      </c>
      <c r="F58" s="24" t="s">
        <v>59</v>
      </c>
      <c r="G58" s="6"/>
      <c r="H58" s="21" t="s">
        <v>127</v>
      </c>
    </row>
    <row r="59" spans="1:10" x14ac:dyDescent="0.25">
      <c r="A59" s="171"/>
      <c r="B59" s="21" t="s">
        <v>60</v>
      </c>
      <c r="C59" s="21" t="s">
        <v>286</v>
      </c>
      <c r="D59" s="21" t="s">
        <v>282</v>
      </c>
      <c r="E59" s="21" t="s">
        <v>286</v>
      </c>
      <c r="F59" s="24" t="s">
        <v>114</v>
      </c>
      <c r="G59" s="9"/>
    </row>
    <row r="60" spans="1:10" x14ac:dyDescent="0.25">
      <c r="A60" s="171"/>
      <c r="B60" s="21" t="s">
        <v>109</v>
      </c>
      <c r="C60" s="21" t="s">
        <v>286</v>
      </c>
      <c r="D60" s="21" t="s">
        <v>283</v>
      </c>
      <c r="E60" s="25" t="s">
        <v>88</v>
      </c>
      <c r="F60" s="24" t="s">
        <v>110</v>
      </c>
      <c r="G60" s="3"/>
      <c r="H60" s="6"/>
    </row>
    <row r="61" spans="1:10" hidden="1" x14ac:dyDescent="0.25">
      <c r="A61" s="171"/>
      <c r="B61" s="6" t="s">
        <v>88</v>
      </c>
      <c r="C61" s="6" t="s">
        <v>88</v>
      </c>
      <c r="D61" s="6" t="s">
        <v>88</v>
      </c>
      <c r="E61" s="6" t="s">
        <v>88</v>
      </c>
      <c r="F61" s="6" t="s">
        <v>88</v>
      </c>
      <c r="G61" s="6"/>
    </row>
    <row r="62" spans="1:10" hidden="1" x14ac:dyDescent="0.25">
      <c r="A62" s="171"/>
      <c r="B62" s="6" t="s">
        <v>88</v>
      </c>
      <c r="C62" s="6" t="s">
        <v>88</v>
      </c>
      <c r="D62" s="6" t="s">
        <v>88</v>
      </c>
      <c r="E62" s="6" t="s">
        <v>88</v>
      </c>
      <c r="F62" s="6" t="s">
        <v>88</v>
      </c>
      <c r="G62" s="6"/>
    </row>
    <row r="63" spans="1:10" hidden="1" x14ac:dyDescent="0.25">
      <c r="A63" s="171"/>
      <c r="B63" s="6" t="s">
        <v>88</v>
      </c>
      <c r="C63" s="6" t="s">
        <v>88</v>
      </c>
      <c r="D63" s="6" t="s">
        <v>88</v>
      </c>
      <c r="E63" s="6" t="s">
        <v>88</v>
      </c>
      <c r="F63" s="6" t="s">
        <v>88</v>
      </c>
      <c r="G63" s="6"/>
    </row>
    <row r="64" spans="1:10" x14ac:dyDescent="0.25">
      <c r="A64" s="171"/>
      <c r="B64" s="16" t="s">
        <v>61</v>
      </c>
      <c r="C64" s="16" t="s">
        <v>286</v>
      </c>
      <c r="D64" s="16" t="s">
        <v>284</v>
      </c>
      <c r="E64" s="16" t="s">
        <v>286</v>
      </c>
      <c r="F64" s="18" t="s">
        <v>62</v>
      </c>
      <c r="G64" s="9"/>
      <c r="H64" s="16" t="s">
        <v>99</v>
      </c>
    </row>
    <row r="65" spans="1:10" x14ac:dyDescent="0.25">
      <c r="A65" s="171"/>
      <c r="B65" s="16" t="s">
        <v>63</v>
      </c>
      <c r="C65" s="16" t="s">
        <v>286</v>
      </c>
      <c r="D65" s="16" t="s">
        <v>285</v>
      </c>
      <c r="E65" s="16" t="s">
        <v>286</v>
      </c>
      <c r="F65" s="18" t="s">
        <v>64</v>
      </c>
      <c r="H65" s="16" t="s">
        <v>99</v>
      </c>
    </row>
    <row r="66" spans="1:10" x14ac:dyDescent="0.25">
      <c r="A66" s="172"/>
      <c r="B66" s="6"/>
      <c r="C66" s="6"/>
      <c r="D66" s="6"/>
      <c r="E66" s="6"/>
      <c r="F66" s="6"/>
      <c r="G66" s="32"/>
      <c r="H66" s="33"/>
    </row>
    <row r="67" spans="1:10" s="146" customFormat="1" ht="30" customHeight="1" x14ac:dyDescent="0.25">
      <c r="A67" s="138" t="s">
        <v>65</v>
      </c>
      <c r="B67" s="139" t="s">
        <v>224</v>
      </c>
      <c r="C67" s="139" t="s">
        <v>287</v>
      </c>
      <c r="D67" s="139" t="s">
        <v>288</v>
      </c>
      <c r="E67" s="140" t="s">
        <v>225</v>
      </c>
      <c r="F67" s="141" t="s">
        <v>226</v>
      </c>
      <c r="G67" s="144" t="s">
        <v>88</v>
      </c>
      <c r="H67" s="143" t="s">
        <v>107</v>
      </c>
      <c r="I67" s="144" t="s">
        <v>360</v>
      </c>
      <c r="J67" s="145" t="s">
        <v>312</v>
      </c>
    </row>
    <row r="68" spans="1:10" x14ac:dyDescent="0.25">
      <c r="A68" s="170"/>
      <c r="B68" s="21" t="s">
        <v>227</v>
      </c>
      <c r="C68" s="21" t="s">
        <v>287</v>
      </c>
      <c r="D68" s="21" t="s">
        <v>289</v>
      </c>
      <c r="E68" s="25" t="s">
        <v>225</v>
      </c>
      <c r="F68" s="24" t="s">
        <v>229</v>
      </c>
      <c r="G68" s="9"/>
      <c r="H68" s="39"/>
      <c r="I68" s="9"/>
      <c r="J68" s="5"/>
    </row>
    <row r="69" spans="1:10" x14ac:dyDescent="0.25">
      <c r="A69" s="171"/>
      <c r="B69" s="21" t="s">
        <v>228</v>
      </c>
      <c r="C69" s="21" t="s">
        <v>287</v>
      </c>
      <c r="D69" s="21" t="s">
        <v>290</v>
      </c>
      <c r="E69" s="25" t="s">
        <v>225</v>
      </c>
      <c r="F69" s="24" t="s">
        <v>230</v>
      </c>
      <c r="G69" s="9"/>
      <c r="H69" s="39"/>
      <c r="I69" s="9"/>
      <c r="J69" s="5"/>
    </row>
    <row r="70" spans="1:10" hidden="1" x14ac:dyDescent="0.25">
      <c r="A70" s="171"/>
      <c r="B70" s="7" t="s">
        <v>88</v>
      </c>
      <c r="C70" s="7" t="s">
        <v>88</v>
      </c>
      <c r="D70" s="7" t="s">
        <v>88</v>
      </c>
      <c r="E70" s="7" t="s">
        <v>88</v>
      </c>
      <c r="F70" s="7" t="s">
        <v>88</v>
      </c>
      <c r="G70" s="9"/>
      <c r="H70" s="39"/>
      <c r="I70" s="9"/>
      <c r="J70" s="5"/>
    </row>
    <row r="71" spans="1:10" hidden="1" x14ac:dyDescent="0.25">
      <c r="A71" s="171"/>
      <c r="B71" s="7" t="s">
        <v>88</v>
      </c>
      <c r="C71" s="7" t="s">
        <v>88</v>
      </c>
      <c r="D71" s="7" t="s">
        <v>88</v>
      </c>
      <c r="E71" s="7" t="s">
        <v>88</v>
      </c>
      <c r="F71" s="7" t="s">
        <v>88</v>
      </c>
      <c r="G71" s="9"/>
      <c r="H71" s="39"/>
      <c r="I71" s="9"/>
      <c r="J71" s="5"/>
    </row>
    <row r="72" spans="1:10" hidden="1" x14ac:dyDescent="0.25">
      <c r="A72" s="171"/>
      <c r="B72" s="7" t="s">
        <v>88</v>
      </c>
      <c r="C72" s="7" t="s">
        <v>88</v>
      </c>
      <c r="D72" s="7" t="s">
        <v>88</v>
      </c>
      <c r="E72" s="7" t="s">
        <v>88</v>
      </c>
      <c r="F72" s="7" t="s">
        <v>88</v>
      </c>
      <c r="G72" s="9"/>
      <c r="H72" s="39"/>
      <c r="I72" s="9"/>
      <c r="J72" s="5"/>
    </row>
    <row r="73" spans="1:10" hidden="1" x14ac:dyDescent="0.25">
      <c r="A73" s="171"/>
      <c r="B73" s="7" t="s">
        <v>88</v>
      </c>
      <c r="C73" s="7" t="s">
        <v>88</v>
      </c>
      <c r="D73" s="7" t="s">
        <v>88</v>
      </c>
      <c r="E73" s="7" t="s">
        <v>88</v>
      </c>
      <c r="F73" s="7" t="s">
        <v>88</v>
      </c>
      <c r="G73" s="9"/>
      <c r="H73" s="39"/>
      <c r="I73" s="9"/>
      <c r="J73" s="5"/>
    </row>
    <row r="74" spans="1:10" hidden="1" x14ac:dyDescent="0.25">
      <c r="A74" s="171"/>
      <c r="B74" s="7" t="s">
        <v>88</v>
      </c>
      <c r="C74" s="7" t="s">
        <v>88</v>
      </c>
      <c r="D74" s="7" t="s">
        <v>88</v>
      </c>
      <c r="E74" s="7" t="s">
        <v>88</v>
      </c>
      <c r="F74" s="7" t="s">
        <v>88</v>
      </c>
      <c r="G74" s="9"/>
      <c r="H74" s="39"/>
      <c r="I74" s="9"/>
      <c r="J74" s="5"/>
    </row>
    <row r="75" spans="1:10" hidden="1" x14ac:dyDescent="0.25">
      <c r="A75" s="171"/>
      <c r="B75" s="7" t="s">
        <v>88</v>
      </c>
      <c r="C75" s="7" t="s">
        <v>88</v>
      </c>
      <c r="D75" s="7" t="s">
        <v>88</v>
      </c>
      <c r="E75" s="7" t="s">
        <v>88</v>
      </c>
      <c r="F75" s="7" t="s">
        <v>88</v>
      </c>
      <c r="G75" s="9"/>
      <c r="H75" s="39"/>
      <c r="I75" s="9"/>
      <c r="J75" s="5"/>
    </row>
    <row r="76" spans="1:10" hidden="1" x14ac:dyDescent="0.25">
      <c r="A76" s="171"/>
      <c r="B76" s="7" t="s">
        <v>88</v>
      </c>
      <c r="C76" s="7" t="s">
        <v>88</v>
      </c>
      <c r="D76" s="7" t="s">
        <v>88</v>
      </c>
      <c r="E76" s="7" t="s">
        <v>88</v>
      </c>
      <c r="F76" s="7" t="s">
        <v>88</v>
      </c>
      <c r="J76" s="5"/>
    </row>
    <row r="77" spans="1:10" x14ac:dyDescent="0.25">
      <c r="A77" s="171"/>
      <c r="B77" s="16" t="s">
        <v>66</v>
      </c>
      <c r="C77" s="16" t="s">
        <v>88</v>
      </c>
      <c r="D77" s="16" t="s">
        <v>291</v>
      </c>
      <c r="E77" s="16" t="s">
        <v>88</v>
      </c>
      <c r="F77" s="16" t="s">
        <v>88</v>
      </c>
      <c r="G77" s="9"/>
      <c r="H77" s="16" t="s">
        <v>99</v>
      </c>
      <c r="J77" s="5"/>
    </row>
    <row r="78" spans="1:10" x14ac:dyDescent="0.25">
      <c r="A78" s="171"/>
      <c r="B78" s="6" t="s">
        <v>88</v>
      </c>
      <c r="C78" s="6" t="s">
        <v>88</v>
      </c>
      <c r="D78" s="6" t="s">
        <v>88</v>
      </c>
      <c r="E78" s="6" t="s">
        <v>88</v>
      </c>
      <c r="F78" s="6" t="s">
        <v>88</v>
      </c>
      <c r="G78" s="9"/>
      <c r="H78" s="9"/>
      <c r="J78" s="5"/>
    </row>
    <row r="79" spans="1:10" x14ac:dyDescent="0.25">
      <c r="A79" s="172"/>
      <c r="B79" s="9"/>
      <c r="C79" s="9"/>
      <c r="D79" s="9"/>
      <c r="E79" s="9"/>
      <c r="F79" s="12"/>
      <c r="G79" s="9"/>
      <c r="H79" s="43"/>
      <c r="J79" s="5"/>
    </row>
    <row r="80" spans="1:10" s="146" customFormat="1" ht="30" customHeight="1" x14ac:dyDescent="0.25">
      <c r="A80" s="157" t="s">
        <v>116</v>
      </c>
      <c r="B80" s="139" t="s">
        <v>117</v>
      </c>
      <c r="C80" s="139" t="s">
        <v>301</v>
      </c>
      <c r="D80" s="139" t="s">
        <v>88</v>
      </c>
      <c r="E80" s="139" t="s">
        <v>305</v>
      </c>
      <c r="F80" s="139" t="s">
        <v>88</v>
      </c>
      <c r="G80" s="158" t="s">
        <v>113</v>
      </c>
      <c r="H80" s="143" t="s">
        <v>363</v>
      </c>
      <c r="I80" s="144" t="s">
        <v>360</v>
      </c>
      <c r="J80" s="145" t="s">
        <v>380</v>
      </c>
    </row>
    <row r="81" spans="1:10" x14ac:dyDescent="0.25">
      <c r="A81" s="173"/>
      <c r="B81" s="21" t="s">
        <v>112</v>
      </c>
      <c r="C81" s="21" t="s">
        <v>301</v>
      </c>
      <c r="D81" s="21" t="s">
        <v>304</v>
      </c>
      <c r="E81" s="21" t="s">
        <v>305</v>
      </c>
      <c r="F81" s="24" t="s">
        <v>118</v>
      </c>
      <c r="G81" s="37"/>
      <c r="H81" s="36"/>
      <c r="I81" s="34"/>
    </row>
    <row r="82" spans="1:10" x14ac:dyDescent="0.25">
      <c r="A82" s="174"/>
      <c r="B82" s="21" t="s">
        <v>121</v>
      </c>
      <c r="C82" s="21" t="s">
        <v>301</v>
      </c>
      <c r="D82" s="21" t="s">
        <v>303</v>
      </c>
      <c r="E82" s="21" t="s">
        <v>305</v>
      </c>
      <c r="F82" s="24" t="s">
        <v>122</v>
      </c>
      <c r="G82" s="38"/>
      <c r="H82" s="34"/>
      <c r="I82" s="34"/>
    </row>
    <row r="83" spans="1:10" x14ac:dyDescent="0.25">
      <c r="A83" s="174"/>
      <c r="B83" s="21" t="s">
        <v>124</v>
      </c>
      <c r="C83" s="21" t="s">
        <v>301</v>
      </c>
      <c r="D83" s="21" t="s">
        <v>88</v>
      </c>
      <c r="E83" s="21" t="s">
        <v>305</v>
      </c>
      <c r="F83" s="24" t="s">
        <v>123</v>
      </c>
      <c r="G83" s="38"/>
      <c r="H83" s="34"/>
      <c r="I83" s="34"/>
    </row>
    <row r="84" spans="1:10" x14ac:dyDescent="0.25">
      <c r="A84" s="174"/>
      <c r="B84" s="21" t="s">
        <v>119</v>
      </c>
      <c r="C84" s="21" t="s">
        <v>301</v>
      </c>
      <c r="D84" s="21" t="s">
        <v>302</v>
      </c>
      <c r="E84" s="21" t="s">
        <v>305</v>
      </c>
      <c r="F84" s="24" t="s">
        <v>120</v>
      </c>
      <c r="H84" s="34"/>
      <c r="I84" s="34"/>
    </row>
    <row r="85" spans="1:10" hidden="1" x14ac:dyDescent="0.25">
      <c r="A85" s="174"/>
      <c r="B85" s="7" t="s">
        <v>88</v>
      </c>
      <c r="C85" s="7" t="s">
        <v>88</v>
      </c>
      <c r="D85" s="7" t="s">
        <v>88</v>
      </c>
      <c r="E85" s="7" t="s">
        <v>88</v>
      </c>
      <c r="F85" s="7" t="s">
        <v>88</v>
      </c>
    </row>
    <row r="86" spans="1:10" hidden="1" x14ac:dyDescent="0.25">
      <c r="A86" s="174"/>
      <c r="B86" s="7" t="s">
        <v>88</v>
      </c>
      <c r="C86" s="7" t="s">
        <v>88</v>
      </c>
      <c r="D86" s="7" t="s">
        <v>88</v>
      </c>
      <c r="E86" s="7" t="s">
        <v>88</v>
      </c>
      <c r="F86" s="7" t="s">
        <v>88</v>
      </c>
    </row>
    <row r="87" spans="1:10" hidden="1" x14ac:dyDescent="0.25">
      <c r="A87" s="174"/>
      <c r="B87" s="7" t="s">
        <v>88</v>
      </c>
      <c r="C87" s="7" t="s">
        <v>88</v>
      </c>
      <c r="D87" s="7" t="s">
        <v>88</v>
      </c>
      <c r="E87" s="7" t="s">
        <v>88</v>
      </c>
      <c r="F87" s="7" t="s">
        <v>88</v>
      </c>
    </row>
    <row r="88" spans="1:10" ht="13.5" hidden="1" customHeight="1" x14ac:dyDescent="0.25">
      <c r="A88" s="174"/>
      <c r="B88" s="7" t="s">
        <v>88</v>
      </c>
      <c r="C88" s="7" t="s">
        <v>88</v>
      </c>
      <c r="D88" s="7" t="s">
        <v>88</v>
      </c>
      <c r="E88" s="7" t="s">
        <v>88</v>
      </c>
      <c r="F88" s="7" t="s">
        <v>88</v>
      </c>
    </row>
    <row r="89" spans="1:10" hidden="1" x14ac:dyDescent="0.25">
      <c r="A89" s="174"/>
      <c r="B89" s="7" t="s">
        <v>88</v>
      </c>
      <c r="C89" s="7" t="s">
        <v>88</v>
      </c>
      <c r="D89" s="7" t="s">
        <v>88</v>
      </c>
      <c r="E89" s="7" t="s">
        <v>88</v>
      </c>
      <c r="F89" s="7" t="s">
        <v>88</v>
      </c>
    </row>
    <row r="90" spans="1:10" hidden="1" x14ac:dyDescent="0.25">
      <c r="A90" s="174"/>
      <c r="B90" s="7" t="s">
        <v>88</v>
      </c>
      <c r="C90" s="7" t="s">
        <v>88</v>
      </c>
      <c r="D90" s="7" t="s">
        <v>88</v>
      </c>
      <c r="E90" s="7" t="s">
        <v>88</v>
      </c>
      <c r="F90" s="7" t="s">
        <v>88</v>
      </c>
    </row>
    <row r="91" spans="1:10" x14ac:dyDescent="0.25">
      <c r="A91" s="174"/>
      <c r="B91" s="41" t="s">
        <v>88</v>
      </c>
      <c r="C91" s="41" t="s">
        <v>88</v>
      </c>
      <c r="D91" s="41" t="s">
        <v>88</v>
      </c>
      <c r="E91" s="41" t="s">
        <v>88</v>
      </c>
      <c r="F91" s="41" t="s">
        <v>88</v>
      </c>
      <c r="H91" s="16" t="s">
        <v>99</v>
      </c>
    </row>
    <row r="92" spans="1:10" ht="12.75" customHeight="1" x14ac:dyDescent="0.25">
      <c r="A92" s="175"/>
      <c r="B92" s="41" t="s">
        <v>88</v>
      </c>
      <c r="C92" s="41" t="s">
        <v>88</v>
      </c>
      <c r="D92" s="41" t="s">
        <v>88</v>
      </c>
      <c r="E92" s="41" t="s">
        <v>88</v>
      </c>
      <c r="F92" s="41" t="s">
        <v>88</v>
      </c>
      <c r="H92" s="129" t="s">
        <v>99</v>
      </c>
    </row>
    <row r="93" spans="1:10" s="146" customFormat="1" ht="30" customHeight="1" x14ac:dyDescent="0.25">
      <c r="A93" s="138" t="s">
        <v>67</v>
      </c>
      <c r="B93" s="139" t="s">
        <v>364</v>
      </c>
      <c r="C93" s="145" t="s">
        <v>88</v>
      </c>
      <c r="D93" s="139" t="s">
        <v>365</v>
      </c>
      <c r="E93" s="145" t="s">
        <v>88</v>
      </c>
      <c r="F93" s="145" t="s">
        <v>88</v>
      </c>
      <c r="G93" s="147" t="s">
        <v>70</v>
      </c>
      <c r="H93" s="143" t="s">
        <v>115</v>
      </c>
      <c r="I93" s="144" t="s">
        <v>360</v>
      </c>
      <c r="J93" s="145" t="s">
        <v>312</v>
      </c>
    </row>
    <row r="94" spans="1:10" hidden="1" x14ac:dyDescent="0.25">
      <c r="A94" s="170"/>
      <c r="B94" s="7" t="s">
        <v>88</v>
      </c>
      <c r="C94" s="7" t="s">
        <v>88</v>
      </c>
      <c r="D94" s="7" t="s">
        <v>88</v>
      </c>
      <c r="E94" s="7" t="s">
        <v>88</v>
      </c>
      <c r="F94" s="7" t="s">
        <v>88</v>
      </c>
      <c r="G94" s="6"/>
      <c r="J94" s="5"/>
    </row>
    <row r="95" spans="1:10" hidden="1" x14ac:dyDescent="0.25">
      <c r="A95" s="171"/>
      <c r="B95" s="7" t="s">
        <v>88</v>
      </c>
      <c r="C95" s="7" t="s">
        <v>88</v>
      </c>
      <c r="D95" s="7" t="s">
        <v>88</v>
      </c>
      <c r="E95" s="7" t="s">
        <v>88</v>
      </c>
      <c r="F95" s="7" t="s">
        <v>88</v>
      </c>
      <c r="G95" s="6"/>
      <c r="J95" s="5"/>
    </row>
    <row r="96" spans="1:10" hidden="1" x14ac:dyDescent="0.25">
      <c r="A96" s="171"/>
      <c r="B96" s="7" t="s">
        <v>88</v>
      </c>
      <c r="C96" s="7" t="s">
        <v>88</v>
      </c>
      <c r="D96" s="7" t="s">
        <v>88</v>
      </c>
      <c r="E96" s="7" t="s">
        <v>88</v>
      </c>
      <c r="F96" s="7" t="s">
        <v>88</v>
      </c>
      <c r="G96" s="6"/>
      <c r="J96" s="5"/>
    </row>
    <row r="97" spans="1:10" hidden="1" x14ac:dyDescent="0.25">
      <c r="A97" s="171"/>
      <c r="B97" s="7" t="s">
        <v>88</v>
      </c>
      <c r="C97" s="7" t="s">
        <v>88</v>
      </c>
      <c r="D97" s="7" t="s">
        <v>88</v>
      </c>
      <c r="E97" s="7" t="s">
        <v>88</v>
      </c>
      <c r="F97" s="7" t="s">
        <v>88</v>
      </c>
      <c r="G97" s="6"/>
      <c r="J97" s="5"/>
    </row>
    <row r="98" spans="1:10" hidden="1" x14ac:dyDescent="0.25">
      <c r="A98" s="171"/>
      <c r="B98" s="7" t="s">
        <v>88</v>
      </c>
      <c r="C98" s="7" t="s">
        <v>88</v>
      </c>
      <c r="D98" s="7" t="s">
        <v>88</v>
      </c>
      <c r="E98" s="7" t="s">
        <v>88</v>
      </c>
      <c r="F98" s="7" t="s">
        <v>88</v>
      </c>
      <c r="G98" s="6"/>
      <c r="J98" s="5"/>
    </row>
    <row r="99" spans="1:10" hidden="1" x14ac:dyDescent="0.25">
      <c r="A99" s="171"/>
      <c r="B99" s="7" t="s">
        <v>88</v>
      </c>
      <c r="C99" s="7" t="s">
        <v>88</v>
      </c>
      <c r="D99" s="7" t="s">
        <v>88</v>
      </c>
      <c r="E99" s="7" t="s">
        <v>88</v>
      </c>
      <c r="F99" s="7" t="s">
        <v>88</v>
      </c>
      <c r="G99" s="6"/>
      <c r="J99" s="5"/>
    </row>
    <row r="100" spans="1:10" hidden="1" x14ac:dyDescent="0.25">
      <c r="A100" s="171"/>
      <c r="B100" s="7" t="s">
        <v>88</v>
      </c>
      <c r="C100" s="7" t="s">
        <v>88</v>
      </c>
      <c r="D100" s="7" t="s">
        <v>88</v>
      </c>
      <c r="E100" s="7" t="s">
        <v>88</v>
      </c>
      <c r="F100" s="7" t="s">
        <v>88</v>
      </c>
      <c r="G100" s="6"/>
      <c r="J100" s="5"/>
    </row>
    <row r="101" spans="1:10" hidden="1" x14ac:dyDescent="0.25">
      <c r="A101" s="171"/>
      <c r="B101" s="7" t="s">
        <v>88</v>
      </c>
      <c r="C101" s="7" t="s">
        <v>88</v>
      </c>
      <c r="D101" s="7" t="s">
        <v>88</v>
      </c>
      <c r="E101" s="7" t="s">
        <v>88</v>
      </c>
      <c r="F101" s="7" t="s">
        <v>88</v>
      </c>
      <c r="G101" s="6"/>
      <c r="J101" s="5"/>
    </row>
    <row r="102" spans="1:10" hidden="1" x14ac:dyDescent="0.25">
      <c r="A102" s="171"/>
      <c r="B102" s="7" t="s">
        <v>88</v>
      </c>
      <c r="C102" s="7" t="s">
        <v>88</v>
      </c>
      <c r="D102" s="7" t="s">
        <v>88</v>
      </c>
      <c r="E102" s="7" t="s">
        <v>88</v>
      </c>
      <c r="F102" s="7" t="s">
        <v>88</v>
      </c>
      <c r="G102" s="6"/>
      <c r="J102" s="5"/>
    </row>
    <row r="103" spans="1:10" x14ac:dyDescent="0.25">
      <c r="A103" s="171"/>
      <c r="B103" s="15" t="s">
        <v>68</v>
      </c>
      <c r="C103" s="16" t="s">
        <v>88</v>
      </c>
      <c r="D103" s="16" t="s">
        <v>292</v>
      </c>
      <c r="E103" s="16" t="s">
        <v>88</v>
      </c>
      <c r="F103" s="17" t="s">
        <v>69</v>
      </c>
      <c r="G103" s="5"/>
      <c r="H103" s="16" t="s">
        <v>99</v>
      </c>
      <c r="J103" s="5"/>
    </row>
    <row r="104" spans="1:10" x14ac:dyDescent="0.25">
      <c r="A104" s="171"/>
      <c r="B104" s="7" t="s">
        <v>88</v>
      </c>
      <c r="C104" s="7" t="s">
        <v>88</v>
      </c>
      <c r="D104" s="7" t="s">
        <v>88</v>
      </c>
      <c r="E104" s="7" t="s">
        <v>88</v>
      </c>
      <c r="F104" s="7" t="s">
        <v>88</v>
      </c>
      <c r="J104" s="5"/>
    </row>
    <row r="105" spans="1:10" x14ac:dyDescent="0.25">
      <c r="A105" s="172"/>
      <c r="B105" s="6"/>
      <c r="C105" s="9"/>
      <c r="D105" s="6"/>
      <c r="E105" s="9"/>
      <c r="F105" s="9"/>
      <c r="G105" s="6"/>
      <c r="J105" s="5"/>
    </row>
    <row r="106" spans="1:10" s="146" customFormat="1" ht="30" customHeight="1" x14ac:dyDescent="0.25">
      <c r="A106" s="138" t="s">
        <v>75</v>
      </c>
      <c r="B106" s="145" t="s">
        <v>387</v>
      </c>
      <c r="C106" s="145" t="s">
        <v>88</v>
      </c>
      <c r="D106" s="145" t="s">
        <v>88</v>
      </c>
      <c r="E106" s="145" t="s">
        <v>88</v>
      </c>
      <c r="F106" s="145" t="s">
        <v>88</v>
      </c>
      <c r="G106" s="147" t="s">
        <v>77</v>
      </c>
      <c r="H106" s="159" t="s">
        <v>107</v>
      </c>
      <c r="J106" s="160"/>
    </row>
    <row r="107" spans="1:10" hidden="1" x14ac:dyDescent="0.25">
      <c r="A107" s="166"/>
      <c r="B107" s="7" t="s">
        <v>88</v>
      </c>
      <c r="C107" s="7" t="s">
        <v>88</v>
      </c>
      <c r="D107" s="7" t="s">
        <v>88</v>
      </c>
      <c r="E107" s="7" t="s">
        <v>88</v>
      </c>
      <c r="F107" s="7" t="s">
        <v>88</v>
      </c>
      <c r="G107" s="5"/>
      <c r="J107" s="5"/>
    </row>
    <row r="108" spans="1:10" hidden="1" x14ac:dyDescent="0.25">
      <c r="A108" s="169"/>
      <c r="B108" s="7" t="s">
        <v>88</v>
      </c>
      <c r="C108" s="7" t="s">
        <v>88</v>
      </c>
      <c r="D108" s="7" t="s">
        <v>88</v>
      </c>
      <c r="E108" s="7" t="s">
        <v>88</v>
      </c>
      <c r="F108" s="7" t="s">
        <v>88</v>
      </c>
      <c r="G108" s="5"/>
      <c r="J108" s="5"/>
    </row>
    <row r="109" spans="1:10" hidden="1" x14ac:dyDescent="0.25">
      <c r="A109" s="169"/>
      <c r="B109" s="7" t="s">
        <v>88</v>
      </c>
      <c r="C109" s="7" t="s">
        <v>88</v>
      </c>
      <c r="D109" s="7" t="s">
        <v>88</v>
      </c>
      <c r="E109" s="7" t="s">
        <v>88</v>
      </c>
      <c r="F109" s="7" t="s">
        <v>88</v>
      </c>
      <c r="G109" s="5"/>
      <c r="J109" s="5"/>
    </row>
    <row r="110" spans="1:10" hidden="1" x14ac:dyDescent="0.25">
      <c r="A110" s="169"/>
      <c r="B110" s="7" t="s">
        <v>88</v>
      </c>
      <c r="C110" s="7" t="s">
        <v>88</v>
      </c>
      <c r="D110" s="7" t="s">
        <v>88</v>
      </c>
      <c r="E110" s="7" t="s">
        <v>88</v>
      </c>
      <c r="F110" s="7" t="s">
        <v>88</v>
      </c>
      <c r="G110" s="5"/>
      <c r="J110" s="5"/>
    </row>
    <row r="111" spans="1:10" hidden="1" x14ac:dyDescent="0.25">
      <c r="A111" s="169"/>
      <c r="B111" s="7" t="s">
        <v>88</v>
      </c>
      <c r="C111" s="7" t="s">
        <v>88</v>
      </c>
      <c r="D111" s="7" t="s">
        <v>88</v>
      </c>
      <c r="E111" s="7" t="s">
        <v>88</v>
      </c>
      <c r="F111" s="7" t="s">
        <v>88</v>
      </c>
      <c r="G111" s="5"/>
      <c r="J111" s="5"/>
    </row>
    <row r="112" spans="1:10" hidden="1" x14ac:dyDescent="0.25">
      <c r="A112" s="169"/>
      <c r="B112" s="7" t="s">
        <v>88</v>
      </c>
      <c r="C112" s="7" t="s">
        <v>88</v>
      </c>
      <c r="D112" s="7" t="s">
        <v>88</v>
      </c>
      <c r="E112" s="7" t="s">
        <v>88</v>
      </c>
      <c r="F112" s="7" t="s">
        <v>88</v>
      </c>
      <c r="G112" s="5"/>
      <c r="J112" s="5"/>
    </row>
    <row r="113" spans="1:10" hidden="1" x14ac:dyDescent="0.25">
      <c r="A113" s="169"/>
      <c r="B113" s="7" t="s">
        <v>88</v>
      </c>
      <c r="C113" s="7" t="s">
        <v>88</v>
      </c>
      <c r="D113" s="7" t="s">
        <v>88</v>
      </c>
      <c r="E113" s="7" t="s">
        <v>88</v>
      </c>
      <c r="F113" s="7" t="s">
        <v>88</v>
      </c>
      <c r="G113" s="5"/>
      <c r="J113" s="5"/>
    </row>
    <row r="114" spans="1:10" hidden="1" x14ac:dyDescent="0.25">
      <c r="A114" s="169"/>
      <c r="B114" s="7" t="s">
        <v>88</v>
      </c>
      <c r="C114" s="7" t="s">
        <v>88</v>
      </c>
      <c r="D114" s="7" t="s">
        <v>88</v>
      </c>
      <c r="E114" s="7" t="s">
        <v>88</v>
      </c>
      <c r="F114" s="7" t="s">
        <v>88</v>
      </c>
      <c r="G114" s="5"/>
      <c r="J114" s="5"/>
    </row>
    <row r="115" spans="1:10" hidden="1" x14ac:dyDescent="0.25">
      <c r="A115" s="169"/>
      <c r="B115" s="7" t="s">
        <v>88</v>
      </c>
      <c r="C115" s="7" t="s">
        <v>88</v>
      </c>
      <c r="D115" s="7" t="s">
        <v>88</v>
      </c>
      <c r="E115" s="7" t="s">
        <v>88</v>
      </c>
      <c r="F115" s="7" t="s">
        <v>88</v>
      </c>
      <c r="G115" s="5"/>
      <c r="J115" s="5"/>
    </row>
    <row r="116" spans="1:10" x14ac:dyDescent="0.25">
      <c r="A116" s="169"/>
      <c r="B116" s="16" t="s">
        <v>89</v>
      </c>
      <c r="C116" s="16" t="s">
        <v>295</v>
      </c>
      <c r="D116" s="16" t="s">
        <v>296</v>
      </c>
      <c r="E116" s="15"/>
      <c r="F116" s="17" t="s">
        <v>76</v>
      </c>
      <c r="G116" s="5"/>
      <c r="H116" s="16" t="s">
        <v>99</v>
      </c>
      <c r="J116" s="5"/>
    </row>
    <row r="117" spans="1:10" x14ac:dyDescent="0.25">
      <c r="A117" s="169"/>
      <c r="B117" s="7" t="s">
        <v>88</v>
      </c>
      <c r="C117" s="7" t="s">
        <v>88</v>
      </c>
      <c r="D117" s="7" t="s">
        <v>88</v>
      </c>
      <c r="E117" s="7" t="s">
        <v>88</v>
      </c>
      <c r="F117" s="7" t="s">
        <v>88</v>
      </c>
      <c r="G117" s="5"/>
      <c r="J117" s="5"/>
    </row>
    <row r="118" spans="1:10" x14ac:dyDescent="0.25">
      <c r="A118" s="168"/>
      <c r="J118" s="5"/>
    </row>
    <row r="119" spans="1:10" s="146" customFormat="1" ht="30" customHeight="1" x14ac:dyDescent="0.25">
      <c r="A119" s="138" t="s">
        <v>137</v>
      </c>
      <c r="B119" s="145" t="s">
        <v>88</v>
      </c>
      <c r="C119" s="145" t="s">
        <v>88</v>
      </c>
      <c r="D119" s="145" t="s">
        <v>88</v>
      </c>
      <c r="E119" s="145" t="s">
        <v>88</v>
      </c>
      <c r="F119" s="145" t="s">
        <v>88</v>
      </c>
      <c r="G119" s="147" t="s">
        <v>125</v>
      </c>
      <c r="H119" s="145"/>
      <c r="J119" s="160"/>
    </row>
    <row r="120" spans="1:10" hidden="1" x14ac:dyDescent="0.25">
      <c r="A120" s="166"/>
      <c r="B120" s="7" t="s">
        <v>88</v>
      </c>
      <c r="C120" s="7" t="s">
        <v>88</v>
      </c>
      <c r="D120" s="7" t="s">
        <v>88</v>
      </c>
      <c r="E120" s="7" t="s">
        <v>88</v>
      </c>
      <c r="F120" s="7" t="s">
        <v>88</v>
      </c>
      <c r="J120" s="5"/>
    </row>
    <row r="121" spans="1:10" hidden="1" x14ac:dyDescent="0.25">
      <c r="A121" s="167"/>
      <c r="B121" s="7" t="s">
        <v>88</v>
      </c>
      <c r="C121" s="7" t="s">
        <v>88</v>
      </c>
      <c r="D121" s="7" t="s">
        <v>88</v>
      </c>
      <c r="E121" s="7" t="s">
        <v>88</v>
      </c>
      <c r="F121" s="7" t="s">
        <v>88</v>
      </c>
      <c r="G121" s="5"/>
      <c r="J121" s="5"/>
    </row>
    <row r="122" spans="1:10" hidden="1" x14ac:dyDescent="0.25">
      <c r="A122" s="167"/>
      <c r="B122" s="7" t="s">
        <v>88</v>
      </c>
      <c r="C122" s="7" t="s">
        <v>88</v>
      </c>
      <c r="D122" s="7" t="s">
        <v>88</v>
      </c>
      <c r="E122" s="7" t="s">
        <v>88</v>
      </c>
      <c r="F122" s="7" t="s">
        <v>88</v>
      </c>
      <c r="G122" s="5"/>
      <c r="J122" s="5"/>
    </row>
    <row r="123" spans="1:10" hidden="1" x14ac:dyDescent="0.25">
      <c r="A123" s="167"/>
      <c r="B123" s="7" t="s">
        <v>88</v>
      </c>
      <c r="C123" s="7" t="s">
        <v>88</v>
      </c>
      <c r="D123" s="7" t="s">
        <v>88</v>
      </c>
      <c r="E123" s="7" t="s">
        <v>88</v>
      </c>
      <c r="F123" s="7" t="s">
        <v>88</v>
      </c>
      <c r="G123" s="5"/>
      <c r="J123" s="5"/>
    </row>
    <row r="124" spans="1:10" hidden="1" x14ac:dyDescent="0.25">
      <c r="A124" s="167"/>
      <c r="B124" s="7" t="s">
        <v>88</v>
      </c>
      <c r="C124" s="7" t="s">
        <v>88</v>
      </c>
      <c r="D124" s="7" t="s">
        <v>88</v>
      </c>
      <c r="E124" s="7" t="s">
        <v>88</v>
      </c>
      <c r="F124" s="7" t="s">
        <v>88</v>
      </c>
      <c r="G124" s="5"/>
      <c r="J124" s="5"/>
    </row>
    <row r="125" spans="1:10" hidden="1" x14ac:dyDescent="0.25">
      <c r="A125" s="167"/>
      <c r="B125" s="7" t="s">
        <v>88</v>
      </c>
      <c r="C125" s="7" t="s">
        <v>88</v>
      </c>
      <c r="D125" s="7" t="s">
        <v>88</v>
      </c>
      <c r="E125" s="7" t="s">
        <v>88</v>
      </c>
      <c r="F125" s="7" t="s">
        <v>88</v>
      </c>
      <c r="G125" s="5"/>
      <c r="J125" s="5"/>
    </row>
    <row r="126" spans="1:10" hidden="1" x14ac:dyDescent="0.25">
      <c r="A126" s="167"/>
      <c r="B126" s="7" t="s">
        <v>88</v>
      </c>
      <c r="C126" s="7" t="s">
        <v>88</v>
      </c>
      <c r="D126" s="7" t="s">
        <v>88</v>
      </c>
      <c r="E126" s="7" t="s">
        <v>88</v>
      </c>
      <c r="F126" s="7" t="s">
        <v>88</v>
      </c>
      <c r="G126" s="5"/>
      <c r="J126" s="5"/>
    </row>
    <row r="127" spans="1:10" hidden="1" x14ac:dyDescent="0.25">
      <c r="A127" s="167"/>
      <c r="B127" s="7" t="s">
        <v>88</v>
      </c>
      <c r="C127" s="7" t="s">
        <v>88</v>
      </c>
      <c r="D127" s="7" t="s">
        <v>88</v>
      </c>
      <c r="E127" s="7" t="s">
        <v>88</v>
      </c>
      <c r="F127" s="7" t="s">
        <v>88</v>
      </c>
      <c r="G127" s="5"/>
      <c r="J127" s="5"/>
    </row>
    <row r="128" spans="1:10" hidden="1" x14ac:dyDescent="0.25">
      <c r="A128" s="167"/>
      <c r="B128" s="7" t="s">
        <v>88</v>
      </c>
      <c r="C128" s="7" t="s">
        <v>88</v>
      </c>
      <c r="D128" s="7" t="s">
        <v>88</v>
      </c>
      <c r="E128" s="7" t="s">
        <v>88</v>
      </c>
      <c r="F128" s="7" t="s">
        <v>88</v>
      </c>
      <c r="G128" s="5"/>
      <c r="J128" s="5"/>
    </row>
    <row r="129" spans="1:10" x14ac:dyDescent="0.25">
      <c r="A129" s="167"/>
      <c r="B129" s="27" t="s">
        <v>309</v>
      </c>
      <c r="C129" s="16" t="s">
        <v>298</v>
      </c>
      <c r="D129" s="16" t="s">
        <v>297</v>
      </c>
      <c r="E129" s="27"/>
      <c r="F129" s="28" t="s">
        <v>78</v>
      </c>
      <c r="G129" s="5"/>
      <c r="H129" s="16" t="s">
        <v>99</v>
      </c>
      <c r="J129" s="5"/>
    </row>
    <row r="130" spans="1:10" x14ac:dyDescent="0.25">
      <c r="A130" s="167"/>
      <c r="B130" s="7" t="s">
        <v>88</v>
      </c>
      <c r="C130" s="7" t="s">
        <v>88</v>
      </c>
      <c r="D130" s="7" t="s">
        <v>88</v>
      </c>
      <c r="E130" s="7" t="s">
        <v>88</v>
      </c>
      <c r="F130" s="7" t="s">
        <v>88</v>
      </c>
      <c r="G130" s="5"/>
      <c r="J130" s="5"/>
    </row>
    <row r="131" spans="1:10" x14ac:dyDescent="0.25">
      <c r="A131" s="168"/>
      <c r="J131" s="5"/>
    </row>
    <row r="132" spans="1:10" s="146" customFormat="1" ht="30" customHeight="1" x14ac:dyDescent="0.25">
      <c r="A132" s="138" t="s">
        <v>313</v>
      </c>
      <c r="B132" s="145" t="s">
        <v>88</v>
      </c>
      <c r="C132" s="145" t="s">
        <v>88</v>
      </c>
      <c r="D132" s="145" t="s">
        <v>88</v>
      </c>
      <c r="E132" s="145" t="s">
        <v>88</v>
      </c>
      <c r="F132" s="145" t="s">
        <v>88</v>
      </c>
      <c r="G132" s="142" t="s">
        <v>81</v>
      </c>
      <c r="H132" s="145" t="s">
        <v>128</v>
      </c>
      <c r="I132" s="161"/>
      <c r="J132" s="160"/>
    </row>
    <row r="133" spans="1:10" hidden="1" x14ac:dyDescent="0.25">
      <c r="A133" s="163"/>
      <c r="B133" s="7" t="s">
        <v>88</v>
      </c>
      <c r="C133" s="7" t="s">
        <v>88</v>
      </c>
      <c r="D133" s="7" t="s">
        <v>88</v>
      </c>
      <c r="E133" s="7" t="s">
        <v>88</v>
      </c>
      <c r="F133" s="7" t="s">
        <v>88</v>
      </c>
      <c r="G133" s="9"/>
      <c r="H133" s="5"/>
      <c r="J133" s="5"/>
    </row>
    <row r="134" spans="1:10" hidden="1" x14ac:dyDescent="0.25">
      <c r="A134" s="164"/>
      <c r="B134" s="7" t="s">
        <v>88</v>
      </c>
      <c r="C134" s="7" t="s">
        <v>88</v>
      </c>
      <c r="D134" s="7" t="s">
        <v>88</v>
      </c>
      <c r="E134" s="7" t="s">
        <v>88</v>
      </c>
      <c r="F134" s="7" t="s">
        <v>88</v>
      </c>
      <c r="G134" s="5"/>
      <c r="J134" s="5"/>
    </row>
    <row r="135" spans="1:10" hidden="1" x14ac:dyDescent="0.25">
      <c r="A135" s="164"/>
      <c r="B135" s="7" t="s">
        <v>88</v>
      </c>
      <c r="C135" s="7" t="s">
        <v>88</v>
      </c>
      <c r="D135" s="7" t="s">
        <v>88</v>
      </c>
      <c r="E135" s="7" t="s">
        <v>88</v>
      </c>
      <c r="F135" s="7" t="s">
        <v>88</v>
      </c>
      <c r="G135" s="5"/>
      <c r="J135" s="5"/>
    </row>
    <row r="136" spans="1:10" hidden="1" x14ac:dyDescent="0.25">
      <c r="A136" s="164"/>
      <c r="B136" s="7" t="s">
        <v>88</v>
      </c>
      <c r="C136" s="7" t="s">
        <v>88</v>
      </c>
      <c r="D136" s="7" t="s">
        <v>88</v>
      </c>
      <c r="E136" s="7" t="s">
        <v>88</v>
      </c>
      <c r="F136" s="7" t="s">
        <v>88</v>
      </c>
      <c r="G136" s="5"/>
      <c r="J136" s="5"/>
    </row>
    <row r="137" spans="1:10" hidden="1" x14ac:dyDescent="0.25">
      <c r="A137" s="164"/>
      <c r="B137" s="7" t="s">
        <v>88</v>
      </c>
      <c r="C137" s="7" t="s">
        <v>88</v>
      </c>
      <c r="D137" s="7" t="s">
        <v>88</v>
      </c>
      <c r="E137" s="7" t="s">
        <v>88</v>
      </c>
      <c r="F137" s="7" t="s">
        <v>88</v>
      </c>
      <c r="G137" s="5"/>
      <c r="J137" s="5"/>
    </row>
    <row r="138" spans="1:10" hidden="1" x14ac:dyDescent="0.25">
      <c r="A138" s="164"/>
      <c r="B138" s="7" t="s">
        <v>88</v>
      </c>
      <c r="C138" s="7" t="s">
        <v>88</v>
      </c>
      <c r="D138" s="7" t="s">
        <v>88</v>
      </c>
      <c r="E138" s="7" t="s">
        <v>88</v>
      </c>
      <c r="F138" s="7" t="s">
        <v>88</v>
      </c>
      <c r="G138" s="5"/>
      <c r="J138" s="5"/>
    </row>
    <row r="139" spans="1:10" hidden="1" x14ac:dyDescent="0.25">
      <c r="A139" s="164"/>
      <c r="B139" s="7" t="s">
        <v>88</v>
      </c>
      <c r="C139" s="7" t="s">
        <v>88</v>
      </c>
      <c r="D139" s="7" t="s">
        <v>88</v>
      </c>
      <c r="E139" s="7" t="s">
        <v>88</v>
      </c>
      <c r="F139" s="7" t="s">
        <v>88</v>
      </c>
      <c r="G139" s="5"/>
      <c r="J139" s="5"/>
    </row>
    <row r="140" spans="1:10" hidden="1" x14ac:dyDescent="0.25">
      <c r="A140" s="164"/>
      <c r="B140" s="7" t="s">
        <v>88</v>
      </c>
      <c r="C140" s="7" t="s">
        <v>88</v>
      </c>
      <c r="D140" s="7" t="s">
        <v>88</v>
      </c>
      <c r="E140" s="7" t="s">
        <v>88</v>
      </c>
      <c r="F140" s="7" t="s">
        <v>88</v>
      </c>
      <c r="G140" s="5"/>
      <c r="J140" s="5"/>
    </row>
    <row r="141" spans="1:10" hidden="1" x14ac:dyDescent="0.25">
      <c r="A141" s="164"/>
      <c r="B141" s="7" t="s">
        <v>88</v>
      </c>
      <c r="C141" s="7" t="s">
        <v>88</v>
      </c>
      <c r="D141" s="7" t="s">
        <v>88</v>
      </c>
      <c r="E141" s="7" t="s">
        <v>88</v>
      </c>
      <c r="F141" s="7" t="s">
        <v>88</v>
      </c>
      <c r="G141" s="5"/>
      <c r="J141" s="5"/>
    </row>
    <row r="142" spans="1:10" x14ac:dyDescent="0.25">
      <c r="A142" s="164"/>
      <c r="B142" s="16" t="s">
        <v>79</v>
      </c>
      <c r="C142" s="16" t="s">
        <v>88</v>
      </c>
      <c r="D142" s="16" t="s">
        <v>299</v>
      </c>
      <c r="E142" s="16" t="s">
        <v>88</v>
      </c>
      <c r="F142" s="17" t="s">
        <v>80</v>
      </c>
      <c r="G142" s="5"/>
      <c r="H142" s="16" t="s">
        <v>99</v>
      </c>
      <c r="J142" s="5"/>
    </row>
    <row r="143" spans="1:10" x14ac:dyDescent="0.25">
      <c r="A143" s="164"/>
      <c r="B143" s="7" t="s">
        <v>88</v>
      </c>
      <c r="C143" s="7" t="s">
        <v>88</v>
      </c>
      <c r="D143" s="7" t="s">
        <v>88</v>
      </c>
      <c r="E143" s="7" t="s">
        <v>88</v>
      </c>
      <c r="F143" s="7" t="s">
        <v>88</v>
      </c>
      <c r="G143" s="5"/>
      <c r="J143" s="5"/>
    </row>
    <row r="144" spans="1:10" x14ac:dyDescent="0.25">
      <c r="A144" s="165"/>
      <c r="B144" s="5"/>
      <c r="C144" s="5"/>
      <c r="D144" s="5"/>
      <c r="E144" s="5"/>
      <c r="F144" s="5"/>
      <c r="G144" s="5"/>
      <c r="H144" s="5"/>
    </row>
    <row r="145" spans="1:10" s="146" customFormat="1" ht="30" customHeight="1" x14ac:dyDescent="0.25">
      <c r="A145" s="138" t="s">
        <v>82</v>
      </c>
      <c r="B145" s="145" t="s">
        <v>88</v>
      </c>
      <c r="C145" s="145" t="s">
        <v>88</v>
      </c>
      <c r="D145" s="145" t="s">
        <v>88</v>
      </c>
      <c r="E145" s="145" t="s">
        <v>88</v>
      </c>
      <c r="F145" s="145" t="s">
        <v>88</v>
      </c>
      <c r="G145" s="145" t="s">
        <v>88</v>
      </c>
      <c r="H145" s="145" t="s">
        <v>128</v>
      </c>
    </row>
    <row r="146" spans="1:10" hidden="1" x14ac:dyDescent="0.25">
      <c r="A146" s="163"/>
      <c r="B146" s="7" t="s">
        <v>88</v>
      </c>
      <c r="C146" s="7" t="s">
        <v>88</v>
      </c>
      <c r="D146" s="7" t="s">
        <v>88</v>
      </c>
      <c r="E146" s="7" t="s">
        <v>88</v>
      </c>
      <c r="F146" s="7" t="s">
        <v>88</v>
      </c>
      <c r="G146" s="9"/>
      <c r="H146" s="5"/>
    </row>
    <row r="147" spans="1:10" hidden="1" x14ac:dyDescent="0.25">
      <c r="A147" s="164"/>
      <c r="B147" s="7" t="s">
        <v>88</v>
      </c>
      <c r="C147" s="7" t="s">
        <v>88</v>
      </c>
      <c r="D147" s="7" t="s">
        <v>88</v>
      </c>
      <c r="E147" s="7" t="s">
        <v>88</v>
      </c>
      <c r="F147" s="7" t="s">
        <v>88</v>
      </c>
      <c r="G147" s="5"/>
    </row>
    <row r="148" spans="1:10" hidden="1" x14ac:dyDescent="0.25">
      <c r="A148" s="164"/>
      <c r="B148" s="7" t="s">
        <v>88</v>
      </c>
      <c r="C148" s="7" t="s">
        <v>88</v>
      </c>
      <c r="D148" s="7" t="s">
        <v>88</v>
      </c>
      <c r="E148" s="7" t="s">
        <v>88</v>
      </c>
      <c r="F148" s="7" t="s">
        <v>88</v>
      </c>
      <c r="G148" s="5"/>
    </row>
    <row r="149" spans="1:10" hidden="1" x14ac:dyDescent="0.25">
      <c r="A149" s="164"/>
      <c r="B149" s="7" t="s">
        <v>88</v>
      </c>
      <c r="C149" s="7" t="s">
        <v>88</v>
      </c>
      <c r="D149" s="7" t="s">
        <v>88</v>
      </c>
      <c r="E149" s="7" t="s">
        <v>88</v>
      </c>
      <c r="F149" s="7" t="s">
        <v>88</v>
      </c>
      <c r="G149" s="5"/>
    </row>
    <row r="150" spans="1:10" hidden="1" x14ac:dyDescent="0.25">
      <c r="A150" s="164"/>
      <c r="B150" s="7" t="s">
        <v>88</v>
      </c>
      <c r="C150" s="7" t="s">
        <v>88</v>
      </c>
      <c r="D150" s="7" t="s">
        <v>88</v>
      </c>
      <c r="E150" s="7" t="s">
        <v>88</v>
      </c>
      <c r="F150" s="7" t="s">
        <v>88</v>
      </c>
      <c r="G150" s="5"/>
    </row>
    <row r="151" spans="1:10" hidden="1" x14ac:dyDescent="0.25">
      <c r="A151" s="164"/>
      <c r="B151" s="7" t="s">
        <v>88</v>
      </c>
      <c r="C151" s="7" t="s">
        <v>88</v>
      </c>
      <c r="D151" s="7" t="s">
        <v>88</v>
      </c>
      <c r="E151" s="7" t="s">
        <v>88</v>
      </c>
      <c r="F151" s="7" t="s">
        <v>88</v>
      </c>
      <c r="G151" s="5"/>
    </row>
    <row r="152" spans="1:10" hidden="1" x14ac:dyDescent="0.25">
      <c r="A152" s="164"/>
      <c r="B152" s="7" t="s">
        <v>88</v>
      </c>
      <c r="C152" s="7" t="s">
        <v>88</v>
      </c>
      <c r="D152" s="7" t="s">
        <v>88</v>
      </c>
      <c r="E152" s="7" t="s">
        <v>88</v>
      </c>
      <c r="F152" s="7" t="s">
        <v>88</v>
      </c>
      <c r="G152" s="5"/>
    </row>
    <row r="153" spans="1:10" hidden="1" x14ac:dyDescent="0.25">
      <c r="A153" s="164"/>
      <c r="B153" s="7" t="s">
        <v>88</v>
      </c>
      <c r="C153" s="7" t="s">
        <v>88</v>
      </c>
      <c r="D153" s="7" t="s">
        <v>88</v>
      </c>
      <c r="E153" s="7" t="s">
        <v>88</v>
      </c>
      <c r="F153" s="7" t="s">
        <v>88</v>
      </c>
      <c r="G153" s="5"/>
    </row>
    <row r="154" spans="1:10" hidden="1" x14ac:dyDescent="0.25">
      <c r="A154" s="164"/>
      <c r="B154" s="7" t="s">
        <v>88</v>
      </c>
      <c r="C154" s="7" t="s">
        <v>88</v>
      </c>
      <c r="D154" s="7" t="s">
        <v>88</v>
      </c>
      <c r="E154" s="7" t="s">
        <v>88</v>
      </c>
      <c r="F154" s="7" t="s">
        <v>88</v>
      </c>
      <c r="G154" s="5"/>
    </row>
    <row r="155" spans="1:10" x14ac:dyDescent="0.25">
      <c r="A155" s="164"/>
      <c r="B155" s="15" t="s">
        <v>82</v>
      </c>
      <c r="C155" s="15"/>
      <c r="D155" s="16" t="s">
        <v>300</v>
      </c>
      <c r="E155" s="15"/>
      <c r="F155" s="17" t="s">
        <v>83</v>
      </c>
      <c r="G155" s="5"/>
      <c r="H155" s="16" t="s">
        <v>99</v>
      </c>
    </row>
    <row r="156" spans="1:10" x14ac:dyDescent="0.25">
      <c r="A156" s="165"/>
      <c r="B156" s="7" t="s">
        <v>88</v>
      </c>
      <c r="C156" s="7" t="s">
        <v>88</v>
      </c>
      <c r="D156" s="7" t="s">
        <v>88</v>
      </c>
      <c r="E156" s="7" t="s">
        <v>88</v>
      </c>
      <c r="F156" s="7" t="s">
        <v>88</v>
      </c>
      <c r="G156" s="5"/>
      <c r="H156" s="5"/>
    </row>
    <row r="157" spans="1:10" s="146" customFormat="1" ht="30" customHeight="1" x14ac:dyDescent="0.25">
      <c r="A157" s="138" t="s">
        <v>140</v>
      </c>
      <c r="B157" s="145" t="s">
        <v>88</v>
      </c>
      <c r="C157" s="145" t="s">
        <v>88</v>
      </c>
      <c r="D157" s="145" t="s">
        <v>88</v>
      </c>
      <c r="E157" s="145" t="s">
        <v>88</v>
      </c>
      <c r="F157" s="145" t="s">
        <v>88</v>
      </c>
      <c r="G157" s="142" t="s">
        <v>73</v>
      </c>
      <c r="H157" s="145"/>
      <c r="J157" s="160"/>
    </row>
    <row r="158" spans="1:10" hidden="1" x14ac:dyDescent="0.25">
      <c r="A158" s="13"/>
      <c r="B158" s="7" t="s">
        <v>88</v>
      </c>
      <c r="C158" s="7" t="s">
        <v>88</v>
      </c>
      <c r="D158" s="7" t="s">
        <v>88</v>
      </c>
      <c r="E158" s="7" t="s">
        <v>88</v>
      </c>
      <c r="F158" s="35" t="s">
        <v>88</v>
      </c>
      <c r="G158" s="6"/>
      <c r="J158" s="5"/>
    </row>
    <row r="159" spans="1:10" hidden="1" x14ac:dyDescent="0.25">
      <c r="A159" s="10"/>
      <c r="B159" s="7" t="s">
        <v>88</v>
      </c>
      <c r="C159" s="7" t="s">
        <v>88</v>
      </c>
      <c r="D159" s="7" t="s">
        <v>88</v>
      </c>
      <c r="E159" s="7" t="s">
        <v>88</v>
      </c>
      <c r="F159" s="7" t="s">
        <v>88</v>
      </c>
      <c r="G159" s="6"/>
      <c r="J159" s="5"/>
    </row>
    <row r="160" spans="1:10" hidden="1" x14ac:dyDescent="0.25">
      <c r="A160" s="10"/>
      <c r="B160" s="7" t="s">
        <v>88</v>
      </c>
      <c r="C160" s="7" t="s">
        <v>88</v>
      </c>
      <c r="D160" s="7" t="s">
        <v>88</v>
      </c>
      <c r="E160" s="7" t="s">
        <v>88</v>
      </c>
      <c r="F160" s="7" t="s">
        <v>88</v>
      </c>
      <c r="G160" s="6"/>
      <c r="J160" s="5"/>
    </row>
    <row r="161" spans="1:10" hidden="1" x14ac:dyDescent="0.25">
      <c r="A161" s="10"/>
      <c r="B161" s="7" t="s">
        <v>88</v>
      </c>
      <c r="C161" s="7" t="s">
        <v>88</v>
      </c>
      <c r="D161" s="7" t="s">
        <v>88</v>
      </c>
      <c r="E161" s="7" t="s">
        <v>88</v>
      </c>
      <c r="F161" s="7" t="s">
        <v>88</v>
      </c>
      <c r="G161" s="6"/>
      <c r="J161" s="5"/>
    </row>
    <row r="162" spans="1:10" hidden="1" x14ac:dyDescent="0.25">
      <c r="B162" s="7" t="s">
        <v>88</v>
      </c>
      <c r="C162" s="7" t="s">
        <v>88</v>
      </c>
      <c r="D162" s="7" t="s">
        <v>88</v>
      </c>
      <c r="E162" s="7" t="s">
        <v>88</v>
      </c>
      <c r="F162" s="7" t="s">
        <v>88</v>
      </c>
      <c r="J162" s="5"/>
    </row>
    <row r="163" spans="1:10" hidden="1" x14ac:dyDescent="0.25">
      <c r="B163" s="7" t="s">
        <v>88</v>
      </c>
      <c r="C163" s="7" t="s">
        <v>88</v>
      </c>
      <c r="D163" s="7" t="s">
        <v>88</v>
      </c>
      <c r="E163" s="7" t="s">
        <v>88</v>
      </c>
      <c r="F163" s="7" t="s">
        <v>88</v>
      </c>
      <c r="J163" s="5"/>
    </row>
    <row r="164" spans="1:10" hidden="1" x14ac:dyDescent="0.25">
      <c r="B164" s="7" t="s">
        <v>88</v>
      </c>
      <c r="C164" s="7" t="s">
        <v>88</v>
      </c>
      <c r="D164" s="7" t="s">
        <v>88</v>
      </c>
      <c r="E164" s="7" t="s">
        <v>88</v>
      </c>
      <c r="F164" s="7" t="s">
        <v>88</v>
      </c>
      <c r="J164" s="5"/>
    </row>
    <row r="165" spans="1:10" hidden="1" x14ac:dyDescent="0.25">
      <c r="B165" s="7" t="s">
        <v>88</v>
      </c>
      <c r="C165" s="7" t="s">
        <v>88</v>
      </c>
      <c r="D165" s="5" t="s">
        <v>88</v>
      </c>
      <c r="E165" s="7" t="s">
        <v>88</v>
      </c>
      <c r="F165" s="7" t="s">
        <v>88</v>
      </c>
      <c r="J165" s="5"/>
    </row>
    <row r="166" spans="1:10" hidden="1" x14ac:dyDescent="0.25">
      <c r="B166" s="7" t="s">
        <v>88</v>
      </c>
      <c r="C166" s="7" t="s">
        <v>88</v>
      </c>
      <c r="D166" s="7" t="s">
        <v>88</v>
      </c>
      <c r="E166" s="7" t="s">
        <v>88</v>
      </c>
      <c r="F166" s="7" t="s">
        <v>88</v>
      </c>
      <c r="J166" s="5"/>
    </row>
    <row r="167" spans="1:10" x14ac:dyDescent="0.25">
      <c r="A167" s="10"/>
      <c r="B167" s="15" t="s">
        <v>71</v>
      </c>
      <c r="C167" s="16" t="s">
        <v>88</v>
      </c>
      <c r="D167" s="16" t="s">
        <v>293</v>
      </c>
      <c r="E167" s="19" t="s">
        <v>88</v>
      </c>
      <c r="F167" s="18" t="s">
        <v>72</v>
      </c>
      <c r="G167" s="6"/>
      <c r="H167" s="16" t="s">
        <v>99</v>
      </c>
      <c r="J167" s="5"/>
    </row>
    <row r="168" spans="1:10" x14ac:dyDescent="0.25">
      <c r="A168" s="10"/>
      <c r="B168" s="16" t="s">
        <v>74</v>
      </c>
      <c r="C168" s="16" t="s">
        <v>88</v>
      </c>
      <c r="D168" s="16" t="s">
        <v>294</v>
      </c>
      <c r="E168" s="19" t="s">
        <v>88</v>
      </c>
      <c r="F168" s="16" t="s">
        <v>88</v>
      </c>
      <c r="G168" s="6"/>
      <c r="H168" s="16" t="s">
        <v>99</v>
      </c>
      <c r="J168" s="5"/>
    </row>
    <row r="172" spans="1:10" s="146" customFormat="1" ht="30" customHeight="1" x14ac:dyDescent="0.25">
      <c r="A172" s="138" t="s">
        <v>139</v>
      </c>
      <c r="B172" s="145" t="s">
        <v>88</v>
      </c>
      <c r="C172" s="145" t="s">
        <v>88</v>
      </c>
      <c r="D172" s="145" t="s">
        <v>88</v>
      </c>
      <c r="E172" s="139" t="s">
        <v>306</v>
      </c>
      <c r="F172" s="145" t="s">
        <v>88</v>
      </c>
      <c r="G172" s="162" t="s">
        <v>223</v>
      </c>
    </row>
    <row r="173" spans="1:10" hidden="1" x14ac:dyDescent="0.25">
      <c r="B173" s="7" t="s">
        <v>88</v>
      </c>
      <c r="C173" s="7" t="s">
        <v>88</v>
      </c>
      <c r="D173" s="7" t="s">
        <v>88</v>
      </c>
      <c r="E173" s="7" t="s">
        <v>88</v>
      </c>
      <c r="F173" s="7" t="s">
        <v>88</v>
      </c>
    </row>
    <row r="174" spans="1:10" hidden="1" x14ac:dyDescent="0.25">
      <c r="B174" s="7" t="s">
        <v>88</v>
      </c>
      <c r="C174" s="7" t="s">
        <v>88</v>
      </c>
      <c r="D174" s="7" t="s">
        <v>88</v>
      </c>
      <c r="E174" s="7" t="s">
        <v>88</v>
      </c>
      <c r="F174" s="7" t="s">
        <v>88</v>
      </c>
    </row>
    <row r="175" spans="1:10" hidden="1" x14ac:dyDescent="0.25">
      <c r="B175" s="7" t="s">
        <v>88</v>
      </c>
      <c r="C175" s="7" t="s">
        <v>88</v>
      </c>
      <c r="D175" s="7" t="s">
        <v>88</v>
      </c>
      <c r="E175" s="7" t="s">
        <v>88</v>
      </c>
      <c r="F175" s="7" t="s">
        <v>88</v>
      </c>
    </row>
    <row r="176" spans="1:10" hidden="1" x14ac:dyDescent="0.25">
      <c r="B176" s="7" t="s">
        <v>88</v>
      </c>
      <c r="C176" s="7" t="s">
        <v>88</v>
      </c>
      <c r="D176" s="7" t="s">
        <v>88</v>
      </c>
      <c r="E176" s="7" t="s">
        <v>88</v>
      </c>
      <c r="F176" s="7" t="s">
        <v>88</v>
      </c>
    </row>
    <row r="177" spans="1:8" hidden="1" x14ac:dyDescent="0.25">
      <c r="B177" s="7" t="s">
        <v>88</v>
      </c>
      <c r="C177" s="7" t="s">
        <v>88</v>
      </c>
      <c r="D177" s="7" t="s">
        <v>88</v>
      </c>
      <c r="E177" s="7" t="s">
        <v>88</v>
      </c>
      <c r="F177" s="7" t="s">
        <v>88</v>
      </c>
    </row>
    <row r="178" spans="1:8" hidden="1" x14ac:dyDescent="0.25">
      <c r="B178" s="7" t="s">
        <v>88</v>
      </c>
      <c r="C178" s="7" t="s">
        <v>88</v>
      </c>
      <c r="D178" s="7" t="s">
        <v>88</v>
      </c>
      <c r="E178" s="7" t="s">
        <v>88</v>
      </c>
      <c r="F178" s="7" t="s">
        <v>88</v>
      </c>
    </row>
    <row r="179" spans="1:8" hidden="1" x14ac:dyDescent="0.25">
      <c r="B179" s="7" t="s">
        <v>88</v>
      </c>
      <c r="C179" s="7" t="s">
        <v>88</v>
      </c>
      <c r="D179" s="7" t="s">
        <v>88</v>
      </c>
      <c r="E179" s="7" t="s">
        <v>88</v>
      </c>
      <c r="F179" s="7" t="s">
        <v>88</v>
      </c>
    </row>
    <row r="180" spans="1:8" hidden="1" x14ac:dyDescent="0.25">
      <c r="B180" s="7" t="s">
        <v>88</v>
      </c>
      <c r="C180" s="7" t="s">
        <v>88</v>
      </c>
      <c r="D180" s="7" t="s">
        <v>88</v>
      </c>
      <c r="E180" s="7" t="s">
        <v>88</v>
      </c>
      <c r="F180" s="7" t="s">
        <v>88</v>
      </c>
    </row>
    <row r="181" spans="1:8" hidden="1" x14ac:dyDescent="0.25">
      <c r="B181" s="7" t="s">
        <v>88</v>
      </c>
      <c r="C181" s="7" t="s">
        <v>88</v>
      </c>
      <c r="D181" s="7" t="s">
        <v>88</v>
      </c>
      <c r="E181" s="7" t="s">
        <v>88</v>
      </c>
      <c r="F181" s="7" t="s">
        <v>88</v>
      </c>
    </row>
    <row r="182" spans="1:8" hidden="1" x14ac:dyDescent="0.25">
      <c r="B182" s="7" t="s">
        <v>88</v>
      </c>
      <c r="C182" s="7" t="s">
        <v>88</v>
      </c>
      <c r="D182" s="7" t="s">
        <v>88</v>
      </c>
      <c r="E182" s="7" t="s">
        <v>88</v>
      </c>
      <c r="F182" s="7" t="s">
        <v>88</v>
      </c>
    </row>
    <row r="183" spans="1:8" x14ac:dyDescent="0.25">
      <c r="B183" s="15" t="s">
        <v>221</v>
      </c>
      <c r="C183" s="16" t="s">
        <v>308</v>
      </c>
      <c r="D183" s="16" t="s">
        <v>307</v>
      </c>
      <c r="E183" s="16" t="s">
        <v>306</v>
      </c>
      <c r="F183" s="17" t="s">
        <v>222</v>
      </c>
      <c r="H183" s="16" t="s">
        <v>99</v>
      </c>
    </row>
    <row r="184" spans="1:8" ht="15.75" customHeight="1" x14ac:dyDescent="0.25">
      <c r="B184" s="41" t="s">
        <v>88</v>
      </c>
      <c r="C184" s="41" t="s">
        <v>88</v>
      </c>
      <c r="D184" s="41" t="s">
        <v>88</v>
      </c>
      <c r="E184" s="41" t="s">
        <v>88</v>
      </c>
      <c r="F184" s="41" t="s">
        <v>88</v>
      </c>
      <c r="H184" s="16" t="s">
        <v>99</v>
      </c>
    </row>
    <row r="188" spans="1:8" s="146" customFormat="1" ht="30" customHeight="1" x14ac:dyDescent="0.25">
      <c r="A188" s="138" t="s">
        <v>369</v>
      </c>
      <c r="B188" s="145" t="s">
        <v>88</v>
      </c>
      <c r="C188" s="145" t="s">
        <v>88</v>
      </c>
      <c r="D188" s="145" t="s">
        <v>88</v>
      </c>
      <c r="E188" s="139" t="s">
        <v>88</v>
      </c>
      <c r="F188" s="145" t="s">
        <v>88</v>
      </c>
      <c r="G188" s="162" t="s">
        <v>371</v>
      </c>
    </row>
    <row r="189" spans="1:8" hidden="1" x14ac:dyDescent="0.25">
      <c r="B189" s="7" t="s">
        <v>88</v>
      </c>
      <c r="C189" s="7" t="s">
        <v>88</v>
      </c>
      <c r="D189" s="7" t="s">
        <v>88</v>
      </c>
      <c r="E189" s="7" t="s">
        <v>88</v>
      </c>
      <c r="F189" s="7" t="s">
        <v>88</v>
      </c>
    </row>
    <row r="190" spans="1:8" hidden="1" x14ac:dyDescent="0.25">
      <c r="B190" s="7" t="s">
        <v>88</v>
      </c>
      <c r="C190" s="7" t="s">
        <v>88</v>
      </c>
      <c r="D190" s="7" t="s">
        <v>88</v>
      </c>
      <c r="E190" s="7" t="s">
        <v>88</v>
      </c>
      <c r="F190" s="7" t="s">
        <v>88</v>
      </c>
    </row>
    <row r="191" spans="1:8" hidden="1" x14ac:dyDescent="0.25">
      <c r="B191" s="7" t="s">
        <v>88</v>
      </c>
      <c r="C191" s="7" t="s">
        <v>88</v>
      </c>
      <c r="D191" s="7" t="s">
        <v>88</v>
      </c>
      <c r="E191" s="7" t="s">
        <v>88</v>
      </c>
      <c r="F191" s="7" t="s">
        <v>88</v>
      </c>
    </row>
    <row r="192" spans="1:8" hidden="1" x14ac:dyDescent="0.25">
      <c r="B192" s="7" t="s">
        <v>88</v>
      </c>
      <c r="C192" s="7" t="s">
        <v>88</v>
      </c>
      <c r="D192" s="7" t="s">
        <v>88</v>
      </c>
      <c r="E192" s="7" t="s">
        <v>88</v>
      </c>
      <c r="F192" s="7" t="s">
        <v>88</v>
      </c>
    </row>
    <row r="193" spans="2:10" hidden="1" x14ac:dyDescent="0.25">
      <c r="B193" s="7" t="s">
        <v>88</v>
      </c>
      <c r="C193" s="7" t="s">
        <v>88</v>
      </c>
      <c r="D193" s="7" t="s">
        <v>88</v>
      </c>
      <c r="E193" s="7" t="s">
        <v>88</v>
      </c>
      <c r="F193" s="7" t="s">
        <v>88</v>
      </c>
    </row>
    <row r="194" spans="2:10" hidden="1" x14ac:dyDescent="0.25">
      <c r="B194" s="7" t="s">
        <v>88</v>
      </c>
      <c r="C194" s="7" t="s">
        <v>88</v>
      </c>
      <c r="D194" s="7" t="s">
        <v>88</v>
      </c>
      <c r="E194" s="7" t="s">
        <v>88</v>
      </c>
      <c r="F194" s="7" t="s">
        <v>88</v>
      </c>
    </row>
    <row r="195" spans="2:10" hidden="1" x14ac:dyDescent="0.25">
      <c r="B195" s="7" t="s">
        <v>88</v>
      </c>
      <c r="C195" s="7" t="s">
        <v>88</v>
      </c>
      <c r="D195" s="7" t="s">
        <v>88</v>
      </c>
      <c r="E195" s="7" t="s">
        <v>88</v>
      </c>
      <c r="F195" s="7" t="s">
        <v>88</v>
      </c>
    </row>
    <row r="196" spans="2:10" hidden="1" x14ac:dyDescent="0.25">
      <c r="B196" s="7" t="s">
        <v>88</v>
      </c>
      <c r="C196" s="7" t="s">
        <v>88</v>
      </c>
      <c r="D196" s="7" t="s">
        <v>88</v>
      </c>
      <c r="E196" s="7" t="s">
        <v>88</v>
      </c>
      <c r="F196" s="7" t="s">
        <v>88</v>
      </c>
    </row>
    <row r="197" spans="2:10" hidden="1" x14ac:dyDescent="0.25">
      <c r="B197" s="7" t="s">
        <v>88</v>
      </c>
      <c r="C197" s="7" t="s">
        <v>88</v>
      </c>
      <c r="D197" s="7" t="s">
        <v>88</v>
      </c>
      <c r="E197" s="7" t="s">
        <v>88</v>
      </c>
      <c r="F197" s="7" t="s">
        <v>88</v>
      </c>
    </row>
    <row r="198" spans="2:10" hidden="1" x14ac:dyDescent="0.25">
      <c r="B198" s="7" t="s">
        <v>88</v>
      </c>
      <c r="C198" s="7" t="s">
        <v>88</v>
      </c>
      <c r="D198" s="7" t="s">
        <v>88</v>
      </c>
      <c r="E198" s="7" t="s">
        <v>88</v>
      </c>
      <c r="F198" s="7" t="s">
        <v>88</v>
      </c>
    </row>
    <row r="199" spans="2:10" x14ac:dyDescent="0.25">
      <c r="B199" s="16" t="s">
        <v>372</v>
      </c>
      <c r="C199" s="16" t="s">
        <v>370</v>
      </c>
      <c r="D199" s="16" t="s">
        <v>373</v>
      </c>
      <c r="E199" s="16" t="s">
        <v>88</v>
      </c>
      <c r="F199" s="18" t="s">
        <v>374</v>
      </c>
      <c r="H199" s="16" t="s">
        <v>99</v>
      </c>
    </row>
    <row r="200" spans="2:10" x14ac:dyDescent="0.25">
      <c r="B200" s="41" t="s">
        <v>88</v>
      </c>
      <c r="C200" s="41" t="s">
        <v>88</v>
      </c>
      <c r="D200" s="41" t="s">
        <v>88</v>
      </c>
      <c r="E200" s="41" t="s">
        <v>88</v>
      </c>
      <c r="F200" s="41" t="s">
        <v>88</v>
      </c>
      <c r="H200" s="16" t="s">
        <v>99</v>
      </c>
    </row>
    <row r="202" spans="2:10" x14ac:dyDescent="0.25">
      <c r="J202" s="5"/>
    </row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</sheetData>
  <sheetProtection password="96FE" sheet="1" objects="1" scenarios="1"/>
  <dataValidations count="1">
    <dataValidation type="list" allowBlank="1" showDropDown="1" showInputMessage="1" showErrorMessage="1" sqref="A484:A493 A171:A200 A202:A482 A2:A3 A15:A16 A28:A29 A41:A42 A54:A55 A67:A68 A80:A81 A93:A94 A106:A107 A119:A120 A132:A133 A145:A146 A157:A168">
      <formula1>$A$2:$A$493</formula1>
    </dataValidation>
  </dataValidations>
  <hyperlinks>
    <hyperlink ref="F2" r:id="rId1"/>
    <hyperlink ref="F3" r:id="rId2"/>
    <hyperlink ref="F12" r:id="rId3"/>
    <hyperlink ref="F13" r:id="rId4"/>
    <hyperlink ref="F25" r:id="rId5"/>
    <hyperlink ref="F41" r:id="rId6"/>
    <hyperlink ref="F64" r:id="rId7"/>
    <hyperlink ref="F65" r:id="rId8"/>
    <hyperlink ref="F54" r:id="rId9"/>
    <hyperlink ref="F4" r:id="rId10"/>
    <hyperlink ref="F5" r:id="rId11"/>
    <hyperlink ref="F7" r:id="rId12"/>
    <hyperlink ref="F8" r:id="rId13"/>
    <hyperlink ref="F17" r:id="rId14"/>
    <hyperlink ref="F28" r:id="rId15"/>
    <hyperlink ref="F39" r:id="rId16"/>
    <hyperlink ref="F59" r:id="rId17"/>
    <hyperlink ref="F129" r:id="rId18"/>
    <hyperlink ref="F81" r:id="rId19"/>
    <hyperlink ref="F82" r:id="rId20"/>
    <hyperlink ref="F83" r:id="rId21"/>
    <hyperlink ref="F84" r:id="rId22"/>
    <hyperlink ref="F183" r:id="rId23"/>
    <hyperlink ref="F67" r:id="rId24"/>
    <hyperlink ref="F68" r:id="rId25"/>
    <hyperlink ref="F69" r:id="rId26"/>
    <hyperlink ref="F26" r:id="rId27"/>
    <hyperlink ref="F20" r:id="rId28"/>
    <hyperlink ref="F18" r:id="rId29"/>
    <hyperlink ref="F46" r:id="rId30"/>
    <hyperlink ref="F199" r:id="rId31"/>
  </hyperlinks>
  <pageMargins left="0.7" right="0.7" top="0.75" bottom="0.75" header="0.3" footer="0.3"/>
  <pageSetup paperSize="9" orientation="portrait" r:id="rId32"/>
  <drawing r:id="rId3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46"/>
  <sheetViews>
    <sheetView showGridLines="0" showRowColHeaders="0" zoomScale="93" zoomScaleNormal="93" workbookViewId="0"/>
  </sheetViews>
  <sheetFormatPr baseColWidth="10" defaultRowHeight="15" x14ac:dyDescent="0.25"/>
  <cols>
    <col min="1" max="1" width="20.5703125" style="44" customWidth="1"/>
    <col min="2" max="2" width="23.7109375" bestFit="1" customWidth="1"/>
    <col min="3" max="3" width="24.5703125" bestFit="1" customWidth="1"/>
    <col min="4" max="4" width="15.140625" style="44" customWidth="1"/>
    <col min="5" max="5" width="16.85546875" customWidth="1"/>
    <col min="6" max="6" width="23.5703125" bestFit="1" customWidth="1"/>
    <col min="7" max="7" width="15.85546875" customWidth="1"/>
    <col min="8" max="8" width="10.42578125" style="44" customWidth="1"/>
    <col min="9" max="9" width="6.140625" style="44" customWidth="1"/>
    <col min="10" max="10" width="21.5703125" customWidth="1"/>
    <col min="11" max="11" width="29.85546875" customWidth="1"/>
    <col min="12" max="12" width="25.5703125" bestFit="1" customWidth="1"/>
    <col min="13" max="13" width="38.85546875" bestFit="1" customWidth="1"/>
  </cols>
  <sheetData>
    <row r="1" spans="1:13" s="41" customFormat="1" ht="56.25" customHeight="1" x14ac:dyDescent="0.25">
      <c r="C1" s="251" t="s">
        <v>219</v>
      </c>
      <c r="D1" s="252"/>
      <c r="E1" s="252"/>
      <c r="F1" s="252"/>
      <c r="G1" s="252"/>
      <c r="H1" s="252"/>
      <c r="I1" s="252"/>
      <c r="J1" s="252"/>
    </row>
    <row r="2" spans="1:13" s="41" customFormat="1" x14ac:dyDescent="0.25">
      <c r="B2" s="257" t="s">
        <v>357</v>
      </c>
      <c r="C2" s="258"/>
      <c r="E2" s="257" t="s">
        <v>129</v>
      </c>
      <c r="F2" s="258"/>
      <c r="K2" s="257" t="s">
        <v>130</v>
      </c>
      <c r="L2" s="259"/>
      <c r="M2" s="258"/>
    </row>
    <row r="3" spans="1:13" s="41" customFormat="1" x14ac:dyDescent="0.25">
      <c r="D3" s="45"/>
    </row>
    <row r="4" spans="1:13" s="41" customFormat="1" ht="30" customHeight="1" x14ac:dyDescent="0.25">
      <c r="A4" s="260" t="s">
        <v>131</v>
      </c>
      <c r="B4" s="261"/>
      <c r="E4" s="260" t="s">
        <v>131</v>
      </c>
      <c r="F4" s="261"/>
      <c r="J4" s="253" t="s">
        <v>131</v>
      </c>
      <c r="K4" s="253"/>
    </row>
    <row r="5" spans="1:13" s="41" customFormat="1" x14ac:dyDescent="0.25">
      <c r="A5" s="46" t="s">
        <v>200</v>
      </c>
      <c r="B5" s="46" t="s">
        <v>199</v>
      </c>
      <c r="C5" s="46" t="s">
        <v>132</v>
      </c>
      <c r="D5" s="47"/>
      <c r="E5" s="46" t="s">
        <v>200</v>
      </c>
      <c r="F5" s="46" t="s">
        <v>199</v>
      </c>
      <c r="G5" s="46" t="s">
        <v>132</v>
      </c>
      <c r="H5" s="47"/>
      <c r="I5" s="47"/>
      <c r="J5" s="46" t="s">
        <v>200</v>
      </c>
      <c r="K5" s="46" t="s">
        <v>199</v>
      </c>
      <c r="L5" s="46" t="s">
        <v>132</v>
      </c>
      <c r="M5" s="46" t="s">
        <v>133</v>
      </c>
    </row>
    <row r="6" spans="1:13" s="41" customFormat="1" x14ac:dyDescent="0.25">
      <c r="A6" s="176" t="s">
        <v>189</v>
      </c>
      <c r="B6" s="176" t="s">
        <v>187</v>
      </c>
      <c r="C6" s="176" t="s">
        <v>39</v>
      </c>
      <c r="D6" s="48"/>
      <c r="E6" s="176" t="s">
        <v>210</v>
      </c>
      <c r="F6" s="176" t="s">
        <v>384</v>
      </c>
      <c r="G6" s="176" t="s">
        <v>75</v>
      </c>
      <c r="H6" s="40"/>
      <c r="I6" s="40"/>
      <c r="J6" s="58" t="s">
        <v>215</v>
      </c>
      <c r="K6" s="58" t="s">
        <v>218</v>
      </c>
      <c r="L6" s="58" t="s">
        <v>135</v>
      </c>
      <c r="M6" s="69" t="s">
        <v>136</v>
      </c>
    </row>
    <row r="7" spans="1:13" s="41" customFormat="1" ht="15" customHeight="1" x14ac:dyDescent="0.25">
      <c r="A7" s="176" t="s">
        <v>190</v>
      </c>
      <c r="B7" s="176" t="s">
        <v>188</v>
      </c>
      <c r="C7" s="176" t="s">
        <v>12</v>
      </c>
      <c r="D7" s="48"/>
      <c r="E7" s="176" t="s">
        <v>205</v>
      </c>
      <c r="F7" s="176" t="s">
        <v>209</v>
      </c>
      <c r="G7" s="176" t="s">
        <v>137</v>
      </c>
      <c r="H7" s="40"/>
      <c r="I7" s="40"/>
      <c r="J7" s="27" t="s">
        <v>216</v>
      </c>
      <c r="K7" s="27" t="s">
        <v>217</v>
      </c>
      <c r="L7" s="27" t="s">
        <v>50</v>
      </c>
      <c r="M7" s="49" t="s">
        <v>138</v>
      </c>
    </row>
    <row r="8" spans="1:13" s="41" customFormat="1" x14ac:dyDescent="0.25">
      <c r="A8" s="176" t="s">
        <v>191</v>
      </c>
      <c r="B8" s="176" t="s">
        <v>193</v>
      </c>
      <c r="C8" s="176" t="s">
        <v>7</v>
      </c>
      <c r="D8" s="48"/>
      <c r="E8" s="176" t="s">
        <v>206</v>
      </c>
      <c r="F8" s="176" t="s">
        <v>386</v>
      </c>
      <c r="G8" s="176" t="s">
        <v>139</v>
      </c>
      <c r="H8" s="40"/>
      <c r="I8" s="40"/>
    </row>
    <row r="9" spans="1:13" s="41" customFormat="1" x14ac:dyDescent="0.25">
      <c r="A9" s="176" t="s">
        <v>192</v>
      </c>
      <c r="B9" s="176" t="s">
        <v>194</v>
      </c>
      <c r="C9" s="176" t="s">
        <v>116</v>
      </c>
      <c r="D9" s="48"/>
      <c r="E9" s="176" t="s">
        <v>207</v>
      </c>
      <c r="F9" s="176" t="s">
        <v>208</v>
      </c>
      <c r="G9" s="176" t="s">
        <v>140</v>
      </c>
      <c r="H9" s="40"/>
      <c r="I9" s="40"/>
    </row>
    <row r="10" spans="1:13" s="41" customFormat="1" x14ac:dyDescent="0.25">
      <c r="A10" s="176" t="s">
        <v>195</v>
      </c>
      <c r="B10" s="176" t="s">
        <v>198</v>
      </c>
      <c r="C10" s="176" t="s">
        <v>29</v>
      </c>
      <c r="D10" s="48"/>
      <c r="E10" s="176"/>
      <c r="F10" s="176" t="s">
        <v>385</v>
      </c>
      <c r="G10" s="176" t="s">
        <v>369</v>
      </c>
    </row>
    <row r="11" spans="1:13" s="41" customFormat="1" x14ac:dyDescent="0.25">
      <c r="A11" s="176" t="s">
        <v>197</v>
      </c>
      <c r="B11" s="176" t="s">
        <v>196</v>
      </c>
      <c r="C11" s="176" t="s">
        <v>50</v>
      </c>
      <c r="D11" s="48"/>
    </row>
    <row r="12" spans="1:13" s="41" customFormat="1" x14ac:dyDescent="0.25">
      <c r="B12" s="48"/>
      <c r="C12" s="48"/>
      <c r="D12" s="48"/>
    </row>
    <row r="13" spans="1:13" s="50" customFormat="1" x14ac:dyDescent="0.25">
      <c r="B13" s="51"/>
      <c r="C13" s="51"/>
      <c r="D13" s="51"/>
    </row>
    <row r="14" spans="1:13" s="52" customFormat="1" x14ac:dyDescent="0.25">
      <c r="B14" s="53"/>
      <c r="C14" s="53"/>
      <c r="D14" s="53"/>
    </row>
    <row r="15" spans="1:13" s="54" customFormat="1" ht="40.5" customHeight="1" x14ac:dyDescent="0.5">
      <c r="B15" s="53"/>
      <c r="C15" s="53"/>
      <c r="D15" s="53"/>
      <c r="F15" s="55" t="s">
        <v>220</v>
      </c>
    </row>
    <row r="16" spans="1:13" s="54" customFormat="1" x14ac:dyDescent="0.25">
      <c r="B16" s="262" t="s">
        <v>357</v>
      </c>
      <c r="C16" s="263"/>
      <c r="K16" s="255" t="s">
        <v>142</v>
      </c>
      <c r="L16" s="256"/>
    </row>
    <row r="17" spans="2:13" s="54" customFormat="1" x14ac:dyDescent="0.25">
      <c r="E17" s="264" t="s">
        <v>131</v>
      </c>
      <c r="F17" s="265"/>
      <c r="K17" s="60"/>
      <c r="L17" s="60"/>
    </row>
    <row r="18" spans="2:13" s="54" customFormat="1" x14ac:dyDescent="0.25">
      <c r="B18" s="56" t="s">
        <v>131</v>
      </c>
      <c r="C18" s="56" t="s">
        <v>132</v>
      </c>
      <c r="D18" s="57"/>
      <c r="E18" s="56" t="s">
        <v>200</v>
      </c>
      <c r="F18" s="56" t="s">
        <v>199</v>
      </c>
      <c r="G18" s="56" t="s">
        <v>132</v>
      </c>
      <c r="H18" s="57"/>
      <c r="I18" s="57"/>
      <c r="K18" s="70" t="s">
        <v>131</v>
      </c>
      <c r="L18" s="70" t="s">
        <v>132</v>
      </c>
    </row>
    <row r="19" spans="2:13" s="54" customFormat="1" x14ac:dyDescent="0.25">
      <c r="B19" s="58" t="s">
        <v>143</v>
      </c>
      <c r="C19" s="58" t="s">
        <v>144</v>
      </c>
      <c r="D19" s="52"/>
      <c r="E19" s="59" t="s">
        <v>211</v>
      </c>
      <c r="F19" s="58" t="s">
        <v>213</v>
      </c>
      <c r="G19" s="58" t="s">
        <v>75</v>
      </c>
      <c r="H19" s="52"/>
      <c r="I19" s="52"/>
      <c r="K19" s="71" t="s">
        <v>145</v>
      </c>
      <c r="L19" s="71" t="s">
        <v>146</v>
      </c>
      <c r="M19" s="60" t="s">
        <v>147</v>
      </c>
    </row>
    <row r="20" spans="2:13" s="54" customFormat="1" x14ac:dyDescent="0.25">
      <c r="B20" s="58" t="s">
        <v>148</v>
      </c>
      <c r="C20" s="58" t="s">
        <v>135</v>
      </c>
      <c r="D20" s="52"/>
      <c r="E20" s="58" t="s">
        <v>212</v>
      </c>
      <c r="F20" s="58" t="s">
        <v>214</v>
      </c>
      <c r="G20" s="58" t="s">
        <v>149</v>
      </c>
      <c r="H20" s="52"/>
      <c r="I20" s="52"/>
      <c r="K20" s="71" t="s">
        <v>150</v>
      </c>
      <c r="L20" s="71" t="s">
        <v>151</v>
      </c>
    </row>
    <row r="21" spans="2:13" s="54" customFormat="1" x14ac:dyDescent="0.25">
      <c r="B21" s="58" t="s">
        <v>152</v>
      </c>
      <c r="C21" s="58" t="s">
        <v>134</v>
      </c>
      <c r="D21" s="52"/>
      <c r="K21" s="71" t="s">
        <v>153</v>
      </c>
      <c r="L21" s="71" t="s">
        <v>154</v>
      </c>
    </row>
    <row r="22" spans="2:13" s="54" customFormat="1" x14ac:dyDescent="0.25">
      <c r="B22" s="58" t="s">
        <v>155</v>
      </c>
      <c r="C22" s="58" t="s">
        <v>156</v>
      </c>
      <c r="D22" s="52"/>
      <c r="K22" s="71" t="s">
        <v>157</v>
      </c>
      <c r="L22" s="71" t="s">
        <v>158</v>
      </c>
    </row>
    <row r="23" spans="2:13" s="54" customFormat="1" x14ac:dyDescent="0.25">
      <c r="B23" s="58" t="s">
        <v>159</v>
      </c>
      <c r="C23" s="58" t="s">
        <v>12</v>
      </c>
      <c r="D23" s="52"/>
    </row>
    <row r="24" spans="2:13" s="54" customFormat="1" x14ac:dyDescent="0.25">
      <c r="B24" s="58" t="s">
        <v>160</v>
      </c>
      <c r="C24" s="58" t="s">
        <v>141</v>
      </c>
      <c r="D24" s="52"/>
    </row>
    <row r="25" spans="2:13" s="54" customFormat="1" x14ac:dyDescent="0.25">
      <c r="B25" s="58" t="s">
        <v>161</v>
      </c>
      <c r="C25" s="58" t="s">
        <v>162</v>
      </c>
      <c r="D25" s="52"/>
    </row>
    <row r="26" spans="2:13" s="54" customFormat="1" x14ac:dyDescent="0.25">
      <c r="B26" s="58" t="s">
        <v>163</v>
      </c>
      <c r="C26" s="58" t="s">
        <v>50</v>
      </c>
      <c r="D26" s="52"/>
    </row>
    <row r="27" spans="2:13" s="54" customFormat="1" x14ac:dyDescent="0.25"/>
    <row r="28" spans="2:13" s="54" customFormat="1" x14ac:dyDescent="0.25">
      <c r="E28" s="52"/>
    </row>
    <row r="29" spans="2:13" s="54" customFormat="1" x14ac:dyDescent="0.25">
      <c r="B29" s="254" t="s">
        <v>164</v>
      </c>
      <c r="C29" s="254"/>
      <c r="D29" s="61"/>
      <c r="E29" s="53"/>
    </row>
    <row r="30" spans="2:13" s="54" customFormat="1" x14ac:dyDescent="0.25">
      <c r="E30" s="52"/>
    </row>
    <row r="31" spans="2:13" s="54" customFormat="1" x14ac:dyDescent="0.25">
      <c r="B31" s="56" t="s">
        <v>131</v>
      </c>
      <c r="C31" s="56" t="s">
        <v>132</v>
      </c>
      <c r="D31" s="62"/>
      <c r="E31" s="57"/>
    </row>
    <row r="32" spans="2:13" s="54" customFormat="1" x14ac:dyDescent="0.25">
      <c r="B32" s="58" t="s">
        <v>165</v>
      </c>
      <c r="C32" s="26" t="s">
        <v>166</v>
      </c>
      <c r="D32" s="63"/>
      <c r="E32" s="64"/>
    </row>
    <row r="33" spans="2:5" s="54" customFormat="1" x14ac:dyDescent="0.25">
      <c r="B33" s="58" t="s">
        <v>167</v>
      </c>
      <c r="C33" s="58" t="s">
        <v>168</v>
      </c>
      <c r="D33" s="65"/>
      <c r="E33" s="61"/>
    </row>
    <row r="34" spans="2:5" s="54" customFormat="1" x14ac:dyDescent="0.25">
      <c r="B34" s="58" t="s">
        <v>169</v>
      </c>
      <c r="C34" s="58" t="s">
        <v>170</v>
      </c>
      <c r="D34" s="65"/>
      <c r="E34" s="61"/>
    </row>
    <row r="35" spans="2:5" s="54" customFormat="1" x14ac:dyDescent="0.25">
      <c r="B35" s="58" t="s">
        <v>171</v>
      </c>
      <c r="C35" s="58" t="s">
        <v>172</v>
      </c>
      <c r="D35" s="65"/>
      <c r="E35" s="61"/>
    </row>
    <row r="36" spans="2:5" s="54" customFormat="1" x14ac:dyDescent="0.25">
      <c r="B36" s="58" t="s">
        <v>173</v>
      </c>
      <c r="C36" s="58" t="s">
        <v>174</v>
      </c>
      <c r="D36" s="65"/>
      <c r="E36" s="61"/>
    </row>
    <row r="37" spans="2:5" s="54" customFormat="1" x14ac:dyDescent="0.25">
      <c r="B37" s="58" t="s">
        <v>175</v>
      </c>
      <c r="C37" s="58" t="s">
        <v>176</v>
      </c>
      <c r="D37" s="65"/>
      <c r="E37" s="61"/>
    </row>
    <row r="38" spans="2:5" s="54" customFormat="1" x14ac:dyDescent="0.25">
      <c r="B38" s="52"/>
      <c r="C38" s="52"/>
      <c r="D38" s="52"/>
      <c r="E38" s="61"/>
    </row>
    <row r="39" spans="2:5" s="54" customFormat="1" x14ac:dyDescent="0.25">
      <c r="B39" s="254" t="s">
        <v>177</v>
      </c>
      <c r="C39" s="254"/>
      <c r="D39" s="61"/>
      <c r="E39" s="52"/>
    </row>
    <row r="40" spans="2:5" s="54" customFormat="1" x14ac:dyDescent="0.25">
      <c r="B40" s="66"/>
      <c r="C40" s="67"/>
      <c r="D40" s="61"/>
      <c r="E40" s="52"/>
    </row>
    <row r="41" spans="2:5" s="54" customFormat="1" x14ac:dyDescent="0.25">
      <c r="B41" s="56" t="s">
        <v>131</v>
      </c>
      <c r="C41" s="68" t="s">
        <v>132</v>
      </c>
      <c r="D41" s="62"/>
      <c r="E41" s="57"/>
    </row>
    <row r="42" spans="2:5" s="54" customFormat="1" x14ac:dyDescent="0.25">
      <c r="B42" s="58" t="s">
        <v>178</v>
      </c>
      <c r="C42" s="58" t="s">
        <v>179</v>
      </c>
      <c r="D42" s="52"/>
      <c r="E42" s="52"/>
    </row>
    <row r="43" spans="2:5" s="54" customFormat="1" x14ac:dyDescent="0.25">
      <c r="B43" s="58" t="s">
        <v>180</v>
      </c>
      <c r="C43" s="58" t="s">
        <v>181</v>
      </c>
      <c r="D43" s="52"/>
    </row>
    <row r="44" spans="2:5" s="54" customFormat="1" x14ac:dyDescent="0.25">
      <c r="B44" s="58" t="s">
        <v>182</v>
      </c>
      <c r="C44" s="58" t="s">
        <v>50</v>
      </c>
      <c r="D44" s="52"/>
    </row>
    <row r="45" spans="2:5" s="54" customFormat="1" x14ac:dyDescent="0.25">
      <c r="B45" s="58" t="s">
        <v>183</v>
      </c>
      <c r="C45" s="58" t="s">
        <v>184</v>
      </c>
      <c r="D45" s="52"/>
    </row>
    <row r="46" spans="2:5" s="54" customFormat="1" x14ac:dyDescent="0.25">
      <c r="B46" s="58" t="s">
        <v>185</v>
      </c>
      <c r="C46" s="58" t="s">
        <v>186</v>
      </c>
      <c r="D46" s="52"/>
    </row>
  </sheetData>
  <sheetProtection password="96FE" sheet="1" objects="1" scenarios="1"/>
  <mergeCells count="12">
    <mergeCell ref="C1:J1"/>
    <mergeCell ref="J4:K4"/>
    <mergeCell ref="B39:C39"/>
    <mergeCell ref="K16:L16"/>
    <mergeCell ref="B2:C2"/>
    <mergeCell ref="E2:F2"/>
    <mergeCell ref="K2:M2"/>
    <mergeCell ref="B29:C29"/>
    <mergeCell ref="A4:B4"/>
    <mergeCell ref="E4:F4"/>
    <mergeCell ref="B16:C16"/>
    <mergeCell ref="E17:F1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E9"/>
  <sheetViews>
    <sheetView workbookViewId="0">
      <selection activeCell="E24" sqref="E24"/>
    </sheetView>
  </sheetViews>
  <sheetFormatPr baseColWidth="10" defaultRowHeight="15" x14ac:dyDescent="0.25"/>
  <cols>
    <col min="1" max="1" width="11.42578125" style="44"/>
    <col min="2" max="2" width="33.5703125" customWidth="1"/>
    <col min="3" max="3" width="14.5703125" customWidth="1"/>
    <col min="4" max="4" width="14.140625" customWidth="1"/>
    <col min="5" max="5" width="26" customWidth="1"/>
  </cols>
  <sheetData>
    <row r="2" spans="1:5" ht="15.75" thickBot="1" x14ac:dyDescent="0.3"/>
    <row r="3" spans="1:5" x14ac:dyDescent="0.25">
      <c r="A3" s="115"/>
      <c r="B3" s="116" t="s">
        <v>328</v>
      </c>
      <c r="C3" s="116" t="s">
        <v>1</v>
      </c>
      <c r="D3" s="116" t="s">
        <v>329</v>
      </c>
      <c r="E3" s="117" t="s">
        <v>330</v>
      </c>
    </row>
    <row r="4" spans="1:5" x14ac:dyDescent="0.25">
      <c r="A4" s="118" t="s">
        <v>324</v>
      </c>
      <c r="B4" s="113" t="s">
        <v>331</v>
      </c>
      <c r="C4" s="114" t="s">
        <v>332</v>
      </c>
      <c r="D4" s="114" t="s">
        <v>333</v>
      </c>
      <c r="E4" s="119" t="s">
        <v>334</v>
      </c>
    </row>
    <row r="5" spans="1:5" x14ac:dyDescent="0.25">
      <c r="A5" s="118" t="s">
        <v>327</v>
      </c>
      <c r="B5" s="113" t="s">
        <v>335</v>
      </c>
      <c r="C5" s="114" t="s">
        <v>336</v>
      </c>
      <c r="D5" s="114" t="s">
        <v>337</v>
      </c>
      <c r="E5" s="119" t="s">
        <v>338</v>
      </c>
    </row>
    <row r="6" spans="1:5" x14ac:dyDescent="0.25">
      <c r="A6" s="118" t="s">
        <v>326</v>
      </c>
      <c r="B6" s="113" t="s">
        <v>339</v>
      </c>
      <c r="C6" s="114" t="s">
        <v>340</v>
      </c>
      <c r="D6" s="114" t="s">
        <v>341</v>
      </c>
      <c r="E6" s="119" t="s">
        <v>342</v>
      </c>
    </row>
    <row r="7" spans="1:5" x14ac:dyDescent="0.25">
      <c r="A7" s="118" t="s">
        <v>323</v>
      </c>
      <c r="B7" s="113" t="s">
        <v>343</v>
      </c>
      <c r="C7" s="114" t="s">
        <v>345</v>
      </c>
      <c r="D7" s="114" t="s">
        <v>344</v>
      </c>
      <c r="E7" s="119" t="s">
        <v>346</v>
      </c>
    </row>
    <row r="8" spans="1:5" x14ac:dyDescent="0.25">
      <c r="A8" s="118" t="s">
        <v>325</v>
      </c>
      <c r="B8" s="113" t="s">
        <v>347</v>
      </c>
      <c r="C8" s="114" t="s">
        <v>348</v>
      </c>
      <c r="D8" s="114" t="s">
        <v>349</v>
      </c>
      <c r="E8" s="119" t="s">
        <v>354</v>
      </c>
    </row>
    <row r="9" spans="1:5" ht="15.75" thickBot="1" x14ac:dyDescent="0.3">
      <c r="A9" s="120" t="s">
        <v>322</v>
      </c>
      <c r="B9" s="121" t="s">
        <v>350</v>
      </c>
      <c r="C9" s="122" t="s">
        <v>351</v>
      </c>
      <c r="D9" s="122" t="s">
        <v>352</v>
      </c>
      <c r="E9" s="123" t="s">
        <v>353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ACCUEIL</vt:lpstr>
      <vt:lpstr>RECHERCHE</vt:lpstr>
      <vt:lpstr>SERVAL</vt:lpstr>
      <vt:lpstr>SERIE DE PRIX</vt:lpstr>
      <vt:lpstr>NORMES</vt:lpstr>
      <vt:lpstr>CONVENTIONS</vt:lpstr>
      <vt:lpstr>MARCHE ENTREPRISE</vt:lpstr>
      <vt:lpstr>COORDONEES SDE 82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BLANC Sebastien</cp:lastModifiedBy>
  <cp:lastPrinted>2014-07-24T11:21:58Z</cp:lastPrinted>
  <dcterms:created xsi:type="dcterms:W3CDTF">2014-07-16T12:41:11Z</dcterms:created>
  <dcterms:modified xsi:type="dcterms:W3CDTF">2018-05-14T12:59:19Z</dcterms:modified>
</cp:coreProperties>
</file>