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65" windowWidth="15195" windowHeight="7365" tabRatio="671"/>
  </bookViews>
  <sheets>
    <sheet name="S-R 0SE" sheetId="6" r:id="rId1"/>
    <sheet name="Baan-2 actual" sheetId="3" r:id="rId2"/>
    <sheet name="Baan-3 estimated" sheetId="4" r:id="rId3"/>
  </sheets>
  <calcPr calcId="145621"/>
</workbook>
</file>

<file path=xl/calcChain.xml><?xml version="1.0" encoding="utf-8"?>
<calcChain xmlns="http://schemas.openxmlformats.org/spreadsheetml/2006/main">
  <c r="G3" i="6" l="1" a="1"/>
  <c r="G3" i="6" s="1"/>
  <c r="L6" i="6"/>
  <c r="I5" i="6" s="1" a="1"/>
  <c r="I5" i="6" s="1"/>
  <c r="G4" i="6" a="1"/>
  <c r="G4" i="6" s="1"/>
  <c r="G5" i="6" a="1"/>
  <c r="G5" i="6" s="1"/>
  <c r="G6" i="6" a="1"/>
  <c r="G6" i="6" s="1"/>
  <c r="G7" i="6" a="1"/>
  <c r="G7" i="6" s="1"/>
  <c r="G8" i="6" a="1"/>
  <c r="G8" i="6" s="1"/>
  <c r="G9" i="6" a="1"/>
  <c r="G9" i="6" s="1"/>
  <c r="G10" i="6" a="1"/>
  <c r="G10" i="6" s="1"/>
  <c r="G11" i="6" a="1"/>
  <c r="G11" i="6" s="1"/>
  <c r="G12" i="6" a="1"/>
  <c r="G12" i="6" s="1"/>
  <c r="G13" i="6" a="1"/>
  <c r="G13" i="6" s="1"/>
  <c r="D4" i="6" a="1"/>
  <c r="D4" i="6" s="1"/>
  <c r="D5" i="6" a="1"/>
  <c r="D5" i="6" s="1"/>
  <c r="D6" i="6" a="1"/>
  <c r="D6" i="6" s="1"/>
  <c r="D7" i="6" a="1"/>
  <c r="D7" i="6" s="1"/>
  <c r="D8" i="6" a="1"/>
  <c r="D8" i="6" s="1"/>
  <c r="D9" i="6" a="1"/>
  <c r="D9" i="6" s="1"/>
  <c r="D10" i="6" a="1"/>
  <c r="D10" i="6" s="1"/>
  <c r="D11" i="6" a="1"/>
  <c r="D11" i="6" s="1"/>
  <c r="D12" i="6" a="1"/>
  <c r="D12" i="6" s="1"/>
  <c r="D13" i="6" a="1"/>
  <c r="D13" i="6" s="1"/>
  <c r="D3" i="6" a="1"/>
  <c r="D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3" i="6" a="1"/>
  <c r="B3" i="6" s="1"/>
  <c r="A4" i="6" a="1"/>
  <c r="A4" i="6" s="1"/>
  <c r="A5" i="6" a="1"/>
  <c r="A5" i="6" s="1"/>
  <c r="A6" i="6" a="1"/>
  <c r="A6" i="6" s="1"/>
  <c r="A7" i="6" a="1"/>
  <c r="A7" i="6" s="1"/>
  <c r="A8" i="6" a="1"/>
  <c r="A8" i="6" s="1"/>
  <c r="A9" i="6" a="1"/>
  <c r="A9" i="6" s="1"/>
  <c r="A10" i="6" a="1"/>
  <c r="A10" i="6" s="1"/>
  <c r="A11" i="6" a="1"/>
  <c r="A11" i="6" s="1"/>
  <c r="A12" i="6" a="1"/>
  <c r="A12" i="6" s="1"/>
  <c r="A13" i="6" a="1"/>
  <c r="A13" i="6" s="1"/>
  <c r="A3" i="6" a="1"/>
  <c r="A3" i="6" s="1"/>
  <c r="I3" i="6" l="1" a="1"/>
  <c r="I3" i="6" s="1"/>
  <c r="I12" i="6" a="1"/>
  <c r="I12" i="6" s="1"/>
  <c r="I10" i="6" a="1"/>
  <c r="I10" i="6" s="1"/>
  <c r="I8" i="6" a="1"/>
  <c r="I8" i="6" s="1"/>
  <c r="I6" i="6" a="1"/>
  <c r="I6" i="6" s="1"/>
  <c r="I4" i="6" a="1"/>
  <c r="I4" i="6" s="1"/>
  <c r="I13" i="6" a="1"/>
  <c r="I13" i="6" s="1"/>
  <c r="I11" i="6" a="1"/>
  <c r="I11" i="6" s="1"/>
  <c r="I9" i="6" a="1"/>
  <c r="I9" i="6" s="1"/>
  <c r="I7" i="6" a="1"/>
  <c r="I7" i="6" s="1"/>
  <c r="C11" i="6"/>
  <c r="C7" i="6"/>
  <c r="C12" i="6"/>
  <c r="C10" i="6"/>
  <c r="C8" i="6"/>
  <c r="C6" i="6"/>
  <c r="C4" i="6"/>
  <c r="C9" i="6"/>
  <c r="C5" i="6"/>
  <c r="C13" i="6"/>
  <c r="C3" i="6"/>
  <c r="F3" i="6" l="1"/>
  <c r="F13" i="6" l="1"/>
  <c r="F4" i="6" l="1"/>
  <c r="F5" i="6"/>
  <c r="F6" i="6"/>
  <c r="F7" i="6"/>
  <c r="F8" i="6"/>
  <c r="F9" i="6"/>
  <c r="F10" i="6"/>
  <c r="F11" i="6"/>
  <c r="F12" i="6"/>
  <c r="H4" i="6" l="1"/>
  <c r="H6" i="6"/>
  <c r="H8" i="6"/>
  <c r="H10" i="6"/>
  <c r="H12" i="6"/>
  <c r="H3" i="6"/>
  <c r="H9" i="6"/>
  <c r="H11" i="6"/>
  <c r="H5" i="6"/>
  <c r="H7" i="6"/>
  <c r="H13" i="6"/>
</calcChain>
</file>

<file path=xl/sharedStrings.xml><?xml version="1.0" encoding="utf-8"?>
<sst xmlns="http://schemas.openxmlformats.org/spreadsheetml/2006/main" count="801" uniqueCount="306">
  <si>
    <t>COUTS MATIERES</t>
  </si>
  <si>
    <t>Date   : 28-04</t>
  </si>
  <si>
    <t>TUAL PRODUCT</t>
  </si>
  <si>
    <t>DER</t>
  </si>
  <si>
    <t>P</t>
  </si>
  <si>
    <t>age</t>
  </si>
  <si>
    <t>:    1</t>
  </si>
  <si>
    <t>C</t>
  </si>
  <si>
    <t>--------------</t>
  </si>
  <si>
    <t>------------</t>
  </si>
  <si>
    <t>---------------</t>
  </si>
  <si>
    <t>------</t>
  </si>
  <si>
    <t>----</t>
  </si>
  <si>
    <t>--------</t>
  </si>
  <si>
    <t>---------</t>
  </si>
  <si>
    <t>--</t>
  </si>
  <si>
    <t>-----------</t>
  </si>
  <si>
    <t>Production Ord</t>
  </si>
  <si>
    <t>er :0SE003651  Closed</t>
  </si>
  <si>
    <t>Q</t>
  </si>
  <si>
    <t>uantit</t>
  </si>
  <si>
    <t>y Or</t>
  </si>
  <si>
    <t>dered  :</t>
  </si>
  <si>
    <t>00 UN</t>
  </si>
  <si>
    <t>Item</t>
  </si>
  <si>
    <t>:         10663841000</t>
  </si>
  <si>
    <t>y De</t>
  </si>
  <si>
    <t>livered:</t>
  </si>
  <si>
    <t>y Re</t>
  </si>
  <si>
    <t>jected :</t>
  </si>
  <si>
    <t>Revision</t>
  </si>
  <si>
    <t>:C02 __</t>
  </si>
  <si>
    <t>Cost Component</t>
  </si>
  <si>
    <t>| Description</t>
  </si>
  <si>
    <t>| Cost Comp</t>
  </si>
  <si>
    <t>onent Type</t>
  </si>
  <si>
    <t>|</t>
  </si>
  <si>
    <t>Currency</t>
  </si>
  <si>
    <t>Amount</t>
  </si>
  <si>
    <t>-+----------</t>
  </si>
  <si>
    <t>-+</t>
  </si>
  <si>
    <t>---+</t>
  </si>
  <si>
    <t>Sub Item</t>
  </si>
  <si>
    <t>ISOLA</t>
  </si>
  <si>
    <t>NTE</t>
  </si>
  <si>
    <t>Work</t>
  </si>
  <si>
    <t>enter</t>
  </si>
  <si>
    <t>0PNY</t>
  </si>
  <si>
    <t>: 10</t>
  </si>
  <si>
    <t>Actu</t>
  </si>
  <si>
    <t>al</t>
  </si>
  <si>
    <t>Quantity</t>
  </si>
  <si>
    <t>UN</t>
  </si>
  <si>
    <t>MA</t>
  </si>
  <si>
    <t>| Coûts matière aggrégés</t>
  </si>
  <si>
    <t>| Material</t>
  </si>
  <si>
    <t>Costs</t>
  </si>
  <si>
    <t>EUR</t>
  </si>
  <si>
    <t>OP</t>
  </si>
  <si>
    <t>| Operation</t>
  </si>
  <si>
    <t>SU</t>
  </si>
  <si>
    <t>| Surcharges agrégées</t>
  </si>
  <si>
    <t>| Surch. on</t>
  </si>
  <si>
    <t>Material Costs</t>
  </si>
  <si>
    <t>KG</t>
  </si>
  <si>
    <t>E SURM</t>
  </si>
  <si>
    <t>OULE</t>
  </si>
  <si>
    <t>/100 Work</t>
  </si>
  <si>
    <t>MAEX1</t>
  </si>
  <si>
    <t>| Achat externe Tx normal</t>
  </si>
  <si>
    <t>MAFA1</t>
  </si>
  <si>
    <t>| Frais d'appro Tx normal</t>
  </si>
  <si>
    <t>METAL</t>
  </si>
  <si>
    <t>LIQU</t>
  </si>
  <si>
    <t>---</t>
  </si>
  <si>
    <t>TOTAL COUTS MATIERES</t>
  </si>
  <si>
    <t>COÛTS OPERATOI</t>
  </si>
  <si>
    <t>RES</t>
  </si>
  <si>
    <t>Operation</t>
  </si>
  <si>
    <t>Man Hours :</t>
  </si>
  <si>
    <t>Hours</t>
  </si>
  <si>
    <t>:</t>
  </si>
  <si>
    <t>1.9400</t>
  </si>
  <si>
    <t>OPTP73</t>
  </si>
  <si>
    <t>2.0000</t>
  </si>
  <si>
    <t>11.0500</t>
  </si>
  <si>
    <t>13.7400</t>
  </si>
  <si>
    <t>14.7400</t>
  </si>
  <si>
    <t>0.0000</t>
  </si>
  <si>
    <t>6.5950</t>
  </si>
  <si>
    <t>10.4100</t>
  </si>
  <si>
    <t>18.6100</t>
  </si>
  <si>
    <t>TOTAL COÛTS OPERATOIRES</t>
  </si>
  <si>
    <t>Total by Order</t>
  </si>
  <si>
    <t>Currency              : EUR</t>
  </si>
  <si>
    <t>Include Fixed Costs   : No</t>
  </si>
  <si>
    <t>Total Material Costs</t>
  </si>
  <si>
    <t>Total Operation Costs</t>
  </si>
  <si>
    <t>Total Surcharge Material Costs</t>
  </si>
  <si>
    <t>Total Surcharge Operation Costs</t>
  </si>
  <si>
    <t>Total Cost Price</t>
  </si>
  <si>
    <t>48,2703*</t>
  </si>
  <si>
    <t>10,0940*</t>
  </si>
  <si>
    <t>0,0000*</t>
  </si>
  <si>
    <t>Page</t>
  </si>
  <si>
    <t>-------</t>
  </si>
  <si>
    <t>sts</t>
  </si>
  <si>
    <t>+------</t>
  </si>
  <si>
    <t>+</t>
  </si>
  <si>
    <t>(Min)</t>
  </si>
  <si>
    <t>Total Material C</t>
  </si>
  <si>
    <t>osts</t>
  </si>
  <si>
    <t>Total Operation</t>
  </si>
  <si>
    <t>Total Surcharge</t>
  </si>
  <si>
    <t>Total General Co</t>
  </si>
  <si>
    <t>Date   : 28-04-14 [09:44, E</t>
  </si>
  <si>
    <t>ur]</t>
  </si>
  <si>
    <t>---------------------------</t>
  </si>
  <si>
    <t>Item                  :</t>
  </si>
  <si>
    <t>Price Calculation Code: S14</t>
  </si>
  <si>
    <t>Code calcu</t>
  </si>
  <si>
    <t>Order Quantity        :</t>
  </si>
  <si>
    <t>---------+-----------------</t>
  </si>
  <si>
    <t>+------------------------</t>
  </si>
  <si>
    <t>ption</t>
  </si>
  <si>
    <t>AGE ELEMENT</t>
  </si>
  <si>
    <t>E 24 HEURES</t>
  </si>
  <si>
    <t>ECTRIQUE CO</t>
  </si>
  <si>
    <t>GE A L'ENCR</t>
  </si>
  <si>
    <t>LAGE BPF-AL</t>
  </si>
  <si>
    <t>N ROUTE</t>
  </si>
  <si>
    <t>LIM SALLE (</t>
  </si>
  <si>
    <t>MENT AUTOMA</t>
  </si>
  <si>
    <t>LE RADIOGRA</t>
  </si>
  <si>
    <t>+----------</t>
  </si>
  <si>
    <t>rges</t>
  </si>
  <si>
    <t>PUHT</t>
  </si>
  <si>
    <t xml:space="preserve">Main d'œuvre </t>
  </si>
  <si>
    <t>Tps Min</t>
  </si>
  <si>
    <t>TUO</t>
  </si>
  <si>
    <t>0SE</t>
  </si>
  <si>
    <t>CO</t>
  </si>
  <si>
    <t>----------</t>
  </si>
  <si>
    <t>andard Cos</t>
  </si>
  <si>
    <t>t Price</t>
  </si>
  <si>
    <t>l standard 2014</t>
  </si>
  <si>
    <t>Ma</t>
  </si>
  <si>
    <t>terial Cos</t>
  </si>
  <si>
    <t>ts</t>
  </si>
  <si>
    <t>Op</t>
  </si>
  <si>
    <t>eration Co</t>
  </si>
  <si>
    <t>Wor</t>
  </si>
  <si>
    <t>Operatio</t>
  </si>
  <si>
    <t>n Time</t>
  </si>
  <si>
    <t>Cen</t>
  </si>
  <si>
    <t>--------------+</t>
  </si>
  <si>
    <t>Price</t>
  </si>
  <si>
    <t>e Base</t>
  </si>
  <si>
    <t>-------------+-</t>
  </si>
  <si>
    <t>+---------</t>
  </si>
  <si>
    <t>Material C</t>
  </si>
  <si>
    <t>per     U</t>
  </si>
  <si>
    <t>N</t>
  </si>
  <si>
    <t>Position  Item</t>
  </si>
  <si>
    <t xml:space="preserve"> Description                  </t>
  </si>
  <si>
    <t xml:space="preserve">                              </t>
  </si>
  <si>
    <t xml:space="preserve"> Unit</t>
  </si>
  <si>
    <t>10/  2           1038794</t>
  </si>
  <si>
    <t xml:space="preserve">  UN</t>
  </si>
  <si>
    <t>20/  3           1068155</t>
  </si>
  <si>
    <t>30/  2           1053451</t>
  </si>
  <si>
    <t>40/  2           1044524</t>
  </si>
  <si>
    <t>50/  2           1067174</t>
  </si>
  <si>
    <t>60/  2           1066384</t>
  </si>
  <si>
    <t>80/  1           9258160</t>
  </si>
  <si>
    <t>90/  2           1063804</t>
  </si>
  <si>
    <t xml:space="preserve">  KG</t>
  </si>
  <si>
    <t>100/  1           8144840</t>
  </si>
  <si>
    <t xml:space="preserve">  GR</t>
  </si>
  <si>
    <t>110/  1           8144840</t>
  </si>
  <si>
    <t>120/  1           8144841</t>
  </si>
  <si>
    <t xml:space="preserve"> Operation Costs</t>
  </si>
  <si>
    <t>------------------------</t>
  </si>
  <si>
    <t xml:space="preserve">   Oper-  Task  Descri</t>
  </si>
  <si>
    <t xml:space="preserve">   ation       </t>
  </si>
  <si>
    <t>---------+------+-------</t>
  </si>
  <si>
    <t xml:space="preserve">   10     9802  NETTOY</t>
  </si>
  <si>
    <t xml:space="preserve">S             </t>
  </si>
  <si>
    <t xml:space="preserve">   20     9968  ATTENT</t>
  </si>
  <si>
    <t xml:space="preserve">   30     9850  TIR EL</t>
  </si>
  <si>
    <t xml:space="preserve">   40     9764  MARQUA</t>
  </si>
  <si>
    <t xml:space="preserve">E             </t>
  </si>
  <si>
    <t xml:space="preserve">   50     9789  ASSEMB</t>
  </si>
  <si>
    <t xml:space="preserve">VEOLE         </t>
  </si>
  <si>
    <t xml:space="preserve">   55     9863  MISE E</t>
  </si>
  <si>
    <t xml:space="preserve">   60     9721  PREP A</t>
  </si>
  <si>
    <t xml:space="preserve">COULOIR)      </t>
  </si>
  <si>
    <t xml:space="preserve">   70     9785  CHARGE</t>
  </si>
  <si>
    <t xml:space="preserve">TIQUE         </t>
  </si>
  <si>
    <t xml:space="preserve">   80     9772  CONTRO</t>
  </si>
  <si>
    <t xml:space="preserve">PHIQUE        </t>
  </si>
  <si>
    <t xml:space="preserve">   90     9988  CTRL 1</t>
  </si>
  <si>
    <t xml:space="preserve"> Total Operation Costs</t>
  </si>
  <si>
    <t xml:space="preserve"> Cost Price Surcharges</t>
  </si>
  <si>
    <t xml:space="preserve"> Booking        Ware-</t>
  </si>
  <si>
    <t xml:space="preserve"> Descripti</t>
  </si>
  <si>
    <t xml:space="preserve">on           </t>
  </si>
  <si>
    <t xml:space="preserve">     Cost</t>
  </si>
  <si>
    <t xml:space="preserve"> Triggered by   house</t>
  </si>
  <si>
    <t xml:space="preserve"> Surcharg</t>
  </si>
  <si>
    <t>---------------+--------</t>
  </si>
  <si>
    <t xml:space="preserve"> Receipt       </t>
  </si>
  <si>
    <t xml:space="preserve"> Issue         </t>
  </si>
  <si>
    <t xml:space="preserve"> Total Cost Price Surcha</t>
  </si>
  <si>
    <t xml:space="preserve"> Inv,</t>
  </si>
  <si>
    <t xml:space="preserve">NTROLE FAB,   </t>
  </si>
  <si>
    <t>00% ISOL,EL</t>
  </si>
  <si>
    <t xml:space="preserve">EC,VISU,COND, </t>
  </si>
  <si>
    <t>Seq,</t>
  </si>
  <si>
    <t>No,</t>
  </si>
  <si>
    <t>ION COSTS</t>
  </si>
  <si>
    <t>BY OR</t>
  </si>
  <si>
    <t>-----</t>
  </si>
  <si>
    <t>RON</t>
  </si>
  <si>
    <t>DELLE</t>
  </si>
  <si>
    <t>Material</t>
  </si>
  <si>
    <t>ALV</t>
  </si>
  <si>
    <t>EOLE</t>
  </si>
  <si>
    <t>COM</t>
  </si>
  <si>
    <t>POSIT</t>
  </si>
  <si>
    <t>CER</t>
  </si>
  <si>
    <t>AMIQU</t>
  </si>
  <si>
    <t>COU</t>
  </si>
  <si>
    <t>VERCL</t>
  </si>
  <si>
    <t>M/C</t>
  </si>
  <si>
    <t>4.1200</t>
  </si>
  <si>
    <t>13.1900</t>
  </si>
  <si>
    <t>-14 [09:42, Eur]</t>
  </si>
  <si>
    <t>AC</t>
  </si>
  <si>
    <t>47)</t>
  </si>
  <si>
    <t>--+------------------------</t>
  </si>
  <si>
    <t>B02 __      Pos.:  10</t>
  </si>
  <si>
    <t>O</t>
  </si>
  <si>
    <t>per.</t>
  </si>
  <si>
    <t>| Coûts opératoires aggré</t>
  </si>
  <si>
    <t>gés</t>
  </si>
  <si>
    <t>D   __      Pos.:  20</t>
  </si>
  <si>
    <t>A02 __      Pos.:  30</t>
  </si>
  <si>
    <t>A02 __      Pos.:  40</t>
  </si>
  <si>
    <t>A   __      Pos.:  50</t>
  </si>
  <si>
    <t>A01 __      Pos.:  60</t>
  </si>
  <si>
    <t>: 10  Work Center      :</t>
  </si>
  <si>
    <t>PNY</t>
  </si>
  <si>
    <t>PF</t>
  </si>
  <si>
    <t>: 30  Work Center      :</t>
  </si>
  <si>
    <t>PAA</t>
  </si>
  <si>
    <t>: 40  Work Center      :</t>
  </si>
  <si>
    <t>PMM</t>
  </si>
  <si>
    <t>: 50  Work Center      :</t>
  </si>
  <si>
    <t>PNL</t>
  </si>
  <si>
    <t>: 55  Work Center      :</t>
  </si>
  <si>
    <t>PNH</t>
  </si>
  <si>
    <t>: 60  Work Center      :</t>
  </si>
  <si>
    <t>PRA</t>
  </si>
  <si>
    <t>: 70  Work Center      :</t>
  </si>
  <si>
    <t>: 80  Work Center      :</t>
  </si>
  <si>
    <t>PMU</t>
  </si>
  <si>
    <t>: 90  Work Center      :</t>
  </si>
  <si>
    <t>ST</t>
  </si>
  <si>
    <t>PRICE CALCULATION BY ITEM</t>
  </si>
  <si>
    <t>---------------------------------------</t>
  </si>
  <si>
    <t>--+------------------------------+-----</t>
  </si>
  <si>
    <t>k</t>
  </si>
  <si>
    <t>ter</t>
  </si>
  <si>
    <t>-+--------------------------------+----</t>
  </si>
  <si>
    <t>R01</t>
  </si>
  <si>
    <t>-+-</t>
  </si>
  <si>
    <t>----------------------+----------------</t>
  </si>
  <si>
    <t xml:space="preserve"> Description                    </t>
  </si>
  <si>
    <t xml:space="preserve">                                </t>
  </si>
  <si>
    <t xml:space="preserve"> ATTENTE 24 HEURES              </t>
  </si>
  <si>
    <t xml:space="preserve"> CHAINE DE MONTAGE ALVEOLE-BPF  </t>
  </si>
  <si>
    <t xml:space="preserve"> CABINE DE RADIOGRAPHIE         </t>
  </si>
  <si>
    <t>Description                 Surcharge</t>
  </si>
  <si>
    <t>Frais d'appro sous-tr         9,50  %</t>
  </si>
  <si>
    <t>Frais d'appro réduit          4,00  %</t>
  </si>
  <si>
    <t>Frais d'appro normal          9,50  %</t>
  </si>
  <si>
    <t>Qté bonne</t>
  </si>
  <si>
    <t xml:space="preserve"> RONDELLE ISOLANTE</t>
  </si>
  <si>
    <t xml:space="preserve"> RONDELLE METALLIQUE</t>
  </si>
  <si>
    <t xml:space="preserve"> PAILLET </t>
  </si>
  <si>
    <t xml:space="preserve"> ALVEOLE </t>
  </si>
  <si>
    <t xml:space="preserve"> COUVERCLE </t>
  </si>
  <si>
    <t xml:space="preserve"> CERAMIQUE SURMOULEE</t>
  </si>
  <si>
    <t xml:space="preserve"> OUT CHARG GESTION</t>
  </si>
  <si>
    <t xml:space="preserve"> COMPOSITION            </t>
  </si>
  <si>
    <t xml:space="preserve"> DURCISSEUR </t>
  </si>
  <si>
    <t xml:space="preserve"> DILUANT </t>
  </si>
  <si>
    <t xml:space="preserve"> ENCRE DE TAMPO</t>
  </si>
  <si>
    <t xml:space="preserve"> MACHINE A DEGRAISSER </t>
  </si>
  <si>
    <t xml:space="preserve"> SALLES ELECTRIQ, </t>
  </si>
  <si>
    <t xml:space="preserve"> MARQUEUSE </t>
  </si>
  <si>
    <t xml:space="preserve"> SALLE DE CHARGEMENT</t>
  </si>
  <si>
    <t xml:space="preserve"> PREPAR, ALIM, SALLE</t>
  </si>
  <si>
    <t>STANDARD</t>
  </si>
  <si>
    <t>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</si>
</sst>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F248DE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4" tint="-0.249977111117893"/>
      </right>
      <top style="thin">
        <color indexed="64"/>
      </top>
      <bottom style="thin">
        <color indexed="64"/>
      </bottom>
      <diagonal/>
    </border>
    <border>
      <left/>
      <right style="thick">
        <color theme="4" tint="-0.249977111117893"/>
      </right>
      <top style="thin">
        <color indexed="64"/>
      </top>
      <bottom style="thick">
        <color theme="4" tint="-0.249977111117893"/>
      </bottom>
      <diagonal/>
    </border>
    <border>
      <left style="thick">
        <color theme="9" tint="-0.249977111117893"/>
      </left>
      <right style="thick">
        <color theme="9" tint="-0.249977111117893"/>
      </right>
      <top style="thin">
        <color indexed="64"/>
      </top>
      <bottom style="thin">
        <color indexed="64"/>
      </bottom>
      <diagonal/>
    </border>
    <border>
      <left style="thick">
        <color theme="9" tint="-0.249977111117893"/>
      </left>
      <right style="thick">
        <color theme="9" tint="-0.249977111117893"/>
      </right>
      <top style="thin">
        <color indexed="64"/>
      </top>
      <bottom style="thick">
        <color theme="9" tint="-0.249977111117893"/>
      </bottom>
      <diagonal/>
    </border>
    <border>
      <left style="thick">
        <color theme="9" tint="-0.249977111117893"/>
      </left>
      <right/>
      <top style="thick">
        <color theme="9" tint="-0.249977111117893"/>
      </top>
      <bottom style="thin">
        <color indexed="64"/>
      </bottom>
      <diagonal/>
    </border>
    <border>
      <left/>
      <right style="thick">
        <color theme="4" tint="-0.249977111117893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n">
        <color indexed="64"/>
      </bottom>
      <diagonal/>
    </border>
    <border>
      <left style="thick">
        <color rgb="FF00B05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00B050"/>
      </right>
      <top style="thin">
        <color indexed="64"/>
      </top>
      <bottom style="thick">
        <color rgb="FF00B050"/>
      </bottom>
      <diagonal/>
    </border>
    <border>
      <left style="thick">
        <color rgb="FFF248DE"/>
      </left>
      <right style="thick">
        <color rgb="FFF248DE"/>
      </right>
      <top style="thick">
        <color rgb="FFF248DE"/>
      </top>
      <bottom/>
      <diagonal/>
    </border>
    <border>
      <left style="thick">
        <color rgb="FFF248DE"/>
      </left>
      <right style="thick">
        <color rgb="FFF248DE"/>
      </right>
      <top/>
      <bottom/>
      <diagonal/>
    </border>
    <border>
      <left style="thick">
        <color rgb="FFF248DE"/>
      </left>
      <right style="thick">
        <color rgb="FFF248DE"/>
      </right>
      <top/>
      <bottom style="thick">
        <color rgb="FFF248DE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4" fontId="0" fillId="0" borderId="0" xfId="0" applyNumberFormat="1"/>
    <xf numFmtId="4" fontId="0" fillId="0" borderId="0" xfId="0" applyNumberFormat="1" applyFill="1"/>
    <xf numFmtId="4" fontId="1" fillId="5" borderId="0" xfId="0" applyNumberFormat="1" applyFont="1" applyFill="1"/>
    <xf numFmtId="2" fontId="3" fillId="4" borderId="5" xfId="0" applyNumberFormat="1" applyFont="1" applyFill="1" applyBorder="1" applyAlignment="1">
      <alignment horizontal="center"/>
    </xf>
    <xf numFmtId="0" fontId="0" fillId="0" borderId="0" xfId="0" applyNumberFormat="1"/>
    <xf numFmtId="0" fontId="4" fillId="2" borderId="3" xfId="0" applyFont="1" applyFill="1" applyBorder="1" applyAlignment="1">
      <alignment horizontal="center" vertical="center"/>
    </xf>
    <xf numFmtId="0" fontId="5" fillId="0" borderId="0" xfId="0" applyFont="1"/>
    <xf numFmtId="1" fontId="3" fillId="4" borderId="5" xfId="0" applyNumberFormat="1" applyFont="1" applyFill="1" applyBorder="1" applyAlignment="1">
      <alignment horizontal="center"/>
    </xf>
    <xf numFmtId="1" fontId="6" fillId="3" borderId="5" xfId="0" applyNumberFormat="1" applyFont="1" applyFill="1" applyBorder="1" applyAlignment="1">
      <alignment horizontal="left"/>
    </xf>
    <xf numFmtId="2" fontId="1" fillId="3" borderId="5" xfId="0" applyNumberFormat="1" applyFont="1" applyFill="1" applyBorder="1" applyAlignment="1">
      <alignment horizontal="center"/>
    </xf>
    <xf numFmtId="1" fontId="1" fillId="3" borderId="5" xfId="0" applyNumberFormat="1" applyFont="1" applyFill="1" applyBorder="1" applyAlignment="1">
      <alignment horizontal="center"/>
    </xf>
    <xf numFmtId="2" fontId="3" fillId="4" borderId="2" xfId="0" applyNumberFormat="1" applyFont="1" applyFill="1" applyBorder="1" applyAlignment="1">
      <alignment horizontal="center"/>
    </xf>
    <xf numFmtId="2" fontId="8" fillId="3" borderId="6" xfId="0" applyNumberFormat="1" applyFont="1" applyFill="1" applyBorder="1" applyAlignment="1">
      <alignment horizontal="center"/>
    </xf>
    <xf numFmtId="2" fontId="8" fillId="3" borderId="7" xfId="0" applyNumberFormat="1" applyFont="1" applyFill="1" applyBorder="1" applyAlignment="1">
      <alignment horizontal="center"/>
    </xf>
    <xf numFmtId="1" fontId="3" fillId="4" borderId="2" xfId="0" applyNumberFormat="1" applyFont="1" applyFill="1" applyBorder="1" applyAlignment="1">
      <alignment horizontal="center"/>
    </xf>
    <xf numFmtId="1" fontId="7" fillId="3" borderId="8" xfId="0" applyNumberFormat="1" applyFont="1" applyFill="1" applyBorder="1" applyAlignment="1">
      <alignment horizontal="left"/>
    </xf>
    <xf numFmtId="1" fontId="7" fillId="3" borderId="9" xfId="0" applyNumberFormat="1" applyFont="1" applyFill="1" applyBorder="1" applyAlignment="1">
      <alignment horizontal="left"/>
    </xf>
    <xf numFmtId="1" fontId="7" fillId="3" borderId="10" xfId="0" applyNumberFormat="1" applyFont="1" applyFill="1" applyBorder="1" applyAlignment="1">
      <alignment horizontal="left"/>
    </xf>
    <xf numFmtId="2" fontId="8" fillId="3" borderId="11" xfId="0" applyNumberFormat="1" applyFont="1" applyFill="1" applyBorder="1" applyAlignment="1">
      <alignment horizontal="center"/>
    </xf>
    <xf numFmtId="2" fontId="8" fillId="3" borderId="12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2" fontId="1" fillId="3" borderId="13" xfId="0" applyNumberFormat="1" applyFont="1" applyFill="1" applyBorder="1" applyAlignment="1">
      <alignment horizontal="center"/>
    </xf>
    <xf numFmtId="2" fontId="1" fillId="3" borderId="14" xfId="0" applyNumberFormat="1" applyFont="1" applyFill="1" applyBorder="1" applyAlignment="1">
      <alignment horizontal="center"/>
    </xf>
    <xf numFmtId="2" fontId="1" fillId="3" borderId="15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10" fillId="0" borderId="16" xfId="0" applyFont="1" applyBorder="1"/>
    <xf numFmtId="0" fontId="10" fillId="0" borderId="17" xfId="0" applyFont="1" applyBorder="1"/>
  </cellXfs>
  <cellStyles count="7">
    <cellStyle name="Milliers 2" xfId="2"/>
    <cellStyle name="Normal" xfId="0" builtinId="0"/>
    <cellStyle name="Normal 2" xfId="3"/>
    <cellStyle name="Normal 3" xfId="4"/>
    <cellStyle name="Normal 4" xfId="5"/>
    <cellStyle name="Pourcentage 2" xfId="1"/>
    <cellStyle name="Pourcentage 2 2" xfId="6"/>
  </cellStyles>
  <dxfs count="0"/>
  <tableStyles count="0" defaultTableStyle="TableStyleMedium2" defaultPivotStyle="PivotStyleLight16"/>
  <colors>
    <mruColors>
      <color rgb="FFF248DE"/>
      <color rgb="FFA40C9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13</xdr:row>
      <xdr:rowOff>9526</xdr:rowOff>
    </xdr:from>
    <xdr:to>
      <xdr:col>6</xdr:col>
      <xdr:colOff>361950</xdr:colOff>
      <xdr:row>18</xdr:row>
      <xdr:rowOff>47625</xdr:rowOff>
    </xdr:to>
    <xdr:cxnSp macro="">
      <xdr:nvCxnSpPr>
        <xdr:cNvPr id="4" name="Connecteur droit avec flèche 3"/>
        <xdr:cNvCxnSpPr/>
      </xdr:nvCxnSpPr>
      <xdr:spPr>
        <a:xfrm flipV="1">
          <a:off x="7448550" y="2295526"/>
          <a:ext cx="0" cy="990599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1247775</xdr:colOff>
      <xdr:row>13</xdr:row>
      <xdr:rowOff>9525</xdr:rowOff>
    </xdr:from>
    <xdr:to>
      <xdr:col>5</xdr:col>
      <xdr:colOff>1247775</xdr:colOff>
      <xdr:row>18</xdr:row>
      <xdr:rowOff>47624</xdr:rowOff>
    </xdr:to>
    <xdr:cxnSp macro="">
      <xdr:nvCxnSpPr>
        <xdr:cNvPr id="8" name="Connecteur droit avec flèche 7"/>
        <xdr:cNvCxnSpPr/>
      </xdr:nvCxnSpPr>
      <xdr:spPr>
        <a:xfrm flipV="1">
          <a:off x="5981700" y="2324100"/>
          <a:ext cx="0" cy="1000124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628650</xdr:colOff>
      <xdr:row>18</xdr:row>
      <xdr:rowOff>57149</xdr:rowOff>
    </xdr:from>
    <xdr:to>
      <xdr:col>5</xdr:col>
      <xdr:colOff>2333625</xdr:colOff>
      <xdr:row>26</xdr:row>
      <xdr:rowOff>180975</xdr:rowOff>
    </xdr:to>
    <xdr:sp macro="" textlink="">
      <xdr:nvSpPr>
        <xdr:cNvPr id="9" name="ZoneTexte 8"/>
        <xdr:cNvSpPr txBox="1"/>
      </xdr:nvSpPr>
      <xdr:spPr>
        <a:xfrm>
          <a:off x="3009900" y="3590924"/>
          <a:ext cx="4057650" cy="1647826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quand dans la feuille  "Baan-2 actual" colonne D </a:t>
          </a:r>
          <a:r>
            <a:rPr lang="fr-FR" sz="1100" baseline="0"/>
            <a:t>                                                        ------------ </a:t>
          </a:r>
          <a:r>
            <a:rPr lang="fr-FR" sz="1100"/>
            <a:t>il y a la même donnée que</a:t>
          </a:r>
          <a:r>
            <a:rPr lang="fr-FR" sz="1100" baseline="0"/>
            <a:t> dans  la feuille "Baan-3 estimated " colonne E ,------------.        </a:t>
          </a:r>
        </a:p>
        <a:p>
          <a:r>
            <a:rPr lang="fr-FR" sz="1100" baseline="0"/>
            <a:t>Alors qu'il y est dans la feuille "S-R 0SE", les données  en face du poste de main d'oeuvre adéquat (F3 à F13).</a:t>
          </a:r>
        </a:p>
        <a:p>
          <a:endParaRPr lang="fr-FR" sz="1100" baseline="0"/>
        </a:p>
        <a:p>
          <a:r>
            <a:rPr lang="fr-FR" sz="1100" baseline="0"/>
            <a:t>Par exemple dans l'exemple au dessus :  il n'y a pas d'attente 24h (R01) au tableau du réel.  Donc cela me pose problème vu que il n'y a pas toujours les même données du réel au standard...</a:t>
          </a:r>
          <a:endParaRPr lang="fr-FR" sz="1100"/>
        </a:p>
      </xdr:txBody>
    </xdr:sp>
    <xdr:clientData/>
  </xdr:twoCellAnchor>
  <xdr:twoCellAnchor>
    <xdr:from>
      <xdr:col>5</xdr:col>
      <xdr:colOff>2352674</xdr:colOff>
      <xdr:row>18</xdr:row>
      <xdr:rowOff>57149</xdr:rowOff>
    </xdr:from>
    <xdr:to>
      <xdr:col>10</xdr:col>
      <xdr:colOff>752475</xdr:colOff>
      <xdr:row>27</xdr:row>
      <xdr:rowOff>1</xdr:rowOff>
    </xdr:to>
    <xdr:sp macro="" textlink="">
      <xdr:nvSpPr>
        <xdr:cNvPr id="10" name="ZoneTexte 9"/>
        <xdr:cNvSpPr txBox="1"/>
      </xdr:nvSpPr>
      <xdr:spPr>
        <a:xfrm>
          <a:off x="7086599" y="3590924"/>
          <a:ext cx="3209926" cy="1657352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temps du standard étant des heures je dois le transformer en minute à l'unité en *60 et en divisant par la quantité bonne L5.</a:t>
          </a:r>
        </a:p>
        <a:p>
          <a:r>
            <a:rPr lang="fr-FR" sz="1100" baseline="0"/>
            <a:t>Le problème est que quand je multiplie la cellules par *60 et la divise par L5, aucun résultat ne s'affiche... </a:t>
          </a:r>
        </a:p>
        <a:p>
          <a:r>
            <a:rPr lang="fr-FR" sz="1100" baseline="0"/>
            <a:t>Pourtant pour le PUHT la division fonctionne sur la même formule.</a:t>
          </a:r>
          <a:endParaRPr lang="fr-FR" sz="1100"/>
        </a:p>
      </xdr:txBody>
    </xdr:sp>
    <xdr:clientData/>
  </xdr:twoCellAnchor>
  <xdr:twoCellAnchor>
    <xdr:from>
      <xdr:col>7</xdr:col>
      <xdr:colOff>76200</xdr:colOff>
      <xdr:row>23</xdr:row>
      <xdr:rowOff>0</xdr:rowOff>
    </xdr:from>
    <xdr:to>
      <xdr:col>7</xdr:col>
      <xdr:colOff>666750</xdr:colOff>
      <xdr:row>24</xdr:row>
      <xdr:rowOff>0</xdr:rowOff>
    </xdr:to>
    <xdr:sp macro="" textlink="">
      <xdr:nvSpPr>
        <xdr:cNvPr id="11" name="Rectangle 10"/>
        <xdr:cNvSpPr/>
      </xdr:nvSpPr>
      <xdr:spPr>
        <a:xfrm>
          <a:off x="7820025" y="4248150"/>
          <a:ext cx="590550" cy="19050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381000</xdr:colOff>
      <xdr:row>24</xdr:row>
      <xdr:rowOff>142875</xdr:rowOff>
    </xdr:from>
    <xdr:to>
      <xdr:col>8</xdr:col>
      <xdr:colOff>0</xdr:colOff>
      <xdr:row>25</xdr:row>
      <xdr:rowOff>142875</xdr:rowOff>
    </xdr:to>
    <xdr:sp macro="" textlink="">
      <xdr:nvSpPr>
        <xdr:cNvPr id="12" name="Rectangle 11"/>
        <xdr:cNvSpPr/>
      </xdr:nvSpPr>
      <xdr:spPr>
        <a:xfrm>
          <a:off x="8124825" y="4581525"/>
          <a:ext cx="590550" cy="190500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19</xdr:row>
      <xdr:rowOff>95249</xdr:rowOff>
    </xdr:from>
    <xdr:to>
      <xdr:col>2</xdr:col>
      <xdr:colOff>609601</xdr:colOff>
      <xdr:row>20</xdr:row>
      <xdr:rowOff>76200</xdr:rowOff>
    </xdr:to>
    <xdr:sp macro="" textlink="">
      <xdr:nvSpPr>
        <xdr:cNvPr id="13" name="Rectangle 12"/>
        <xdr:cNvSpPr/>
      </xdr:nvSpPr>
      <xdr:spPr>
        <a:xfrm>
          <a:off x="3105150" y="3819524"/>
          <a:ext cx="523876" cy="171451"/>
        </a:xfrm>
        <a:prstGeom prst="rect">
          <a:avLst/>
        </a:prstGeom>
        <a:solidFill>
          <a:schemeClr val="bg1"/>
        </a:solidFill>
        <a:ln>
          <a:solidFill>
            <a:srgbClr val="F248D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400050</xdr:colOff>
      <xdr:row>20</xdr:row>
      <xdr:rowOff>66673</xdr:rowOff>
    </xdr:from>
    <xdr:to>
      <xdr:col>5</xdr:col>
      <xdr:colOff>209550</xdr:colOff>
      <xdr:row>21</xdr:row>
      <xdr:rowOff>57150</xdr:rowOff>
    </xdr:to>
    <xdr:sp macro="" textlink="">
      <xdr:nvSpPr>
        <xdr:cNvPr id="14" name="Rectangle 13"/>
        <xdr:cNvSpPr/>
      </xdr:nvSpPr>
      <xdr:spPr>
        <a:xfrm>
          <a:off x="4391025" y="3981448"/>
          <a:ext cx="552450" cy="180977"/>
        </a:xfrm>
        <a:prstGeom prst="rect">
          <a:avLst/>
        </a:prstGeom>
        <a:solidFill>
          <a:schemeClr val="bg1"/>
        </a:solidFill>
        <a:ln>
          <a:solidFill>
            <a:srgbClr val="F248D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4"/>
  <sheetViews>
    <sheetView tabSelected="1" topLeftCell="B1" workbookViewId="0">
      <selection activeCell="H29" sqref="H29"/>
    </sheetView>
  </sheetViews>
  <sheetFormatPr baseColWidth="10" defaultRowHeight="15" x14ac:dyDescent="0.25"/>
  <cols>
    <col min="1" max="1" width="35.7109375" bestFit="1" customWidth="1"/>
    <col min="2" max="2" width="9.5703125" bestFit="1" customWidth="1"/>
    <col min="3" max="3" width="14.5703125" bestFit="1" customWidth="1"/>
    <col min="4" max="4" width="8.7109375" customWidth="1"/>
    <col min="5" max="5" width="2.42578125" customWidth="1"/>
    <col min="6" max="6" width="35.28515625" bestFit="1" customWidth="1"/>
    <col min="7" max="7" width="9.85546875" bestFit="1" customWidth="1"/>
    <col min="8" max="8" width="14.5703125" bestFit="1" customWidth="1"/>
    <col min="9" max="9" width="9.5703125" bestFit="1" customWidth="1"/>
    <col min="10" max="10" width="2.85546875" customWidth="1"/>
  </cols>
  <sheetData>
    <row r="1" spans="1:12" ht="18.75" x14ac:dyDescent="0.3">
      <c r="A1" s="28" t="s">
        <v>304</v>
      </c>
      <c r="B1" s="27"/>
      <c r="C1" s="27"/>
      <c r="D1" s="27"/>
      <c r="F1" s="28" t="s">
        <v>305</v>
      </c>
      <c r="G1" s="27"/>
      <c r="H1" s="27"/>
      <c r="I1" s="27"/>
    </row>
    <row r="2" spans="1:12" ht="15.75" thickBot="1" x14ac:dyDescent="0.3">
      <c r="A2" s="10" t="s">
        <v>137</v>
      </c>
      <c r="B2" s="6" t="s">
        <v>138</v>
      </c>
      <c r="C2" s="10" t="s">
        <v>139</v>
      </c>
      <c r="D2" s="6" t="s">
        <v>136</v>
      </c>
      <c r="E2" s="3"/>
      <c r="F2" s="17" t="s">
        <v>137</v>
      </c>
      <c r="G2" s="14" t="s">
        <v>138</v>
      </c>
      <c r="H2" s="10" t="s">
        <v>139</v>
      </c>
      <c r="I2" s="14" t="s">
        <v>136</v>
      </c>
      <c r="J2" s="3"/>
    </row>
    <row r="3" spans="1:12" ht="16.5" thickTop="1" thickBot="1" x14ac:dyDescent="0.3">
      <c r="A3" s="11" t="str">
        <f t="array" ref="A3">IFERROR(INDEX('Baan-3 estimated'!$F$1:$F$96,SMALL(IF('Baan-3 estimated'!$D$1:$D$96=970,ROW('Baan-3 estimated'!$1:$96)),ROW(F2)),1),"")</f>
        <v xml:space="preserve"> ATTENTE 24 HEURES              </v>
      </c>
      <c r="B3" s="12">
        <f t="array" ref="B3">IFERROR(INDEX('Baan-3 estimated'!$H$1:$H$96,SMALL(IF('Baan-3 estimated'!$D$1:$D$96=970,ROW('Baan-3 estimated'!$1:$96)),ROW(H2)),1),"")</f>
        <v>4.0000000000000002E-4</v>
      </c>
      <c r="C3" s="13">
        <f>IFERROR((D3/B3)*60,"")</f>
        <v>0</v>
      </c>
      <c r="D3" s="12">
        <f t="array" ref="D3">IFERROR(INDEX('Baan-3 estimated'!$J$1:$J$96,SMALL(IF('Baan-3 estimated'!$D$1:$D$96=970,ROW('Baan-3 estimated'!$1:$96)),ROW(J2)),1),"")</f>
        <v>0</v>
      </c>
      <c r="E3" s="3"/>
      <c r="F3" s="20" t="str">
        <f>A3</f>
        <v xml:space="preserve"> ATTENTE 24 HEURES              </v>
      </c>
      <c r="G3" s="22" t="str">
        <f t="array" ref="G3">IFERROR(INDEX('Baan-2 actual'!$F$1:$F$119,SMALL(IF('Baan-2 actual'!$C$1:$C$119=970,ROW('Baan-2 actual'!$1:$119)),ROW(F2)),1)*60/L$6,"")</f>
        <v/>
      </c>
      <c r="H3" s="23" t="str">
        <f>IFERROR((I3/G3*60),"")</f>
        <v/>
      </c>
      <c r="I3" s="24">
        <f t="array" ref="I3">IFERROR(INDEX('Baan-2 actual'!$P$1:$P$119,SMALL(IF('Baan-2 actual'!$A$1:$A$119="OPTP73",ROW('Baan-2 actual'!$1:$119)),ROW(P2)),1)/$L$6,"")</f>
        <v>0.26074201898188093</v>
      </c>
      <c r="J3" s="3"/>
    </row>
    <row r="4" spans="1:12" ht="15.75" thickTop="1" x14ac:dyDescent="0.25">
      <c r="A4" s="11" t="str">
        <f t="array" ref="A4">IFERROR(INDEX('Baan-3 estimated'!$F$1:$F$96,SMALL(IF('Baan-3 estimated'!$D$1:$D$96=970,ROW('Baan-3 estimated'!$1:$96)),ROW(F3)),1),"")</f>
        <v xml:space="preserve"> SALLES ELECTRIQ, </v>
      </c>
      <c r="B4" s="12">
        <f t="array" ref="B4">IFERROR(INDEX('Baan-3 estimated'!$H$1:$H$96,SMALL(IF('Baan-3 estimated'!$D$1:$D$96=970,ROW('Baan-3 estimated'!$1:$96)),ROW(H3)),1),"")</f>
        <v>4.8000000000000001E-2</v>
      </c>
      <c r="C4" s="13">
        <f t="shared" ref="C4:C13" si="0">IFERROR((D4/B4)*60,"")</f>
        <v>151.125</v>
      </c>
      <c r="D4" s="12">
        <f t="array" ref="D4">IFERROR(INDEX('Baan-3 estimated'!$J$1:$J$96,SMALL(IF('Baan-3 estimated'!$D$1:$D$96=970,ROW('Baan-3 estimated'!$1:$96)),ROW(J3)),1),"")</f>
        <v>0.12089999999999999</v>
      </c>
      <c r="E4" s="3"/>
      <c r="F4" s="18" t="str">
        <f>A4</f>
        <v xml:space="preserve"> SALLES ELECTRIQ, </v>
      </c>
      <c r="G4" s="21" t="str">
        <f t="array" ref="G4">IFERROR(INDEX('Baan-2 actual'!$F$1:$F$119,SMALL(IF('Baan-2 actual'!$C$1:$C$119=970,ROW('Baan-2 actual'!$1:$119)),ROW(F3)),1),"")</f>
        <v>11.0500</v>
      </c>
      <c r="H4" s="23" t="str">
        <f t="shared" ref="H4:H13" si="1">IFERROR((I4/G4*60),"")</f>
        <v/>
      </c>
      <c r="I4" s="25">
        <f t="array" ref="I4">IFERROR(INDEX('Baan-2 actual'!$P$1:$P$119,SMALL(IF('Baan-2 actual'!$A$1:$A$119="OPTP73",ROW('Baan-2 actual'!$1:$119)),ROW(P3)),1)/$L$6,"")</f>
        <v>1.4406039689387404</v>
      </c>
      <c r="J4" s="3"/>
    </row>
    <row r="5" spans="1:12" x14ac:dyDescent="0.25">
      <c r="A5" s="11" t="str">
        <f t="array" ref="A5">IFERROR(INDEX('Baan-3 estimated'!$F$1:$F$96,SMALL(IF('Baan-3 estimated'!$D$1:$D$96=970,ROW('Baan-3 estimated'!$1:$96)),ROW(F4)),1),"")</f>
        <v xml:space="preserve"> MARQUEUSE </v>
      </c>
      <c r="B5" s="12">
        <f t="array" ref="B5">IFERROR(INDEX('Baan-3 estimated'!$H$1:$H$96,SMALL(IF('Baan-3 estimated'!$D$1:$D$96=970,ROW('Baan-3 estimated'!$1:$96)),ROW(H4)),1),"")</f>
        <v>0.36599999999999999</v>
      </c>
      <c r="C5" s="13">
        <f t="shared" si="0"/>
        <v>151.09836065573771</v>
      </c>
      <c r="D5" s="12">
        <f t="array" ref="D5">IFERROR(INDEX('Baan-3 estimated'!$J$1:$J$96,SMALL(IF('Baan-3 estimated'!$D$1:$D$96=970,ROW('Baan-3 estimated'!$1:$96)),ROW(J4)),1),"")</f>
        <v>0.92169999999999996</v>
      </c>
      <c r="E5" s="3"/>
      <c r="F5" s="18" t="str">
        <f>A5</f>
        <v xml:space="preserve"> MARQUEUSE </v>
      </c>
      <c r="G5" s="15" t="str">
        <f t="array" ref="G5">IFERROR(INDEX('Baan-2 actual'!$F$1:$F$119,SMALL(IF('Baan-2 actual'!$C$1:$C$119=970,ROW('Baan-2 actual'!$1:$119)),ROW(F4)),1),"")</f>
        <v>13.7400</v>
      </c>
      <c r="H5" s="23" t="str">
        <f t="shared" si="1"/>
        <v/>
      </c>
      <c r="I5" s="25">
        <f t="array" ref="I5">IFERROR(INDEX('Baan-2 actual'!$P$1:$P$119,SMALL(IF('Baan-2 actual'!$A$1:$A$119="OPTP73",ROW('Baan-2 actual'!$1:$119)),ROW(P4)),1)/$L$6,"")</f>
        <v>1.7913028472821397</v>
      </c>
      <c r="J5" s="3"/>
      <c r="L5" s="1" t="s">
        <v>287</v>
      </c>
    </row>
    <row r="6" spans="1:12" x14ac:dyDescent="0.25">
      <c r="A6" s="11" t="str">
        <f t="array" ref="A6">IFERROR(INDEX('Baan-3 estimated'!$F$1:$F$96,SMALL(IF('Baan-3 estimated'!$D$1:$D$96=970,ROW('Baan-3 estimated'!$1:$96)),ROW(F5)),1),"")</f>
        <v xml:space="preserve"> CHAINE DE MONTAGE ALVEOLE-BPF  </v>
      </c>
      <c r="B6" s="12">
        <f t="array" ref="B6">IFERROR(INDEX('Baan-3 estimated'!$H$1:$H$96,SMALL(IF('Baan-3 estimated'!$D$1:$D$96=970,ROW('Baan-3 estimated'!$1:$96)),ROW(H5)),1),"")</f>
        <v>0.67200000000000004</v>
      </c>
      <c r="C6" s="13">
        <f t="shared" si="0"/>
        <v>151.09821428571428</v>
      </c>
      <c r="D6" s="12">
        <f t="array" ref="D6">IFERROR(INDEX('Baan-3 estimated'!$J$1:$J$96,SMALL(IF('Baan-3 estimated'!$D$1:$D$96=970,ROW('Baan-3 estimated'!$1:$96)),ROW(J5)),1),"")</f>
        <v>1.6922999999999999</v>
      </c>
      <c r="E6" s="3"/>
      <c r="F6" s="18" t="str">
        <f>A6</f>
        <v xml:space="preserve"> CHAINE DE MONTAGE ALVEOLE-BPF  </v>
      </c>
      <c r="G6" s="15" t="str">
        <f t="array" ref="G6">IFERROR(INDEX('Baan-2 actual'!$F$1:$F$119,SMALL(IF('Baan-2 actual'!$C$1:$C$119=970,ROW('Baan-2 actual'!$1:$119)),ROW(F5)),1),"")</f>
        <v>14.7400</v>
      </c>
      <c r="H6" s="23" t="str">
        <f t="shared" si="1"/>
        <v/>
      </c>
      <c r="I6" s="25">
        <f t="array" ref="I6">IFERROR(INDEX('Baan-2 actual'!$P$1:$P$119,SMALL(IF('Baan-2 actual'!$A$1:$A$119="OPTP73",ROW('Baan-2 actual'!$1:$119)),ROW(P5)),1)/$L$6,"")</f>
        <v>1.92167385677308</v>
      </c>
      <c r="J6" s="3"/>
      <c r="L6" s="1">
        <f>'Baan-2 actual'!K6</f>
        <v>1159</v>
      </c>
    </row>
    <row r="7" spans="1:12" x14ac:dyDescent="0.25">
      <c r="A7" s="11" t="str">
        <f t="array" ref="A7">IFERROR(INDEX('Baan-3 estimated'!$F$1:$F$96,SMALL(IF('Baan-3 estimated'!$D$1:$D$96=970,ROW('Baan-3 estimated'!$1:$96)),ROW(F6)),1),"")</f>
        <v xml:space="preserve"> SALLE DE CHARGEMENT</v>
      </c>
      <c r="B7" s="12">
        <f t="array" ref="B7">IFERROR(INDEX('Baan-3 estimated'!$H$1:$H$96,SMALL(IF('Baan-3 estimated'!$D$1:$D$96=970,ROW('Baan-3 estimated'!$1:$96)),ROW(H6)),1),"")</f>
        <v>0.37440000000000001</v>
      </c>
      <c r="C7" s="13">
        <f t="shared" si="0"/>
        <v>151.1057692307692</v>
      </c>
      <c r="D7" s="12">
        <f t="array" ref="D7">IFERROR(INDEX('Baan-3 estimated'!$J$1:$J$96,SMALL(IF('Baan-3 estimated'!$D$1:$D$96=970,ROW('Baan-3 estimated'!$1:$96)),ROW(J6)),1),"")</f>
        <v>0.94289999999999996</v>
      </c>
      <c r="E7" s="3"/>
      <c r="F7" s="18" t="str">
        <f>A7</f>
        <v xml:space="preserve"> SALLE DE CHARGEMENT</v>
      </c>
      <c r="G7" s="15" t="str">
        <f t="array" ref="G7">IFERROR(INDEX('Baan-2 actual'!$F$1:$F$119,SMALL(IF('Baan-2 actual'!$C$1:$C$119=970,ROW('Baan-2 actual'!$1:$119)),ROW(F6)),1),"")</f>
        <v>4.1200</v>
      </c>
      <c r="H7" s="23" t="str">
        <f t="shared" si="1"/>
        <v/>
      </c>
      <c r="I7" s="25">
        <f t="array" ref="I7">IFERROR(INDEX('Baan-2 actual'!$P$1:$P$119,SMALL(IF('Baan-2 actual'!$A$1:$A$119="OPTP73",ROW('Baan-2 actual'!$1:$119)),ROW(P6)),1)/$L$6,"")</f>
        <v>0.53712683347713541</v>
      </c>
      <c r="J7" s="3"/>
    </row>
    <row r="8" spans="1:12" x14ac:dyDescent="0.25">
      <c r="A8" s="11" t="str">
        <f t="array" ref="A8">IFERROR(INDEX('Baan-3 estimated'!$F$1:$F$96,SMALL(IF('Baan-3 estimated'!$D$1:$D$96=970,ROW('Baan-3 estimated'!$1:$96)),ROW(F7)),1),"")</f>
        <v xml:space="preserve"> PREPAR, ALIM, SALLE</v>
      </c>
      <c r="B8" s="12">
        <f t="array" ref="B8">IFERROR(INDEX('Baan-3 estimated'!$H$1:$H$96,SMALL(IF('Baan-3 estimated'!$D$1:$D$96=970,ROW('Baan-3 estimated'!$1:$96)),ROW(H7)),1),"")</f>
        <v>0.13980000000000001</v>
      </c>
      <c r="C8" s="13">
        <f t="shared" si="0"/>
        <v>151.11587982832617</v>
      </c>
      <c r="D8" s="12">
        <f t="array" ref="D8">IFERROR(INDEX('Baan-3 estimated'!$J$1:$J$96,SMALL(IF('Baan-3 estimated'!$D$1:$D$96=970,ROW('Baan-3 estimated'!$1:$96)),ROW(J7)),1),"")</f>
        <v>0.35210000000000002</v>
      </c>
      <c r="E8" s="3"/>
      <c r="F8" s="18" t="str">
        <f>A8</f>
        <v xml:space="preserve"> PREPAR, ALIM, SALLE</v>
      </c>
      <c r="G8" s="15" t="str">
        <f t="array" ref="G8">IFERROR(INDEX('Baan-2 actual'!$F$1:$F$119,SMALL(IF('Baan-2 actual'!$C$1:$C$119=970,ROW('Baan-2 actual'!$1:$119)),ROW(F7)),1),"")</f>
        <v>13.1900</v>
      </c>
      <c r="H8" s="23" t="str">
        <f t="shared" si="1"/>
        <v/>
      </c>
      <c r="I8" s="25">
        <f t="array" ref="I8">IFERROR(INDEX('Baan-2 actual'!$P$1:$P$119,SMALL(IF('Baan-2 actual'!$A$1:$A$119="OPTP73",ROW('Baan-2 actual'!$1:$119)),ROW(P7)),1)/$L$6,"")</f>
        <v>1.7195944779982744</v>
      </c>
      <c r="J8" s="3"/>
    </row>
    <row r="9" spans="1:12" x14ac:dyDescent="0.25">
      <c r="A9" s="11" t="str">
        <f t="array" ref="A9">IFERROR(INDEX('Baan-3 estimated'!$F$1:$F$96,SMALL(IF('Baan-3 estimated'!$D$1:$D$96=970,ROW('Baan-3 estimated'!$1:$96)),ROW(F8)),1),"")</f>
        <v xml:space="preserve"> SALLE DE CHARGEMENT</v>
      </c>
      <c r="B9" s="12">
        <f t="array" ref="B9">IFERROR(INDEX('Baan-3 estimated'!$H$1:$H$96,SMALL(IF('Baan-3 estimated'!$D$1:$D$96=970,ROW('Baan-3 estimated'!$1:$96)),ROW(H8)),1),"")</f>
        <v>0.876</v>
      </c>
      <c r="C9" s="13">
        <f t="shared" si="0"/>
        <v>151.10273972602741</v>
      </c>
      <c r="D9" s="12">
        <f t="array" ref="D9">IFERROR(INDEX('Baan-3 estimated'!$J$1:$J$96,SMALL(IF('Baan-3 estimated'!$D$1:$D$96=970,ROW('Baan-3 estimated'!$1:$96)),ROW(J8)),1),"")</f>
        <v>2.2061000000000002</v>
      </c>
      <c r="E9" s="3"/>
      <c r="F9" s="18" t="str">
        <f>A9</f>
        <v xml:space="preserve"> SALLE DE CHARGEMENT</v>
      </c>
      <c r="G9" s="15" t="str">
        <f t="array" ref="G9">IFERROR(INDEX('Baan-2 actual'!$F$1:$F$119,SMALL(IF('Baan-2 actual'!$C$1:$C$119=970,ROW('Baan-2 actual'!$1:$119)),ROW(F8)),1),"")</f>
        <v>10.4100</v>
      </c>
      <c r="H9" s="23" t="str">
        <f t="shared" si="1"/>
        <v/>
      </c>
      <c r="I9" s="25">
        <f t="array" ref="I9">IFERROR(INDEX('Baan-2 actual'!$P$1:$P$119,SMALL(IF('Baan-2 actual'!$A$1:$A$119="OPTP73",ROW('Baan-2 actual'!$1:$119)),ROW(P8)),1)/$L$6,"")</f>
        <v>1.3571613459879206</v>
      </c>
      <c r="J9" s="3"/>
    </row>
    <row r="10" spans="1:12" x14ac:dyDescent="0.25">
      <c r="A10" s="11" t="str">
        <f t="array" ref="A10">IFERROR(INDEX('Baan-3 estimated'!$F$1:$F$96,SMALL(IF('Baan-3 estimated'!$D$1:$D$96=970,ROW('Baan-3 estimated'!$1:$96)),ROW(F9)),1),"")</f>
        <v xml:space="preserve"> CABINE DE RADIOGRAPHIE         </v>
      </c>
      <c r="B10" s="12">
        <f t="array" ref="B10">IFERROR(INDEX('Baan-3 estimated'!$H$1:$H$96,SMALL(IF('Baan-3 estimated'!$D$1:$D$96=970,ROW('Baan-3 estimated'!$1:$96)),ROW(H9)),1),"")</f>
        <v>0.50800000000000001</v>
      </c>
      <c r="C10" s="13">
        <f t="shared" si="0"/>
        <v>151.0984251968504</v>
      </c>
      <c r="D10" s="12">
        <f t="array" ref="D10">IFERROR(INDEX('Baan-3 estimated'!$J$1:$J$96,SMALL(IF('Baan-3 estimated'!$D$1:$D$96=970,ROW('Baan-3 estimated'!$1:$96)),ROW(J9)),1),"")</f>
        <v>1.2793000000000001</v>
      </c>
      <c r="E10" s="3"/>
      <c r="F10" s="18" t="str">
        <f>A10</f>
        <v xml:space="preserve"> CABINE DE RADIOGRAPHIE         </v>
      </c>
      <c r="G10" s="15" t="str">
        <f t="array" ref="G10">IFERROR(INDEX('Baan-2 actual'!$F$1:$F$119,SMALL(IF('Baan-2 actual'!$C$1:$C$119=970,ROW('Baan-2 actual'!$1:$119)),ROW(F9)),1),"")</f>
        <v>18.6100</v>
      </c>
      <c r="H10" s="23" t="str">
        <f t="shared" si="1"/>
        <v/>
      </c>
      <c r="I10" s="25">
        <f t="array" ref="I10">IFERROR(INDEX('Baan-2 actual'!$P$1:$P$119,SMALL(IF('Baan-2 actual'!$A$1:$A$119="OPTP73",ROW('Baan-2 actual'!$1:$119)),ROW(P9)),1)/$L$6,"")</f>
        <v>2.4262122519413287</v>
      </c>
      <c r="J10" s="3"/>
    </row>
    <row r="11" spans="1:12" x14ac:dyDescent="0.25">
      <c r="A11" s="11" t="str">
        <f t="array" ref="A11">IFERROR(INDEX('Baan-3 estimated'!$F$1:$F$96,SMALL(IF('Baan-3 estimated'!$D$1:$D$96=970,ROW('Baan-3 estimated'!$1:$96)),ROW(F10)),1),"")</f>
        <v xml:space="preserve"> SALLES ELECTRIQ, </v>
      </c>
      <c r="B11" s="12">
        <f t="array" ref="B11">IFERROR(INDEX('Baan-3 estimated'!$H$1:$H$96,SMALL(IF('Baan-3 estimated'!$D$1:$D$96=970,ROW('Baan-3 estimated'!$1:$96)),ROW(H10)),1),"")</f>
        <v>1</v>
      </c>
      <c r="C11" s="13">
        <f t="shared" si="0"/>
        <v>151.09800000000001</v>
      </c>
      <c r="D11" s="12">
        <f t="array" ref="D11">IFERROR(INDEX('Baan-3 estimated'!$J$1:$J$96,SMALL(IF('Baan-3 estimated'!$D$1:$D$96=970,ROW('Baan-3 estimated'!$1:$96)),ROW(J10)),1),"")</f>
        <v>2.5183</v>
      </c>
      <c r="E11" s="3"/>
      <c r="F11" s="18" t="str">
        <f>A11</f>
        <v xml:space="preserve"> SALLES ELECTRIQ, </v>
      </c>
      <c r="G11" s="15" t="str">
        <f t="array" ref="G11">IFERROR(INDEX('Baan-2 actual'!$F$1:$F$119,SMALL(IF('Baan-2 actual'!$C$1:$C$119=970,ROW('Baan-2 actual'!$1:$119)),ROW(F10)),1),"")</f>
        <v/>
      </c>
      <c r="H11" s="23" t="str">
        <f t="shared" si="1"/>
        <v/>
      </c>
      <c r="I11" s="25" t="str">
        <f t="array" ref="I11">IFERROR(INDEX('Baan-2 actual'!$P$1:$P$119,SMALL(IF('Baan-2 actual'!$A$1:$A$119="OPTP73",ROW('Baan-2 actual'!$1:$119)),ROW(P10)),1)/$L$6,"")</f>
        <v/>
      </c>
      <c r="J11" s="3"/>
    </row>
    <row r="12" spans="1:12" x14ac:dyDescent="0.25">
      <c r="A12" s="11" t="str">
        <f t="array" ref="A12">IFERROR(INDEX('Baan-3 estimated'!$F$1:$F$96,SMALL(IF('Baan-3 estimated'!$D$1:$D$96=970,ROW('Baan-3 estimated'!$1:$96)),ROW(F11)),1),"")</f>
        <v/>
      </c>
      <c r="B12" s="12" t="str">
        <f t="array" ref="B12">IFERROR(INDEX('Baan-3 estimated'!$H$1:$H$96,SMALL(IF('Baan-3 estimated'!$D$1:$D$96=970,ROW('Baan-3 estimated'!$1:$96)),ROW(H11)),1),"")</f>
        <v/>
      </c>
      <c r="C12" s="13" t="str">
        <f t="shared" si="0"/>
        <v/>
      </c>
      <c r="D12" s="12" t="str">
        <f t="array" ref="D12">IFERROR(INDEX('Baan-3 estimated'!$J$1:$J$96,SMALL(IF('Baan-3 estimated'!$D$1:$D$96=970,ROW('Baan-3 estimated'!$1:$96)),ROW(J11)),1),"")</f>
        <v/>
      </c>
      <c r="E12" s="3"/>
      <c r="F12" s="18" t="str">
        <f>A12</f>
        <v/>
      </c>
      <c r="G12" s="15" t="str">
        <f t="array" ref="G12">IFERROR(INDEX('Baan-2 actual'!$F$1:$F$119,SMALL(IF('Baan-2 actual'!$C$1:$C$119=970,ROW('Baan-2 actual'!$1:$119)),ROW(F11)),1),"")</f>
        <v/>
      </c>
      <c r="H12" s="23" t="str">
        <f t="shared" si="1"/>
        <v/>
      </c>
      <c r="I12" s="25" t="str">
        <f t="array" ref="I12">IFERROR(INDEX('Baan-2 actual'!$P$1:$P$119,SMALL(IF('Baan-2 actual'!$A$1:$A$119="OPTP73",ROW('Baan-2 actual'!$1:$119)),ROW(P11)),1)/$L$6,"")</f>
        <v/>
      </c>
      <c r="J12" s="3"/>
    </row>
    <row r="13" spans="1:12" ht="15.75" thickBot="1" x14ac:dyDescent="0.3">
      <c r="A13" s="11" t="str">
        <f t="array" ref="A13">IFERROR(INDEX('Baan-3 estimated'!$F$1:$F$96,SMALL(IF('Baan-3 estimated'!$D$1:$D$96=970,ROW('Baan-3 estimated'!$1:$96)),ROW(F12)),1),"")</f>
        <v/>
      </c>
      <c r="B13" s="12" t="str">
        <f t="array" ref="B13">IFERROR(INDEX('Baan-3 estimated'!$H$1:$H$96,SMALL(IF('Baan-3 estimated'!$D$1:$D$96=970,ROW('Baan-3 estimated'!$1:$96)),ROW(H12)),1),"")</f>
        <v/>
      </c>
      <c r="C13" s="13" t="str">
        <f t="shared" si="0"/>
        <v/>
      </c>
      <c r="D13" s="12" t="str">
        <f t="array" ref="D13">IFERROR(INDEX('Baan-3 estimated'!$J$1:$J$96,SMALL(IF('Baan-3 estimated'!$D$1:$D$96=970,ROW('Baan-3 estimated'!$1:$96)),ROW(J12)),1),"")</f>
        <v/>
      </c>
      <c r="E13" s="5"/>
      <c r="F13" s="19" t="str">
        <f>A13</f>
        <v/>
      </c>
      <c r="G13" s="16" t="str">
        <f t="array" ref="G13">IFERROR(INDEX('Baan-2 actual'!$F$1:$F$119,SMALL(IF('Baan-2 actual'!$C$1:$C$119=970,ROW('Baan-2 actual'!$1:$119)),ROW(F12)),1),"")</f>
        <v/>
      </c>
      <c r="H13" s="23" t="str">
        <f t="shared" si="1"/>
        <v/>
      </c>
      <c r="I13" s="26" t="str">
        <f t="array" ref="I13">IFERROR(INDEX('Baan-2 actual'!$P$1:$P$119,SMALL(IF('Baan-2 actual'!$A$1:$A$119="OPTP73",ROW('Baan-2 actual'!$1:$119)),ROW(P12)),1)/$L$6,"")</f>
        <v/>
      </c>
      <c r="J13" s="4"/>
    </row>
    <row r="14" spans="1:12" ht="15.75" thickTop="1" x14ac:dyDescent="0.25"/>
  </sheetData>
  <mergeCells count="2">
    <mergeCell ref="A1:D1"/>
    <mergeCell ref="F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73"/>
  <sheetViews>
    <sheetView topLeftCell="A48" workbookViewId="0">
      <selection activeCell="D49" sqref="D49"/>
    </sheetView>
  </sheetViews>
  <sheetFormatPr baseColWidth="10" defaultRowHeight="15" x14ac:dyDescent="0.25"/>
  <cols>
    <col min="3" max="3" width="4" bestFit="1" customWidth="1"/>
    <col min="4" max="4" width="5.5703125" bestFit="1" customWidth="1"/>
  </cols>
  <sheetData>
    <row r="1" spans="1:16" s="2" customFormat="1" ht="21.75" thickBot="1" x14ac:dyDescent="0.3">
      <c r="A1" s="8" t="s">
        <v>140</v>
      </c>
    </row>
    <row r="2" spans="1:16" x14ac:dyDescent="0.25">
      <c r="A2" t="s">
        <v>1</v>
      </c>
      <c r="B2" t="s">
        <v>237</v>
      </c>
      <c r="D2" t="s">
        <v>238</v>
      </c>
      <c r="E2" t="s">
        <v>2</v>
      </c>
      <c r="F2" t="s">
        <v>220</v>
      </c>
      <c r="G2" t="s">
        <v>221</v>
      </c>
      <c r="H2" t="s">
        <v>3</v>
      </c>
      <c r="N2" t="s">
        <v>4</v>
      </c>
      <c r="O2" t="s">
        <v>5</v>
      </c>
      <c r="P2" t="s">
        <v>6</v>
      </c>
    </row>
    <row r="4" spans="1:16" x14ac:dyDescent="0.25">
      <c r="A4" t="s">
        <v>8</v>
      </c>
      <c r="B4" t="s">
        <v>117</v>
      </c>
      <c r="C4" t="s">
        <v>74</v>
      </c>
      <c r="D4" t="s">
        <v>12</v>
      </c>
      <c r="E4" t="s">
        <v>9</v>
      </c>
      <c r="F4" t="s">
        <v>142</v>
      </c>
      <c r="G4" t="s">
        <v>222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14</v>
      </c>
      <c r="N4" t="s">
        <v>12</v>
      </c>
      <c r="O4" t="s">
        <v>12</v>
      </c>
      <c r="P4" t="s">
        <v>16</v>
      </c>
    </row>
    <row r="5" spans="1:16" x14ac:dyDescent="0.25">
      <c r="A5" t="s">
        <v>17</v>
      </c>
      <c r="B5" t="s">
        <v>18</v>
      </c>
      <c r="G5" t="s">
        <v>19</v>
      </c>
      <c r="H5" t="s">
        <v>20</v>
      </c>
      <c r="I5" t="s">
        <v>21</v>
      </c>
      <c r="J5" t="s">
        <v>22</v>
      </c>
      <c r="K5">
        <v>1230</v>
      </c>
      <c r="L5">
        <v>0</v>
      </c>
      <c r="M5" t="s">
        <v>23</v>
      </c>
    </row>
    <row r="6" spans="1:16" x14ac:dyDescent="0.25">
      <c r="A6" t="s">
        <v>24</v>
      </c>
      <c r="B6" t="s">
        <v>25</v>
      </c>
      <c r="G6" t="s">
        <v>19</v>
      </c>
      <c r="H6" t="s">
        <v>20</v>
      </c>
      <c r="I6" t="s">
        <v>26</v>
      </c>
      <c r="J6" t="s">
        <v>27</v>
      </c>
      <c r="K6">
        <v>1159</v>
      </c>
      <c r="L6">
        <v>0</v>
      </c>
      <c r="M6" t="s">
        <v>23</v>
      </c>
    </row>
    <row r="7" spans="1:16" x14ac:dyDescent="0.25">
      <c r="C7" t="s">
        <v>239</v>
      </c>
      <c r="G7" t="s">
        <v>19</v>
      </c>
      <c r="H7" t="s">
        <v>20</v>
      </c>
      <c r="I7" t="s">
        <v>28</v>
      </c>
      <c r="J7" t="s">
        <v>29</v>
      </c>
      <c r="K7">
        <v>61</v>
      </c>
      <c r="L7">
        <v>0</v>
      </c>
      <c r="M7" t="s">
        <v>23</v>
      </c>
    </row>
    <row r="8" spans="1:16" x14ac:dyDescent="0.25">
      <c r="A8" t="s">
        <v>30</v>
      </c>
      <c r="B8" t="s">
        <v>31</v>
      </c>
    </row>
    <row r="9" spans="1:16" x14ac:dyDescent="0.25">
      <c r="A9" t="s">
        <v>8</v>
      </c>
      <c r="B9" t="s">
        <v>117</v>
      </c>
      <c r="C9" t="s">
        <v>74</v>
      </c>
      <c r="D9" t="s">
        <v>12</v>
      </c>
      <c r="E9" t="s">
        <v>9</v>
      </c>
      <c r="F9" t="s">
        <v>142</v>
      </c>
      <c r="G9" t="s">
        <v>222</v>
      </c>
      <c r="H9" t="s">
        <v>11</v>
      </c>
      <c r="I9" t="s">
        <v>12</v>
      </c>
      <c r="J9" t="s">
        <v>13</v>
      </c>
      <c r="K9" t="s">
        <v>14</v>
      </c>
      <c r="L9" t="s">
        <v>15</v>
      </c>
      <c r="M9" t="s">
        <v>14</v>
      </c>
      <c r="N9" t="s">
        <v>12</v>
      </c>
      <c r="O9" t="s">
        <v>12</v>
      </c>
      <c r="P9" t="s">
        <v>16</v>
      </c>
    </row>
    <row r="10" spans="1:16" x14ac:dyDescent="0.25">
      <c r="A10" t="s">
        <v>32</v>
      </c>
      <c r="B10" t="s">
        <v>33</v>
      </c>
      <c r="E10" t="s">
        <v>34</v>
      </c>
      <c r="F10" t="s">
        <v>35</v>
      </c>
      <c r="L10" t="s">
        <v>36</v>
      </c>
      <c r="M10" t="s">
        <v>37</v>
      </c>
      <c r="N10" t="s">
        <v>36</v>
      </c>
      <c r="P10" t="s">
        <v>38</v>
      </c>
    </row>
    <row r="11" spans="1:16" x14ac:dyDescent="0.25">
      <c r="B11" t="s">
        <v>36</v>
      </c>
      <c r="E11" t="s">
        <v>36</v>
      </c>
      <c r="L11" t="s">
        <v>36</v>
      </c>
      <c r="N11" t="s">
        <v>36</v>
      </c>
    </row>
    <row r="12" spans="1:16" x14ac:dyDescent="0.25">
      <c r="A12" t="s">
        <v>8</v>
      </c>
      <c r="B12" t="s">
        <v>240</v>
      </c>
      <c r="C12" t="s">
        <v>74</v>
      </c>
      <c r="D12" t="s">
        <v>12</v>
      </c>
      <c r="E12" t="s">
        <v>39</v>
      </c>
      <c r="F12" t="s">
        <v>142</v>
      </c>
      <c r="G12" t="s">
        <v>222</v>
      </c>
      <c r="H12" t="s">
        <v>11</v>
      </c>
      <c r="I12" t="s">
        <v>12</v>
      </c>
      <c r="J12" t="s">
        <v>13</v>
      </c>
      <c r="K12" t="s">
        <v>14</v>
      </c>
      <c r="L12" t="s">
        <v>40</v>
      </c>
      <c r="M12" t="s">
        <v>14</v>
      </c>
      <c r="N12" t="s">
        <v>41</v>
      </c>
      <c r="O12" t="s">
        <v>12</v>
      </c>
      <c r="P12" t="s">
        <v>16</v>
      </c>
    </row>
    <row r="13" spans="1:16" x14ac:dyDescent="0.25">
      <c r="A13" t="s">
        <v>0</v>
      </c>
    </row>
    <row r="15" spans="1:16" x14ac:dyDescent="0.25">
      <c r="A15" t="s">
        <v>42</v>
      </c>
      <c r="B15">
        <v>10387949000</v>
      </c>
      <c r="F15" t="s">
        <v>223</v>
      </c>
      <c r="G15" t="s">
        <v>224</v>
      </c>
      <c r="H15" t="s">
        <v>43</v>
      </c>
      <c r="I15" t="s">
        <v>44</v>
      </c>
      <c r="K15" t="s">
        <v>45</v>
      </c>
      <c r="L15" t="s">
        <v>7</v>
      </c>
      <c r="M15" t="s">
        <v>46</v>
      </c>
      <c r="N15">
        <v>97</v>
      </c>
      <c r="O15" t="s">
        <v>47</v>
      </c>
    </row>
    <row r="16" spans="1:16" x14ac:dyDescent="0.25">
      <c r="A16" t="s">
        <v>30</v>
      </c>
      <c r="B16" t="s">
        <v>241</v>
      </c>
      <c r="C16" t="s">
        <v>242</v>
      </c>
      <c r="D16" t="s">
        <v>243</v>
      </c>
      <c r="E16" t="s">
        <v>48</v>
      </c>
      <c r="K16" t="s">
        <v>49</v>
      </c>
      <c r="L16" t="s">
        <v>50</v>
      </c>
      <c r="M16" t="s">
        <v>51</v>
      </c>
      <c r="N16" t="s">
        <v>52</v>
      </c>
      <c r="P16">
        <v>1320</v>
      </c>
    </row>
    <row r="17" spans="1:16" x14ac:dyDescent="0.25">
      <c r="A17" t="s">
        <v>53</v>
      </c>
      <c r="B17" t="s">
        <v>54</v>
      </c>
      <c r="E17" t="s">
        <v>55</v>
      </c>
      <c r="F17" t="s">
        <v>56</v>
      </c>
      <c r="L17" t="s">
        <v>36</v>
      </c>
      <c r="M17" s="7" t="s">
        <v>57</v>
      </c>
      <c r="N17" t="s">
        <v>36</v>
      </c>
      <c r="P17">
        <v>0.91</v>
      </c>
    </row>
    <row r="18" spans="1:16" x14ac:dyDescent="0.25">
      <c r="A18" t="s">
        <v>58</v>
      </c>
      <c r="B18" t="s">
        <v>244</v>
      </c>
      <c r="C18" t="s">
        <v>245</v>
      </c>
      <c r="E18" t="s">
        <v>59</v>
      </c>
      <c r="F18" t="s">
        <v>56</v>
      </c>
      <c r="L18" t="s">
        <v>36</v>
      </c>
      <c r="M18" t="s">
        <v>57</v>
      </c>
      <c r="N18" t="s">
        <v>36</v>
      </c>
      <c r="P18">
        <v>144</v>
      </c>
    </row>
    <row r="19" spans="1:16" x14ac:dyDescent="0.25">
      <c r="A19" t="s">
        <v>60</v>
      </c>
      <c r="B19" t="s">
        <v>61</v>
      </c>
      <c r="E19" t="s">
        <v>62</v>
      </c>
      <c r="F19" t="s">
        <v>225</v>
      </c>
      <c r="G19" t="s">
        <v>56</v>
      </c>
      <c r="L19" t="s">
        <v>36</v>
      </c>
      <c r="M19" t="s">
        <v>57</v>
      </c>
      <c r="N19" t="s">
        <v>36</v>
      </c>
      <c r="P19">
        <v>0.09</v>
      </c>
    </row>
    <row r="20" spans="1:16" x14ac:dyDescent="0.25">
      <c r="A20" t="s">
        <v>42</v>
      </c>
      <c r="B20">
        <v>10445240000</v>
      </c>
      <c r="F20" t="s">
        <v>226</v>
      </c>
      <c r="G20" t="s">
        <v>227</v>
      </c>
      <c r="J20">
        <v>0</v>
      </c>
      <c r="K20" t="s">
        <v>45</v>
      </c>
      <c r="L20" t="s">
        <v>7</v>
      </c>
      <c r="M20" t="s">
        <v>46</v>
      </c>
      <c r="N20">
        <v>97</v>
      </c>
      <c r="O20" t="s">
        <v>47</v>
      </c>
    </row>
    <row r="21" spans="1:16" x14ac:dyDescent="0.25">
      <c r="A21" t="s">
        <v>30</v>
      </c>
      <c r="B21" t="s">
        <v>246</v>
      </c>
      <c r="C21" t="s">
        <v>242</v>
      </c>
      <c r="D21" t="s">
        <v>243</v>
      </c>
      <c r="E21" t="s">
        <v>48</v>
      </c>
      <c r="K21" t="s">
        <v>49</v>
      </c>
      <c r="L21" t="s">
        <v>50</v>
      </c>
      <c r="M21" t="s">
        <v>51</v>
      </c>
      <c r="N21" t="s">
        <v>52</v>
      </c>
      <c r="P21">
        <v>1227</v>
      </c>
    </row>
    <row r="22" spans="1:16" x14ac:dyDescent="0.25">
      <c r="A22" t="s">
        <v>53</v>
      </c>
      <c r="B22" t="s">
        <v>54</v>
      </c>
      <c r="E22" t="s">
        <v>55</v>
      </c>
      <c r="F22" t="s">
        <v>56</v>
      </c>
      <c r="L22" t="s">
        <v>36</v>
      </c>
      <c r="M22" t="s">
        <v>57</v>
      </c>
      <c r="N22" t="s">
        <v>36</v>
      </c>
      <c r="P22">
        <v>14.54</v>
      </c>
    </row>
    <row r="23" spans="1:16" x14ac:dyDescent="0.25">
      <c r="A23" t="s">
        <v>58</v>
      </c>
      <c r="B23" t="s">
        <v>244</v>
      </c>
      <c r="C23" t="s">
        <v>245</v>
      </c>
      <c r="E23" t="s">
        <v>59</v>
      </c>
      <c r="F23" t="s">
        <v>56</v>
      </c>
      <c r="L23" t="s">
        <v>36</v>
      </c>
      <c r="M23" t="s">
        <v>57</v>
      </c>
      <c r="N23" t="s">
        <v>36</v>
      </c>
      <c r="P23">
        <v>916.5</v>
      </c>
    </row>
    <row r="24" spans="1:16" x14ac:dyDescent="0.25">
      <c r="A24" t="s">
        <v>60</v>
      </c>
      <c r="B24" t="s">
        <v>61</v>
      </c>
      <c r="E24" t="s">
        <v>62</v>
      </c>
      <c r="F24" t="s">
        <v>225</v>
      </c>
      <c r="G24" t="s">
        <v>56</v>
      </c>
      <c r="L24" t="s">
        <v>36</v>
      </c>
      <c r="M24" t="s">
        <v>57</v>
      </c>
      <c r="N24" t="s">
        <v>36</v>
      </c>
      <c r="P24">
        <v>11.8</v>
      </c>
    </row>
    <row r="25" spans="1:16" x14ac:dyDescent="0.25">
      <c r="A25" t="s">
        <v>42</v>
      </c>
      <c r="B25">
        <v>10638048000</v>
      </c>
      <c r="F25" t="s">
        <v>228</v>
      </c>
      <c r="G25" t="s">
        <v>229</v>
      </c>
      <c r="K25" t="s">
        <v>45</v>
      </c>
      <c r="L25" t="s">
        <v>7</v>
      </c>
      <c r="M25" t="s">
        <v>46</v>
      </c>
      <c r="N25">
        <v>97</v>
      </c>
      <c r="O25" t="s">
        <v>47</v>
      </c>
    </row>
    <row r="26" spans="1:16" x14ac:dyDescent="0.25">
      <c r="A26" t="s">
        <v>30</v>
      </c>
      <c r="B26" t="s">
        <v>247</v>
      </c>
      <c r="C26" t="s">
        <v>242</v>
      </c>
      <c r="D26" t="s">
        <v>243</v>
      </c>
      <c r="E26" t="s">
        <v>48</v>
      </c>
      <c r="K26" t="s">
        <v>49</v>
      </c>
      <c r="L26" t="s">
        <v>50</v>
      </c>
      <c r="M26" t="s">
        <v>51</v>
      </c>
      <c r="N26" t="s">
        <v>64</v>
      </c>
      <c r="P26">
        <v>0.17</v>
      </c>
    </row>
    <row r="27" spans="1:16" x14ac:dyDescent="0.25">
      <c r="A27" t="s">
        <v>53</v>
      </c>
      <c r="B27" t="s">
        <v>54</v>
      </c>
      <c r="E27" t="s">
        <v>55</v>
      </c>
      <c r="F27" t="s">
        <v>56</v>
      </c>
      <c r="L27" t="s">
        <v>36</v>
      </c>
      <c r="M27" t="s">
        <v>57</v>
      </c>
      <c r="N27" t="s">
        <v>36</v>
      </c>
      <c r="P27">
        <v>41.5</v>
      </c>
    </row>
    <row r="28" spans="1:16" x14ac:dyDescent="0.25">
      <c r="A28" t="s">
        <v>58</v>
      </c>
      <c r="B28" t="s">
        <v>244</v>
      </c>
      <c r="C28" t="s">
        <v>245</v>
      </c>
      <c r="E28" t="s">
        <v>59</v>
      </c>
      <c r="F28" t="s">
        <v>56</v>
      </c>
      <c r="L28" t="s">
        <v>36</v>
      </c>
      <c r="M28" t="s">
        <v>57</v>
      </c>
      <c r="N28" t="s">
        <v>36</v>
      </c>
      <c r="P28">
        <v>2307.0100000000002</v>
      </c>
    </row>
    <row r="29" spans="1:16" x14ac:dyDescent="0.25">
      <c r="A29" t="s">
        <v>60</v>
      </c>
      <c r="B29" t="s">
        <v>61</v>
      </c>
      <c r="E29" t="s">
        <v>62</v>
      </c>
      <c r="F29" t="s">
        <v>225</v>
      </c>
      <c r="G29" t="s">
        <v>56</v>
      </c>
      <c r="L29" t="s">
        <v>36</v>
      </c>
      <c r="M29" t="s">
        <v>57</v>
      </c>
      <c r="N29" t="s">
        <v>36</v>
      </c>
      <c r="P29">
        <v>4.03</v>
      </c>
    </row>
    <row r="30" spans="1:16" x14ac:dyDescent="0.25">
      <c r="A30" t="s">
        <v>42</v>
      </c>
      <c r="B30">
        <v>10663842000</v>
      </c>
      <c r="F30" t="s">
        <v>230</v>
      </c>
      <c r="G30" t="s">
        <v>231</v>
      </c>
      <c r="H30" t="s">
        <v>65</v>
      </c>
      <c r="I30" t="s">
        <v>66</v>
      </c>
      <c r="K30" t="s">
        <v>67</v>
      </c>
      <c r="L30" t="s">
        <v>7</v>
      </c>
      <c r="M30" t="s">
        <v>46</v>
      </c>
      <c r="N30">
        <v>97</v>
      </c>
      <c r="O30" t="s">
        <v>47</v>
      </c>
    </row>
    <row r="31" spans="1:16" x14ac:dyDescent="0.25">
      <c r="A31" t="s">
        <v>30</v>
      </c>
      <c r="B31" t="s">
        <v>248</v>
      </c>
      <c r="C31" t="s">
        <v>242</v>
      </c>
      <c r="D31" t="s">
        <v>243</v>
      </c>
      <c r="E31" t="s">
        <v>48</v>
      </c>
      <c r="K31" t="s">
        <v>49</v>
      </c>
      <c r="L31" t="s">
        <v>50</v>
      </c>
      <c r="M31" t="s">
        <v>51</v>
      </c>
      <c r="N31" t="s">
        <v>52</v>
      </c>
      <c r="P31">
        <v>1240</v>
      </c>
    </row>
    <row r="32" spans="1:16" x14ac:dyDescent="0.25">
      <c r="A32" t="s">
        <v>53</v>
      </c>
      <c r="B32" t="s">
        <v>54</v>
      </c>
      <c r="E32" t="s">
        <v>55</v>
      </c>
      <c r="F32" t="s">
        <v>56</v>
      </c>
      <c r="L32" t="s">
        <v>36</v>
      </c>
      <c r="M32" t="s">
        <v>57</v>
      </c>
      <c r="N32" t="s">
        <v>36</v>
      </c>
      <c r="P32">
        <v>40192.559999999998</v>
      </c>
    </row>
    <row r="33" spans="1:16" x14ac:dyDescent="0.25">
      <c r="A33" t="s">
        <v>58</v>
      </c>
      <c r="B33" t="s">
        <v>244</v>
      </c>
      <c r="C33" t="s">
        <v>245</v>
      </c>
      <c r="E33" t="s">
        <v>59</v>
      </c>
      <c r="F33" t="s">
        <v>56</v>
      </c>
      <c r="L33" t="s">
        <v>36</v>
      </c>
      <c r="M33" t="s">
        <v>57</v>
      </c>
      <c r="N33" t="s">
        <v>36</v>
      </c>
      <c r="P33">
        <v>9861.85</v>
      </c>
    </row>
    <row r="34" spans="1:16" x14ac:dyDescent="0.25">
      <c r="A34" t="s">
        <v>60</v>
      </c>
      <c r="B34" t="s">
        <v>61</v>
      </c>
      <c r="E34" t="s">
        <v>62</v>
      </c>
      <c r="F34" t="s">
        <v>225</v>
      </c>
      <c r="G34" t="s">
        <v>56</v>
      </c>
      <c r="L34" t="s">
        <v>36</v>
      </c>
      <c r="M34" t="s">
        <v>57</v>
      </c>
      <c r="N34" t="s">
        <v>36</v>
      </c>
      <c r="P34">
        <v>4021.2</v>
      </c>
    </row>
    <row r="35" spans="1:16" x14ac:dyDescent="0.25">
      <c r="A35" t="s">
        <v>42</v>
      </c>
      <c r="B35">
        <v>10671744000</v>
      </c>
      <c r="F35" t="s">
        <v>232</v>
      </c>
      <c r="G35" t="s">
        <v>233</v>
      </c>
      <c r="K35" t="s">
        <v>45</v>
      </c>
      <c r="L35" t="s">
        <v>7</v>
      </c>
      <c r="M35" t="s">
        <v>46</v>
      </c>
      <c r="N35">
        <v>97</v>
      </c>
      <c r="O35" t="s">
        <v>47</v>
      </c>
    </row>
    <row r="36" spans="1:16" x14ac:dyDescent="0.25">
      <c r="A36" t="s">
        <v>30</v>
      </c>
      <c r="B36" t="s">
        <v>249</v>
      </c>
      <c r="C36" t="s">
        <v>242</v>
      </c>
      <c r="D36" t="s">
        <v>243</v>
      </c>
      <c r="E36" t="s">
        <v>48</v>
      </c>
      <c r="K36" t="s">
        <v>49</v>
      </c>
      <c r="L36" t="s">
        <v>50</v>
      </c>
      <c r="M36" t="s">
        <v>51</v>
      </c>
      <c r="N36" t="s">
        <v>52</v>
      </c>
      <c r="P36">
        <v>1250</v>
      </c>
    </row>
    <row r="37" spans="1:16" x14ac:dyDescent="0.25">
      <c r="A37" t="s">
        <v>68</v>
      </c>
      <c r="B37" t="s">
        <v>69</v>
      </c>
      <c r="E37" t="s">
        <v>55</v>
      </c>
      <c r="F37" t="s">
        <v>56</v>
      </c>
      <c r="L37" t="s">
        <v>36</v>
      </c>
      <c r="M37" t="s">
        <v>57</v>
      </c>
      <c r="N37" t="s">
        <v>36</v>
      </c>
      <c r="P37">
        <v>1712.5</v>
      </c>
    </row>
    <row r="38" spans="1:16" x14ac:dyDescent="0.25">
      <c r="A38" t="s">
        <v>70</v>
      </c>
      <c r="B38" t="s">
        <v>71</v>
      </c>
      <c r="E38" t="s">
        <v>62</v>
      </c>
      <c r="F38" t="s">
        <v>225</v>
      </c>
      <c r="G38" t="s">
        <v>56</v>
      </c>
      <c r="L38" t="s">
        <v>36</v>
      </c>
      <c r="M38" t="s">
        <v>57</v>
      </c>
      <c r="N38" t="s">
        <v>36</v>
      </c>
      <c r="P38">
        <v>162.75</v>
      </c>
    </row>
    <row r="39" spans="1:16" x14ac:dyDescent="0.25">
      <c r="A39" t="s">
        <v>42</v>
      </c>
      <c r="B39">
        <v>10681556000</v>
      </c>
      <c r="F39" t="s">
        <v>223</v>
      </c>
      <c r="G39" t="s">
        <v>224</v>
      </c>
      <c r="H39" t="s">
        <v>72</v>
      </c>
      <c r="I39" t="s">
        <v>73</v>
      </c>
      <c r="K39" t="s">
        <v>45</v>
      </c>
      <c r="L39" t="s">
        <v>7</v>
      </c>
      <c r="M39" t="s">
        <v>46</v>
      </c>
      <c r="N39">
        <v>97</v>
      </c>
      <c r="O39" t="s">
        <v>47</v>
      </c>
    </row>
    <row r="40" spans="1:16" x14ac:dyDescent="0.25">
      <c r="A40" t="s">
        <v>30</v>
      </c>
      <c r="B40" t="s">
        <v>250</v>
      </c>
      <c r="C40" t="s">
        <v>242</v>
      </c>
      <c r="D40" t="s">
        <v>243</v>
      </c>
      <c r="E40" t="s">
        <v>48</v>
      </c>
      <c r="K40" t="s">
        <v>49</v>
      </c>
      <c r="L40" t="s">
        <v>50</v>
      </c>
      <c r="M40" t="s">
        <v>51</v>
      </c>
      <c r="N40" t="s">
        <v>52</v>
      </c>
      <c r="P40">
        <v>1240</v>
      </c>
    </row>
    <row r="41" spans="1:16" x14ac:dyDescent="0.25">
      <c r="A41" t="s">
        <v>68</v>
      </c>
      <c r="B41" t="s">
        <v>69</v>
      </c>
      <c r="E41" t="s">
        <v>55</v>
      </c>
      <c r="F41" t="s">
        <v>56</v>
      </c>
      <c r="L41" t="s">
        <v>36</v>
      </c>
      <c r="M41" t="s">
        <v>57</v>
      </c>
      <c r="N41" t="s">
        <v>36</v>
      </c>
      <c r="P41">
        <v>810.95</v>
      </c>
    </row>
    <row r="42" spans="1:16" x14ac:dyDescent="0.25">
      <c r="A42" t="s">
        <v>70</v>
      </c>
      <c r="B42" t="s">
        <v>71</v>
      </c>
      <c r="E42" t="s">
        <v>62</v>
      </c>
      <c r="F42" t="s">
        <v>225</v>
      </c>
      <c r="G42" t="s">
        <v>56</v>
      </c>
      <c r="L42" t="s">
        <v>36</v>
      </c>
      <c r="M42" t="s">
        <v>57</v>
      </c>
      <c r="N42" t="s">
        <v>36</v>
      </c>
      <c r="P42">
        <v>77.02</v>
      </c>
    </row>
    <row r="43" spans="1:16" x14ac:dyDescent="0.25">
      <c r="O43" t="s">
        <v>74</v>
      </c>
      <c r="P43" t="s">
        <v>16</v>
      </c>
    </row>
    <row r="44" spans="1:16" x14ac:dyDescent="0.25">
      <c r="B44" t="s">
        <v>75</v>
      </c>
      <c r="M44" t="s">
        <v>57</v>
      </c>
      <c r="N44" t="s">
        <v>36</v>
      </c>
      <c r="P44">
        <v>60279.21</v>
      </c>
    </row>
    <row r="45" spans="1:16" x14ac:dyDescent="0.25">
      <c r="O45" t="s">
        <v>74</v>
      </c>
      <c r="P45" t="s">
        <v>16</v>
      </c>
    </row>
    <row r="47" spans="1:16" x14ac:dyDescent="0.25">
      <c r="A47" t="s">
        <v>76</v>
      </c>
      <c r="B47" t="s">
        <v>77</v>
      </c>
    </row>
    <row r="48" spans="1:16" ht="15.75" thickBot="1" x14ac:dyDescent="0.3"/>
    <row r="49" spans="1:16" ht="15.75" thickTop="1" x14ac:dyDescent="0.25">
      <c r="A49" t="s">
        <v>78</v>
      </c>
      <c r="B49" t="s">
        <v>251</v>
      </c>
      <c r="C49">
        <v>970</v>
      </c>
      <c r="D49" s="31" t="s">
        <v>252</v>
      </c>
      <c r="E49" t="s">
        <v>79</v>
      </c>
      <c r="F49" t="s">
        <v>82</v>
      </c>
      <c r="G49" t="s">
        <v>234</v>
      </c>
      <c r="H49" t="s">
        <v>80</v>
      </c>
      <c r="I49" t="s">
        <v>81</v>
      </c>
      <c r="J49" t="s">
        <v>82</v>
      </c>
    </row>
    <row r="50" spans="1:16" x14ac:dyDescent="0.25">
      <c r="A50" t="s">
        <v>83</v>
      </c>
      <c r="C50" t="s">
        <v>253</v>
      </c>
      <c r="D50" s="29">
        <v>4</v>
      </c>
      <c r="E50" t="s">
        <v>59</v>
      </c>
      <c r="F50" t="s">
        <v>56</v>
      </c>
      <c r="L50" t="s">
        <v>36</v>
      </c>
      <c r="M50" t="s">
        <v>57</v>
      </c>
      <c r="N50" t="s">
        <v>36</v>
      </c>
      <c r="P50">
        <v>293.13</v>
      </c>
    </row>
    <row r="51" spans="1:16" x14ac:dyDescent="0.25">
      <c r="A51" t="s">
        <v>78</v>
      </c>
      <c r="B51" t="s">
        <v>254</v>
      </c>
      <c r="C51">
        <v>970</v>
      </c>
      <c r="D51" s="32" t="s">
        <v>255</v>
      </c>
      <c r="E51" t="s">
        <v>79</v>
      </c>
      <c r="F51" t="s">
        <v>84</v>
      </c>
      <c r="G51" t="s">
        <v>234</v>
      </c>
      <c r="H51" t="s">
        <v>80</v>
      </c>
      <c r="I51" t="s">
        <v>81</v>
      </c>
      <c r="J51" t="s">
        <v>84</v>
      </c>
    </row>
    <row r="52" spans="1:16" x14ac:dyDescent="0.25">
      <c r="A52" t="s">
        <v>83</v>
      </c>
      <c r="C52" t="s">
        <v>253</v>
      </c>
      <c r="D52" s="29">
        <v>4</v>
      </c>
      <c r="E52" t="s">
        <v>59</v>
      </c>
      <c r="F52" t="s">
        <v>56</v>
      </c>
      <c r="L52" t="s">
        <v>36</v>
      </c>
      <c r="M52" t="s">
        <v>57</v>
      </c>
      <c r="N52" t="s">
        <v>36</v>
      </c>
      <c r="P52">
        <v>302.2</v>
      </c>
    </row>
    <row r="53" spans="1:16" x14ac:dyDescent="0.25">
      <c r="A53" t="s">
        <v>78</v>
      </c>
      <c r="B53" t="s">
        <v>256</v>
      </c>
      <c r="C53">
        <v>970</v>
      </c>
      <c r="D53" s="32" t="s">
        <v>257</v>
      </c>
      <c r="E53" t="s">
        <v>79</v>
      </c>
      <c r="F53" t="s">
        <v>85</v>
      </c>
      <c r="G53" t="s">
        <v>234</v>
      </c>
      <c r="H53" t="s">
        <v>80</v>
      </c>
      <c r="I53" t="s">
        <v>81</v>
      </c>
      <c r="J53" t="s">
        <v>85</v>
      </c>
    </row>
    <row r="54" spans="1:16" x14ac:dyDescent="0.25">
      <c r="A54" t="s">
        <v>83</v>
      </c>
      <c r="C54" t="s">
        <v>253</v>
      </c>
      <c r="D54" s="29">
        <v>4</v>
      </c>
      <c r="E54" t="s">
        <v>59</v>
      </c>
      <c r="F54" t="s">
        <v>56</v>
      </c>
      <c r="L54" t="s">
        <v>36</v>
      </c>
      <c r="M54" t="s">
        <v>57</v>
      </c>
      <c r="N54" t="s">
        <v>36</v>
      </c>
      <c r="P54">
        <v>1669.66</v>
      </c>
    </row>
    <row r="55" spans="1:16" x14ac:dyDescent="0.25">
      <c r="A55" t="s">
        <v>78</v>
      </c>
      <c r="B55" t="s">
        <v>258</v>
      </c>
      <c r="C55">
        <v>970</v>
      </c>
      <c r="D55" s="32" t="s">
        <v>259</v>
      </c>
      <c r="E55" t="s">
        <v>79</v>
      </c>
      <c r="F55" t="s">
        <v>86</v>
      </c>
      <c r="G55" t="s">
        <v>234</v>
      </c>
      <c r="H55" t="s">
        <v>80</v>
      </c>
      <c r="I55" t="s">
        <v>81</v>
      </c>
      <c r="J55" t="s">
        <v>86</v>
      </c>
    </row>
    <row r="56" spans="1:16" x14ac:dyDescent="0.25">
      <c r="A56" t="s">
        <v>83</v>
      </c>
      <c r="C56" t="s">
        <v>253</v>
      </c>
      <c r="D56" s="29">
        <v>4</v>
      </c>
      <c r="E56" t="s">
        <v>59</v>
      </c>
      <c r="F56" t="s">
        <v>56</v>
      </c>
      <c r="L56" t="s">
        <v>36</v>
      </c>
      <c r="M56" t="s">
        <v>57</v>
      </c>
      <c r="N56" t="s">
        <v>36</v>
      </c>
      <c r="P56">
        <v>2076.12</v>
      </c>
    </row>
    <row r="57" spans="1:16" x14ac:dyDescent="0.25">
      <c r="A57" t="s">
        <v>78</v>
      </c>
      <c r="B57" t="s">
        <v>260</v>
      </c>
      <c r="C57">
        <v>970</v>
      </c>
      <c r="D57" s="32" t="s">
        <v>261</v>
      </c>
      <c r="E57" t="s">
        <v>79</v>
      </c>
      <c r="F57" t="s">
        <v>87</v>
      </c>
      <c r="G57" t="s">
        <v>234</v>
      </c>
      <c r="H57" t="s">
        <v>80</v>
      </c>
      <c r="I57" t="s">
        <v>81</v>
      </c>
      <c r="J57" t="s">
        <v>87</v>
      </c>
    </row>
    <row r="58" spans="1:16" x14ac:dyDescent="0.25">
      <c r="A58" t="s">
        <v>83</v>
      </c>
      <c r="C58" t="s">
        <v>253</v>
      </c>
      <c r="D58" s="29">
        <v>4</v>
      </c>
      <c r="E58" t="s">
        <v>59</v>
      </c>
      <c r="F58" t="s">
        <v>56</v>
      </c>
      <c r="L58" t="s">
        <v>36</v>
      </c>
      <c r="M58" t="s">
        <v>57</v>
      </c>
      <c r="N58" t="s">
        <v>36</v>
      </c>
      <c r="P58">
        <v>2227.2199999999998</v>
      </c>
    </row>
    <row r="59" spans="1:16" x14ac:dyDescent="0.25">
      <c r="A59" t="s">
        <v>78</v>
      </c>
      <c r="B59" t="s">
        <v>262</v>
      </c>
      <c r="C59">
        <v>970</v>
      </c>
      <c r="D59" s="32" t="s">
        <v>263</v>
      </c>
      <c r="E59" t="s">
        <v>79</v>
      </c>
      <c r="F59" t="s">
        <v>235</v>
      </c>
      <c r="G59" t="s">
        <v>234</v>
      </c>
      <c r="H59" t="s">
        <v>80</v>
      </c>
      <c r="I59" t="s">
        <v>81</v>
      </c>
      <c r="J59" t="s">
        <v>88</v>
      </c>
    </row>
    <row r="60" spans="1:16" x14ac:dyDescent="0.25">
      <c r="A60" t="s">
        <v>83</v>
      </c>
      <c r="C60" t="s">
        <v>253</v>
      </c>
      <c r="D60" s="29">
        <v>4</v>
      </c>
      <c r="E60" t="s">
        <v>59</v>
      </c>
      <c r="F60" t="s">
        <v>56</v>
      </c>
      <c r="L60" t="s">
        <v>36</v>
      </c>
      <c r="M60" t="s">
        <v>57</v>
      </c>
      <c r="N60" t="s">
        <v>36</v>
      </c>
      <c r="P60">
        <v>622.53</v>
      </c>
    </row>
    <row r="61" spans="1:16" x14ac:dyDescent="0.25">
      <c r="A61" t="s">
        <v>78</v>
      </c>
      <c r="B61" t="s">
        <v>264</v>
      </c>
      <c r="C61">
        <v>970</v>
      </c>
      <c r="D61" s="32" t="s">
        <v>261</v>
      </c>
      <c r="E61" t="s">
        <v>79</v>
      </c>
      <c r="F61" t="s">
        <v>236</v>
      </c>
      <c r="G61" t="s">
        <v>234</v>
      </c>
      <c r="H61" t="s">
        <v>80</v>
      </c>
      <c r="I61" t="s">
        <v>81</v>
      </c>
      <c r="J61" t="s">
        <v>89</v>
      </c>
    </row>
    <row r="62" spans="1:16" x14ac:dyDescent="0.25">
      <c r="A62" t="s">
        <v>83</v>
      </c>
      <c r="C62" t="s">
        <v>253</v>
      </c>
      <c r="D62" s="29">
        <v>4</v>
      </c>
      <c r="E62" t="s">
        <v>59</v>
      </c>
      <c r="F62" t="s">
        <v>56</v>
      </c>
      <c r="L62" t="s">
        <v>36</v>
      </c>
      <c r="M62" t="s">
        <v>57</v>
      </c>
      <c r="N62" t="s">
        <v>36</v>
      </c>
      <c r="P62">
        <v>1993.01</v>
      </c>
    </row>
    <row r="63" spans="1:16" x14ac:dyDescent="0.25">
      <c r="A63" t="s">
        <v>78</v>
      </c>
      <c r="B63" t="s">
        <v>265</v>
      </c>
      <c r="C63">
        <v>970</v>
      </c>
      <c r="D63" s="32" t="s">
        <v>266</v>
      </c>
      <c r="E63" t="s">
        <v>79</v>
      </c>
      <c r="F63" t="s">
        <v>90</v>
      </c>
      <c r="G63" t="s">
        <v>234</v>
      </c>
      <c r="H63" t="s">
        <v>80</v>
      </c>
      <c r="I63" t="s">
        <v>81</v>
      </c>
      <c r="J63" t="s">
        <v>90</v>
      </c>
    </row>
    <row r="64" spans="1:16" x14ac:dyDescent="0.25">
      <c r="A64" t="s">
        <v>83</v>
      </c>
      <c r="C64" t="s">
        <v>253</v>
      </c>
      <c r="D64" s="29">
        <v>4</v>
      </c>
      <c r="E64" t="s">
        <v>59</v>
      </c>
      <c r="F64" t="s">
        <v>56</v>
      </c>
      <c r="L64" t="s">
        <v>36</v>
      </c>
      <c r="M64" t="s">
        <v>57</v>
      </c>
      <c r="N64" t="s">
        <v>36</v>
      </c>
      <c r="P64">
        <v>1572.95</v>
      </c>
    </row>
    <row r="65" spans="1:16" x14ac:dyDescent="0.25">
      <c r="A65" t="s">
        <v>78</v>
      </c>
      <c r="B65" t="s">
        <v>267</v>
      </c>
      <c r="C65">
        <v>970</v>
      </c>
      <c r="D65" s="32" t="s">
        <v>255</v>
      </c>
      <c r="E65" t="s">
        <v>79</v>
      </c>
      <c r="F65" t="s">
        <v>91</v>
      </c>
      <c r="G65" t="s">
        <v>234</v>
      </c>
      <c r="H65" t="s">
        <v>80</v>
      </c>
      <c r="I65" t="s">
        <v>81</v>
      </c>
      <c r="J65" t="s">
        <v>91</v>
      </c>
    </row>
    <row r="66" spans="1:16" ht="15.75" thickBot="1" x14ac:dyDescent="0.3">
      <c r="A66" t="s">
        <v>83</v>
      </c>
      <c r="C66" t="s">
        <v>253</v>
      </c>
      <c r="D66" s="30">
        <v>4</v>
      </c>
      <c r="E66" t="s">
        <v>59</v>
      </c>
      <c r="F66" t="s">
        <v>56</v>
      </c>
      <c r="L66" t="s">
        <v>36</v>
      </c>
      <c r="M66" t="s">
        <v>57</v>
      </c>
      <c r="N66" t="s">
        <v>36</v>
      </c>
      <c r="P66">
        <v>2811.98</v>
      </c>
    </row>
    <row r="67" spans="1:16" ht="15.75" thickTop="1" x14ac:dyDescent="0.25">
      <c r="O67" t="s">
        <v>74</v>
      </c>
      <c r="P67" t="s">
        <v>16</v>
      </c>
    </row>
    <row r="68" spans="1:16" x14ac:dyDescent="0.25">
      <c r="B68" t="s">
        <v>92</v>
      </c>
      <c r="M68" t="s">
        <v>57</v>
      </c>
      <c r="N68" t="s">
        <v>36</v>
      </c>
      <c r="P68">
        <v>13568.8</v>
      </c>
    </row>
    <row r="69" spans="1:16" x14ac:dyDescent="0.25">
      <c r="O69" t="s">
        <v>74</v>
      </c>
      <c r="P69" t="s">
        <v>16</v>
      </c>
    </row>
    <row r="71" spans="1:16" x14ac:dyDescent="0.25">
      <c r="O71" t="s">
        <v>74</v>
      </c>
      <c r="P71" t="s">
        <v>16</v>
      </c>
    </row>
    <row r="72" spans="1:16" x14ac:dyDescent="0.25">
      <c r="B72" t="s">
        <v>93</v>
      </c>
      <c r="M72" t="s">
        <v>57</v>
      </c>
      <c r="N72" t="s">
        <v>36</v>
      </c>
      <c r="P72">
        <v>73848.009999999995</v>
      </c>
    </row>
    <row r="73" spans="1:16" x14ac:dyDescent="0.25">
      <c r="O73" t="s">
        <v>74</v>
      </c>
      <c r="P73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4"/>
  <sheetViews>
    <sheetView topLeftCell="A34" workbookViewId="0">
      <selection activeCell="E44" sqref="E44"/>
    </sheetView>
  </sheetViews>
  <sheetFormatPr baseColWidth="10" defaultRowHeight="15" x14ac:dyDescent="0.25"/>
  <cols>
    <col min="1" max="1" width="25" customWidth="1"/>
    <col min="2" max="2" width="7.42578125" customWidth="1"/>
    <col min="3" max="3" width="14.7109375" bestFit="1" customWidth="1"/>
    <col min="4" max="4" width="4.85546875" bestFit="1" customWidth="1"/>
    <col min="5" max="5" width="5.5703125" bestFit="1" customWidth="1"/>
  </cols>
  <sheetData>
    <row r="1" spans="1:10" s="2" customFormat="1" ht="21.75" thickBot="1" x14ac:dyDescent="0.3">
      <c r="A1" s="8" t="s">
        <v>140</v>
      </c>
    </row>
    <row r="2" spans="1:10" x14ac:dyDescent="0.25">
      <c r="A2" t="s">
        <v>115</v>
      </c>
      <c r="B2" t="s">
        <v>116</v>
      </c>
      <c r="D2" t="s">
        <v>141</v>
      </c>
      <c r="E2" t="s">
        <v>268</v>
      </c>
      <c r="F2" t="s">
        <v>269</v>
      </c>
      <c r="I2" t="s">
        <v>104</v>
      </c>
      <c r="J2" t="s">
        <v>6</v>
      </c>
    </row>
    <row r="4" spans="1:10" x14ac:dyDescent="0.25">
      <c r="A4" t="s">
        <v>117</v>
      </c>
      <c r="B4" t="s">
        <v>16</v>
      </c>
      <c r="C4" t="s">
        <v>10</v>
      </c>
      <c r="D4" t="s">
        <v>12</v>
      </c>
      <c r="E4" t="s">
        <v>74</v>
      </c>
      <c r="F4" t="s">
        <v>270</v>
      </c>
      <c r="G4" t="s">
        <v>142</v>
      </c>
      <c r="H4" t="s">
        <v>105</v>
      </c>
      <c r="I4" t="s">
        <v>105</v>
      </c>
      <c r="J4" t="s">
        <v>14</v>
      </c>
    </row>
    <row r="5" spans="1:10" x14ac:dyDescent="0.25">
      <c r="A5" t="s">
        <v>118</v>
      </c>
      <c r="B5">
        <v>10663</v>
      </c>
      <c r="C5">
        <v>841000</v>
      </c>
      <c r="G5" t="s">
        <v>143</v>
      </c>
      <c r="H5" t="s">
        <v>144</v>
      </c>
      <c r="I5" t="s">
        <v>81</v>
      </c>
      <c r="J5">
        <v>59.211300000000001</v>
      </c>
    </row>
    <row r="6" spans="1:10" x14ac:dyDescent="0.25">
      <c r="A6" t="s">
        <v>119</v>
      </c>
      <c r="B6" t="s">
        <v>120</v>
      </c>
      <c r="C6" t="s">
        <v>145</v>
      </c>
      <c r="F6" t="s">
        <v>146</v>
      </c>
      <c r="G6" t="s">
        <v>147</v>
      </c>
      <c r="H6" t="s">
        <v>148</v>
      </c>
      <c r="I6" t="s">
        <v>81</v>
      </c>
      <c r="J6">
        <v>35.803400000000003</v>
      </c>
    </row>
    <row r="7" spans="1:10" x14ac:dyDescent="0.25">
      <c r="A7" t="s">
        <v>121</v>
      </c>
      <c r="B7">
        <v>2500</v>
      </c>
      <c r="C7" t="s">
        <v>52</v>
      </c>
      <c r="F7" t="s">
        <v>149</v>
      </c>
      <c r="G7" t="s">
        <v>150</v>
      </c>
      <c r="H7" t="s">
        <v>106</v>
      </c>
      <c r="I7" t="s">
        <v>81</v>
      </c>
      <c r="J7">
        <v>23.407900000000001</v>
      </c>
    </row>
    <row r="8" spans="1:10" x14ac:dyDescent="0.25">
      <c r="A8" t="s">
        <v>94</v>
      </c>
    </row>
    <row r="9" spans="1:10" x14ac:dyDescent="0.25">
      <c r="A9" t="s">
        <v>95</v>
      </c>
    </row>
    <row r="10" spans="1:10" x14ac:dyDescent="0.25">
      <c r="A10" t="s">
        <v>117</v>
      </c>
      <c r="B10" t="s">
        <v>16</v>
      </c>
      <c r="C10" t="s">
        <v>10</v>
      </c>
      <c r="D10" t="s">
        <v>12</v>
      </c>
      <c r="E10" t="s">
        <v>74</v>
      </c>
      <c r="F10" t="s">
        <v>270</v>
      </c>
      <c r="G10" t="s">
        <v>142</v>
      </c>
      <c r="H10" t="s">
        <v>105</v>
      </c>
      <c r="I10" t="s">
        <v>105</v>
      </c>
      <c r="J10" t="s">
        <v>14</v>
      </c>
    </row>
    <row r="11" spans="1:10" x14ac:dyDescent="0.25">
      <c r="A11" t="s">
        <v>63</v>
      </c>
    </row>
    <row r="12" spans="1:10" x14ac:dyDescent="0.25">
      <c r="A12" t="s">
        <v>117</v>
      </c>
      <c r="B12" t="s">
        <v>16</v>
      </c>
      <c r="C12" t="s">
        <v>10</v>
      </c>
      <c r="D12" t="s">
        <v>12</v>
      </c>
      <c r="E12" t="s">
        <v>74</v>
      </c>
      <c r="F12" t="s">
        <v>270</v>
      </c>
      <c r="G12" t="s">
        <v>142</v>
      </c>
      <c r="H12" t="s">
        <v>105</v>
      </c>
      <c r="I12" t="s">
        <v>105</v>
      </c>
      <c r="J12" t="s">
        <v>14</v>
      </c>
    </row>
    <row r="13" spans="1:10" x14ac:dyDescent="0.25">
      <c r="A13" t="s">
        <v>163</v>
      </c>
      <c r="F13" t="s">
        <v>164</v>
      </c>
      <c r="G13" t="s">
        <v>51</v>
      </c>
      <c r="H13" t="s">
        <v>214</v>
      </c>
      <c r="J13" t="s">
        <v>38</v>
      </c>
    </row>
    <row r="14" spans="1:10" x14ac:dyDescent="0.25">
      <c r="F14" t="s">
        <v>165</v>
      </c>
      <c r="H14" t="s">
        <v>166</v>
      </c>
    </row>
    <row r="15" spans="1:10" x14ac:dyDescent="0.25">
      <c r="A15" t="s">
        <v>122</v>
      </c>
      <c r="B15" t="s">
        <v>16</v>
      </c>
      <c r="C15" t="s">
        <v>10</v>
      </c>
      <c r="D15" t="s">
        <v>12</v>
      </c>
      <c r="E15" t="s">
        <v>74</v>
      </c>
      <c r="F15" t="s">
        <v>271</v>
      </c>
      <c r="G15" t="s">
        <v>142</v>
      </c>
      <c r="H15" t="s">
        <v>107</v>
      </c>
      <c r="I15" t="s">
        <v>107</v>
      </c>
      <c r="J15" t="s">
        <v>14</v>
      </c>
    </row>
    <row r="16" spans="1:10" x14ac:dyDescent="0.25">
      <c r="A16" t="s">
        <v>167</v>
      </c>
      <c r="B16">
        <v>9000</v>
      </c>
      <c r="F16" t="s">
        <v>288</v>
      </c>
      <c r="G16">
        <v>1.02</v>
      </c>
      <c r="H16" t="s">
        <v>168</v>
      </c>
      <c r="J16">
        <v>0.65920000000000001</v>
      </c>
    </row>
    <row r="17" spans="1:10" x14ac:dyDescent="0.25">
      <c r="A17" t="s">
        <v>169</v>
      </c>
      <c r="B17">
        <v>6000</v>
      </c>
      <c r="F17" t="s">
        <v>289</v>
      </c>
      <c r="G17">
        <v>1.02</v>
      </c>
      <c r="H17" t="s">
        <v>168</v>
      </c>
      <c r="J17">
        <v>0.74039999999999995</v>
      </c>
    </row>
    <row r="18" spans="1:10" x14ac:dyDescent="0.25">
      <c r="A18" t="s">
        <v>170</v>
      </c>
      <c r="B18">
        <v>4000</v>
      </c>
      <c r="F18" t="s">
        <v>290</v>
      </c>
      <c r="G18">
        <v>1.02</v>
      </c>
      <c r="H18" t="s">
        <v>168</v>
      </c>
      <c r="J18">
        <v>0.40689999999999998</v>
      </c>
    </row>
    <row r="19" spans="1:10" x14ac:dyDescent="0.25">
      <c r="A19" t="s">
        <v>171</v>
      </c>
      <c r="B19">
        <v>0</v>
      </c>
      <c r="F19" t="s">
        <v>291</v>
      </c>
      <c r="G19">
        <v>1.02</v>
      </c>
      <c r="H19" t="s">
        <v>168</v>
      </c>
      <c r="J19">
        <v>1.3455999999999999</v>
      </c>
    </row>
    <row r="20" spans="1:10" x14ac:dyDescent="0.25">
      <c r="A20" t="s">
        <v>172</v>
      </c>
      <c r="B20">
        <v>4000</v>
      </c>
      <c r="F20" t="s">
        <v>292</v>
      </c>
      <c r="G20">
        <v>1.02</v>
      </c>
      <c r="H20" t="s">
        <v>168</v>
      </c>
      <c r="J20">
        <v>1.5302</v>
      </c>
    </row>
    <row r="21" spans="1:10" x14ac:dyDescent="0.25">
      <c r="A21" t="s">
        <v>173</v>
      </c>
      <c r="B21">
        <v>2000</v>
      </c>
      <c r="F21" t="s">
        <v>293</v>
      </c>
      <c r="G21">
        <v>1.04</v>
      </c>
      <c r="H21" t="s">
        <v>168</v>
      </c>
      <c r="J21">
        <v>41.811999999999998</v>
      </c>
    </row>
    <row r="22" spans="1:10" x14ac:dyDescent="0.25">
      <c r="A22" t="s">
        <v>174</v>
      </c>
      <c r="B22">
        <v>1000</v>
      </c>
      <c r="F22" t="s">
        <v>294</v>
      </c>
      <c r="G22">
        <v>1E-3</v>
      </c>
      <c r="H22" t="s">
        <v>168</v>
      </c>
      <c r="J22">
        <v>0</v>
      </c>
    </row>
    <row r="23" spans="1:10" x14ac:dyDescent="0.25">
      <c r="A23" t="s">
        <v>175</v>
      </c>
      <c r="B23">
        <v>8000</v>
      </c>
      <c r="F23" t="s">
        <v>295</v>
      </c>
      <c r="G23">
        <v>1E-4</v>
      </c>
      <c r="H23" t="s">
        <v>176</v>
      </c>
      <c r="J23">
        <v>1.7728999999999999</v>
      </c>
    </row>
    <row r="24" spans="1:10" x14ac:dyDescent="0.25">
      <c r="A24" t="s">
        <v>177</v>
      </c>
      <c r="B24">
        <v>6000</v>
      </c>
      <c r="F24" t="s">
        <v>296</v>
      </c>
      <c r="G24">
        <v>6.8999999999999999E-3</v>
      </c>
      <c r="H24" t="s">
        <v>178</v>
      </c>
      <c r="J24">
        <v>1E-3</v>
      </c>
    </row>
    <row r="25" spans="1:10" x14ac:dyDescent="0.25">
      <c r="A25" t="s">
        <v>179</v>
      </c>
      <c r="B25">
        <v>8000</v>
      </c>
      <c r="F25" t="s">
        <v>297</v>
      </c>
      <c r="G25">
        <v>5.5E-2</v>
      </c>
      <c r="H25" t="s">
        <v>178</v>
      </c>
      <c r="J25">
        <v>0</v>
      </c>
    </row>
    <row r="26" spans="1:10" x14ac:dyDescent="0.25">
      <c r="A26" t="s">
        <v>180</v>
      </c>
      <c r="B26">
        <v>0</v>
      </c>
      <c r="F26" t="s">
        <v>298</v>
      </c>
      <c r="G26">
        <v>2.75E-2</v>
      </c>
      <c r="H26" t="s">
        <v>178</v>
      </c>
      <c r="J26">
        <v>2.0999999999999999E-3</v>
      </c>
    </row>
    <row r="27" spans="1:10" x14ac:dyDescent="0.25">
      <c r="F27" t="s">
        <v>96</v>
      </c>
      <c r="J27">
        <v>32.898099999999999</v>
      </c>
    </row>
    <row r="28" spans="1:10" x14ac:dyDescent="0.25">
      <c r="F28" t="s">
        <v>97</v>
      </c>
      <c r="J28">
        <v>12.2723</v>
      </c>
    </row>
    <row r="29" spans="1:10" x14ac:dyDescent="0.25">
      <c r="F29" t="s">
        <v>98</v>
      </c>
      <c r="J29">
        <v>2.9053</v>
      </c>
    </row>
    <row r="30" spans="1:10" x14ac:dyDescent="0.25">
      <c r="F30" t="s">
        <v>99</v>
      </c>
      <c r="J30">
        <v>0.1946</v>
      </c>
    </row>
    <row r="32" spans="1:10" x14ac:dyDescent="0.25">
      <c r="I32" t="s">
        <v>11</v>
      </c>
      <c r="J32" t="s">
        <v>13</v>
      </c>
    </row>
    <row r="33" spans="1:10" x14ac:dyDescent="0.25">
      <c r="F33" t="s">
        <v>100</v>
      </c>
      <c r="I33" s="9"/>
      <c r="J33" t="s">
        <v>101</v>
      </c>
    </row>
    <row r="37" spans="1:10" x14ac:dyDescent="0.25">
      <c r="A37" t="s">
        <v>123</v>
      </c>
      <c r="B37" t="s">
        <v>16</v>
      </c>
      <c r="C37" t="s">
        <v>10</v>
      </c>
      <c r="D37" t="s">
        <v>12</v>
      </c>
      <c r="E37" t="s">
        <v>74</v>
      </c>
      <c r="F37" t="s">
        <v>270</v>
      </c>
      <c r="G37" t="s">
        <v>142</v>
      </c>
      <c r="H37" t="s">
        <v>105</v>
      </c>
      <c r="I37" t="s">
        <v>108</v>
      </c>
    </row>
    <row r="38" spans="1:10" x14ac:dyDescent="0.25">
      <c r="A38" t="s">
        <v>181</v>
      </c>
    </row>
    <row r="39" spans="1:10" x14ac:dyDescent="0.25">
      <c r="A39" t="s">
        <v>182</v>
      </c>
      <c r="B39" t="s">
        <v>16</v>
      </c>
      <c r="C39" t="s">
        <v>10</v>
      </c>
      <c r="D39" t="s">
        <v>12</v>
      </c>
      <c r="E39" t="s">
        <v>74</v>
      </c>
      <c r="F39" t="s">
        <v>270</v>
      </c>
      <c r="G39" t="s">
        <v>142</v>
      </c>
      <c r="H39" t="s">
        <v>105</v>
      </c>
    </row>
    <row r="40" spans="1:10" x14ac:dyDescent="0.25">
      <c r="A40" t="s">
        <v>183</v>
      </c>
      <c r="B40" t="s">
        <v>124</v>
      </c>
      <c r="D40" t="s">
        <v>151</v>
      </c>
      <c r="E40" t="s">
        <v>272</v>
      </c>
      <c r="F40" t="s">
        <v>278</v>
      </c>
      <c r="G40" t="s">
        <v>152</v>
      </c>
      <c r="H40" t="s">
        <v>153</v>
      </c>
    </row>
    <row r="41" spans="1:10" x14ac:dyDescent="0.25">
      <c r="A41" t="s">
        <v>184</v>
      </c>
      <c r="D41" t="s">
        <v>154</v>
      </c>
      <c r="E41" t="s">
        <v>273</v>
      </c>
      <c r="F41" t="s">
        <v>279</v>
      </c>
      <c r="H41" t="s">
        <v>109</v>
      </c>
    </row>
    <row r="42" spans="1:10" x14ac:dyDescent="0.25">
      <c r="A42" t="s">
        <v>185</v>
      </c>
      <c r="B42" t="s">
        <v>16</v>
      </c>
      <c r="C42" t="s">
        <v>155</v>
      </c>
      <c r="D42" t="s">
        <v>12</v>
      </c>
      <c r="E42" t="s">
        <v>74</v>
      </c>
      <c r="F42" t="s">
        <v>274</v>
      </c>
      <c r="G42" t="s">
        <v>142</v>
      </c>
      <c r="H42" t="s">
        <v>105</v>
      </c>
    </row>
    <row r="43" spans="1:10" x14ac:dyDescent="0.25">
      <c r="A43" t="s">
        <v>186</v>
      </c>
      <c r="B43" t="s">
        <v>125</v>
      </c>
      <c r="C43" t="s">
        <v>187</v>
      </c>
      <c r="D43">
        <v>970</v>
      </c>
      <c r="E43" t="s">
        <v>252</v>
      </c>
      <c r="F43" t="s">
        <v>299</v>
      </c>
      <c r="H43">
        <v>2.4E-2</v>
      </c>
      <c r="J43">
        <v>6.0400000000000002E-2</v>
      </c>
    </row>
    <row r="44" spans="1:10" x14ac:dyDescent="0.25">
      <c r="A44" t="s">
        <v>188</v>
      </c>
      <c r="B44" t="s">
        <v>126</v>
      </c>
      <c r="D44">
        <v>970</v>
      </c>
      <c r="E44" t="s">
        <v>275</v>
      </c>
      <c r="F44" t="s">
        <v>280</v>
      </c>
      <c r="H44">
        <v>4.0000000000000002E-4</v>
      </c>
      <c r="J44">
        <v>0</v>
      </c>
    </row>
    <row r="45" spans="1:10" x14ac:dyDescent="0.25">
      <c r="A45" t="s">
        <v>189</v>
      </c>
      <c r="B45" t="s">
        <v>127</v>
      </c>
      <c r="C45" t="s">
        <v>215</v>
      </c>
      <c r="D45">
        <v>970</v>
      </c>
      <c r="E45" t="s">
        <v>255</v>
      </c>
      <c r="F45" t="s">
        <v>300</v>
      </c>
      <c r="H45">
        <v>4.8000000000000001E-2</v>
      </c>
      <c r="J45">
        <v>0.12089999999999999</v>
      </c>
    </row>
    <row r="46" spans="1:10" x14ac:dyDescent="0.25">
      <c r="A46" t="s">
        <v>190</v>
      </c>
      <c r="B46" t="s">
        <v>128</v>
      </c>
      <c r="C46" t="s">
        <v>191</v>
      </c>
      <c r="D46">
        <v>970</v>
      </c>
      <c r="E46" t="s">
        <v>257</v>
      </c>
      <c r="F46" t="s">
        <v>301</v>
      </c>
      <c r="H46">
        <v>0.36599999999999999</v>
      </c>
      <c r="J46">
        <v>0.92169999999999996</v>
      </c>
    </row>
    <row r="47" spans="1:10" x14ac:dyDescent="0.25">
      <c r="A47" t="s">
        <v>192</v>
      </c>
      <c r="B47" t="s">
        <v>129</v>
      </c>
      <c r="C47" t="s">
        <v>193</v>
      </c>
      <c r="D47">
        <v>970</v>
      </c>
      <c r="E47" t="s">
        <v>259</v>
      </c>
      <c r="F47" t="s">
        <v>281</v>
      </c>
      <c r="H47">
        <v>0.67200000000000004</v>
      </c>
      <c r="J47">
        <v>1.6922999999999999</v>
      </c>
    </row>
    <row r="48" spans="1:10" x14ac:dyDescent="0.25">
      <c r="A48" t="s">
        <v>194</v>
      </c>
      <c r="B48" t="s">
        <v>130</v>
      </c>
      <c r="D48">
        <v>970</v>
      </c>
      <c r="E48" t="s">
        <v>261</v>
      </c>
      <c r="F48" t="s">
        <v>302</v>
      </c>
      <c r="H48">
        <v>0.37440000000000001</v>
      </c>
      <c r="J48">
        <v>0.94289999999999996</v>
      </c>
    </row>
    <row r="49" spans="1:10" x14ac:dyDescent="0.25">
      <c r="A49" t="s">
        <v>195</v>
      </c>
      <c r="B49" t="s">
        <v>131</v>
      </c>
      <c r="C49" t="s">
        <v>196</v>
      </c>
      <c r="D49">
        <v>970</v>
      </c>
      <c r="E49" t="s">
        <v>263</v>
      </c>
      <c r="F49" t="s">
        <v>303</v>
      </c>
      <c r="H49">
        <v>0.13980000000000001</v>
      </c>
      <c r="J49">
        <v>0.35210000000000002</v>
      </c>
    </row>
    <row r="50" spans="1:10" x14ac:dyDescent="0.25">
      <c r="A50" t="s">
        <v>197</v>
      </c>
      <c r="B50" t="s">
        <v>132</v>
      </c>
      <c r="C50" t="s">
        <v>198</v>
      </c>
      <c r="D50">
        <v>970</v>
      </c>
      <c r="E50" t="s">
        <v>261</v>
      </c>
      <c r="F50" t="s">
        <v>302</v>
      </c>
      <c r="H50">
        <v>0.876</v>
      </c>
      <c r="J50">
        <v>2.2061000000000002</v>
      </c>
    </row>
    <row r="51" spans="1:10" x14ac:dyDescent="0.25">
      <c r="A51" t="s">
        <v>199</v>
      </c>
      <c r="B51" t="s">
        <v>133</v>
      </c>
      <c r="C51" t="s">
        <v>200</v>
      </c>
      <c r="D51">
        <v>970</v>
      </c>
      <c r="E51" t="s">
        <v>266</v>
      </c>
      <c r="F51" t="s">
        <v>282</v>
      </c>
      <c r="H51">
        <v>0.50800000000000001</v>
      </c>
      <c r="J51">
        <v>1.2793000000000001</v>
      </c>
    </row>
    <row r="52" spans="1:10" x14ac:dyDescent="0.25">
      <c r="A52" t="s">
        <v>201</v>
      </c>
      <c r="B52" t="s">
        <v>216</v>
      </c>
      <c r="C52" t="s">
        <v>217</v>
      </c>
      <c r="D52">
        <v>970</v>
      </c>
      <c r="E52" t="s">
        <v>255</v>
      </c>
      <c r="F52" t="s">
        <v>300</v>
      </c>
      <c r="H52">
        <v>1</v>
      </c>
      <c r="J52">
        <v>2.5183</v>
      </c>
    </row>
    <row r="53" spans="1:10" x14ac:dyDescent="0.25">
      <c r="A53" t="s">
        <v>182</v>
      </c>
      <c r="B53" t="s">
        <v>16</v>
      </c>
      <c r="C53" t="s">
        <v>10</v>
      </c>
      <c r="D53" t="s">
        <v>12</v>
      </c>
      <c r="E53" t="s">
        <v>74</v>
      </c>
      <c r="F53" t="s">
        <v>270</v>
      </c>
      <c r="G53" t="s">
        <v>142</v>
      </c>
      <c r="H53" t="s">
        <v>105</v>
      </c>
      <c r="I53" t="s">
        <v>11</v>
      </c>
      <c r="J53" t="s">
        <v>13</v>
      </c>
    </row>
    <row r="54" spans="1:10" x14ac:dyDescent="0.25">
      <c r="A54" t="s">
        <v>202</v>
      </c>
      <c r="I54" s="9"/>
      <c r="J54" t="s">
        <v>102</v>
      </c>
    </row>
    <row r="55" spans="1:10" x14ac:dyDescent="0.25">
      <c r="A55" t="s">
        <v>123</v>
      </c>
      <c r="B55" t="s">
        <v>16</v>
      </c>
      <c r="C55" t="s">
        <v>10</v>
      </c>
      <c r="D55" t="s">
        <v>12</v>
      </c>
      <c r="E55" t="s">
        <v>74</v>
      </c>
      <c r="F55" t="s">
        <v>270</v>
      </c>
      <c r="G55" t="s">
        <v>142</v>
      </c>
      <c r="H55" t="s">
        <v>105</v>
      </c>
      <c r="I55" t="s">
        <v>108</v>
      </c>
    </row>
    <row r="56" spans="1:10" x14ac:dyDescent="0.25">
      <c r="A56" t="s">
        <v>123</v>
      </c>
      <c r="B56" t="s">
        <v>16</v>
      </c>
      <c r="C56" t="s">
        <v>10</v>
      </c>
      <c r="D56" t="s">
        <v>12</v>
      </c>
      <c r="E56" t="s">
        <v>74</v>
      </c>
      <c r="F56" t="s">
        <v>270</v>
      </c>
      <c r="G56" t="s">
        <v>142</v>
      </c>
      <c r="H56" t="s">
        <v>105</v>
      </c>
      <c r="I56" t="s">
        <v>108</v>
      </c>
    </row>
    <row r="57" spans="1:10" x14ac:dyDescent="0.25">
      <c r="A57" t="s">
        <v>203</v>
      </c>
    </row>
    <row r="58" spans="1:10" x14ac:dyDescent="0.25">
      <c r="A58" t="s">
        <v>182</v>
      </c>
      <c r="B58" t="s">
        <v>16</v>
      </c>
      <c r="C58" t="s">
        <v>10</v>
      </c>
      <c r="D58" t="s">
        <v>12</v>
      </c>
      <c r="E58" t="s">
        <v>74</v>
      </c>
      <c r="F58" t="s">
        <v>270</v>
      </c>
      <c r="G58" t="s">
        <v>142</v>
      </c>
      <c r="H58" t="s">
        <v>105</v>
      </c>
    </row>
    <row r="59" spans="1:10" x14ac:dyDescent="0.25">
      <c r="A59" t="s">
        <v>204</v>
      </c>
      <c r="B59" t="s">
        <v>205</v>
      </c>
      <c r="C59" t="s">
        <v>206</v>
      </c>
      <c r="D59" t="s">
        <v>218</v>
      </c>
      <c r="F59" t="s">
        <v>283</v>
      </c>
      <c r="G59" t="s">
        <v>207</v>
      </c>
      <c r="H59" t="s">
        <v>156</v>
      </c>
    </row>
    <row r="60" spans="1:10" x14ac:dyDescent="0.25">
      <c r="A60" t="s">
        <v>208</v>
      </c>
      <c r="D60" t="s">
        <v>219</v>
      </c>
      <c r="G60" t="s">
        <v>209</v>
      </c>
      <c r="H60" t="s">
        <v>157</v>
      </c>
    </row>
    <row r="61" spans="1:10" x14ac:dyDescent="0.25">
      <c r="A61" t="s">
        <v>210</v>
      </c>
      <c r="B61" t="s">
        <v>134</v>
      </c>
      <c r="C61" t="s">
        <v>158</v>
      </c>
      <c r="D61" t="s">
        <v>12</v>
      </c>
      <c r="E61" t="s">
        <v>276</v>
      </c>
      <c r="F61" t="s">
        <v>277</v>
      </c>
      <c r="G61" t="s">
        <v>159</v>
      </c>
      <c r="H61" t="s">
        <v>105</v>
      </c>
    </row>
    <row r="62" spans="1:10" x14ac:dyDescent="0.25">
      <c r="A62" t="s">
        <v>211</v>
      </c>
      <c r="D62">
        <v>10</v>
      </c>
      <c r="F62" t="s">
        <v>284</v>
      </c>
      <c r="H62">
        <v>0</v>
      </c>
      <c r="J62">
        <v>0</v>
      </c>
    </row>
    <row r="63" spans="1:10" x14ac:dyDescent="0.25">
      <c r="A63" t="s">
        <v>212</v>
      </c>
      <c r="D63">
        <v>10</v>
      </c>
      <c r="F63" t="s">
        <v>285</v>
      </c>
      <c r="H63">
        <v>0</v>
      </c>
      <c r="J63">
        <v>0</v>
      </c>
    </row>
    <row r="64" spans="1:10" x14ac:dyDescent="0.25">
      <c r="A64" t="s">
        <v>212</v>
      </c>
      <c r="D64">
        <v>20</v>
      </c>
      <c r="F64" t="s">
        <v>286</v>
      </c>
      <c r="H64">
        <v>0</v>
      </c>
      <c r="J64">
        <v>0</v>
      </c>
    </row>
    <row r="65" spans="1:10" x14ac:dyDescent="0.25">
      <c r="A65" t="s">
        <v>182</v>
      </c>
      <c r="B65" t="s">
        <v>16</v>
      </c>
      <c r="C65" t="s">
        <v>10</v>
      </c>
      <c r="D65" t="s">
        <v>12</v>
      </c>
      <c r="E65" t="s">
        <v>74</v>
      </c>
      <c r="F65" t="s">
        <v>270</v>
      </c>
      <c r="G65" t="s">
        <v>142</v>
      </c>
      <c r="H65" t="s">
        <v>105</v>
      </c>
      <c r="I65" t="s">
        <v>11</v>
      </c>
      <c r="J65" t="s">
        <v>13</v>
      </c>
    </row>
    <row r="66" spans="1:10" x14ac:dyDescent="0.25">
      <c r="A66" t="s">
        <v>213</v>
      </c>
      <c r="B66" t="s">
        <v>135</v>
      </c>
      <c r="I66" s="9"/>
      <c r="J66" t="s">
        <v>103</v>
      </c>
    </row>
    <row r="67" spans="1:10" x14ac:dyDescent="0.25">
      <c r="A67" t="s">
        <v>123</v>
      </c>
      <c r="B67" t="s">
        <v>16</v>
      </c>
      <c r="C67" t="s">
        <v>10</v>
      </c>
      <c r="D67" t="s">
        <v>12</v>
      </c>
      <c r="E67" t="s">
        <v>74</v>
      </c>
      <c r="F67" t="s">
        <v>270</v>
      </c>
      <c r="G67" t="s">
        <v>142</v>
      </c>
      <c r="H67" t="s">
        <v>105</v>
      </c>
      <c r="I67" t="s">
        <v>108</v>
      </c>
    </row>
    <row r="68" spans="1:10" x14ac:dyDescent="0.25">
      <c r="F68" t="s">
        <v>110</v>
      </c>
      <c r="G68" t="s">
        <v>111</v>
      </c>
      <c r="J68">
        <v>32.898099999999999</v>
      </c>
    </row>
    <row r="69" spans="1:10" x14ac:dyDescent="0.25">
      <c r="F69" t="s">
        <v>112</v>
      </c>
      <c r="G69" t="s">
        <v>56</v>
      </c>
      <c r="J69">
        <v>22.366299999999999</v>
      </c>
    </row>
    <row r="70" spans="1:10" x14ac:dyDescent="0.25">
      <c r="F70" t="s">
        <v>113</v>
      </c>
      <c r="G70" t="s">
        <v>160</v>
      </c>
      <c r="H70" t="s">
        <v>111</v>
      </c>
      <c r="J70">
        <v>2.9053</v>
      </c>
    </row>
    <row r="71" spans="1:10" x14ac:dyDescent="0.25">
      <c r="F71" t="s">
        <v>113</v>
      </c>
      <c r="G71" t="s">
        <v>78</v>
      </c>
      <c r="H71" t="s">
        <v>56</v>
      </c>
      <c r="J71">
        <v>0.1946</v>
      </c>
    </row>
    <row r="72" spans="1:10" x14ac:dyDescent="0.25">
      <c r="F72" t="s">
        <v>114</v>
      </c>
      <c r="G72" t="s">
        <v>106</v>
      </c>
      <c r="J72">
        <v>0</v>
      </c>
    </row>
    <row r="73" spans="1:10" x14ac:dyDescent="0.25">
      <c r="I73" t="s">
        <v>11</v>
      </c>
      <c r="J73" t="s">
        <v>13</v>
      </c>
    </row>
    <row r="74" spans="1:10" x14ac:dyDescent="0.25">
      <c r="F74" t="s">
        <v>100</v>
      </c>
      <c r="G74" t="s">
        <v>161</v>
      </c>
      <c r="H74" t="s">
        <v>162</v>
      </c>
      <c r="J74">
        <v>58.3643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S-R 0SE</vt:lpstr>
      <vt:lpstr>Baan-2 actual</vt:lpstr>
      <vt:lpstr>Baan-3 estimated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u9250159</dc:creator>
  <cp:lastModifiedBy>u9250159</cp:lastModifiedBy>
  <dcterms:created xsi:type="dcterms:W3CDTF">2014-05-13T09:38:28Z</dcterms:created>
  <dcterms:modified xsi:type="dcterms:W3CDTF">2014-06-17T14:05:39Z</dcterms:modified>
</cp:coreProperties>
</file>