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236" yWindow="-108" windowWidth="7680" windowHeight="6732" tabRatio="556"/>
  </bookViews>
  <sheets>
    <sheet name="Dwg List Schedule" sheetId="42" r:id="rId1"/>
    <sheet name="Recap" sheetId="45" r:id="rId2"/>
    <sheet name="Workload" sheetId="44" r:id="rId3"/>
    <sheet name="Mymacro" sheetId="43" r:id="rId4"/>
  </sheets>
  <externalReferences>
    <externalReference r:id="rId5"/>
  </externalReferences>
  <calcPr calcId="125725"/>
</workbook>
</file>

<file path=xl/calcChain.xml><?xml version="1.0" encoding="utf-8"?>
<calcChain xmlns="http://schemas.openxmlformats.org/spreadsheetml/2006/main">
  <c r="E5" i="45"/>
  <c r="L6" i="44"/>
  <c r="L7"/>
  <c r="L8"/>
  <c r="L9"/>
  <c r="L5"/>
  <c r="B7"/>
  <c r="C7"/>
  <c r="D7"/>
  <c r="E7"/>
  <c r="F7"/>
  <c r="G7"/>
  <c r="H7"/>
  <c r="I7"/>
  <c r="J7"/>
  <c r="K7"/>
  <c r="C8"/>
  <c r="D8"/>
  <c r="E8"/>
  <c r="F8"/>
  <c r="G8"/>
  <c r="H8"/>
  <c r="I8"/>
  <c r="J8"/>
  <c r="K8"/>
  <c r="C9"/>
  <c r="D9"/>
  <c r="E9"/>
  <c r="F9"/>
  <c r="G9"/>
  <c r="H9"/>
  <c r="I9"/>
  <c r="J9"/>
  <c r="K9"/>
  <c r="B9"/>
  <c r="B8"/>
  <c r="C6"/>
  <c r="D6"/>
  <c r="E6"/>
  <c r="F6"/>
  <c r="G6"/>
  <c r="H6"/>
  <c r="I6"/>
  <c r="J6"/>
  <c r="K6"/>
  <c r="B6"/>
  <c r="D5"/>
  <c r="E5"/>
  <c r="F5"/>
  <c r="G5"/>
  <c r="H5"/>
  <c r="I5"/>
  <c r="J5"/>
  <c r="K5"/>
  <c r="C5"/>
  <c r="B5"/>
  <c r="E10" i="45"/>
  <c r="E37"/>
  <c r="E36"/>
  <c r="D37"/>
  <c r="D36"/>
  <c r="D35"/>
  <c r="D34"/>
  <c r="C33"/>
  <c r="C32"/>
  <c r="D32"/>
  <c r="F33"/>
  <c r="D31" l="1"/>
  <c r="D30"/>
  <c r="D29"/>
  <c r="D28"/>
  <c r="D27"/>
  <c r="D26"/>
  <c r="D24"/>
  <c r="D23"/>
  <c r="D22"/>
  <c r="D21"/>
  <c r="D20"/>
  <c r="D19"/>
  <c r="D18"/>
  <c r="D17"/>
  <c r="D16"/>
  <c r="D14"/>
  <c r="D13"/>
  <c r="D12"/>
  <c r="D11"/>
  <c r="D38"/>
  <c r="D9"/>
  <c r="D8"/>
  <c r="D7"/>
  <c r="D6"/>
  <c r="D5"/>
  <c r="D4"/>
  <c r="C26"/>
  <c r="C24"/>
  <c r="C23"/>
  <c r="C22"/>
  <c r="C21"/>
  <c r="C20"/>
  <c r="C19"/>
  <c r="C18"/>
  <c r="C17"/>
  <c r="C16"/>
  <c r="C31"/>
  <c r="C30"/>
  <c r="C29"/>
  <c r="C28"/>
  <c r="C27"/>
  <c r="C14"/>
  <c r="E14" s="1"/>
  <c r="C13"/>
  <c r="C12"/>
  <c r="E12" s="1"/>
  <c r="C11"/>
  <c r="C37"/>
  <c r="C36"/>
  <c r="C35"/>
  <c r="C34"/>
  <c r="C9"/>
  <c r="C8"/>
  <c r="C7"/>
  <c r="C6"/>
  <c r="C5"/>
  <c r="C4"/>
  <c r="AP4" i="42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12"/>
  <c r="G279"/>
  <c r="G278"/>
  <c r="G277"/>
  <c r="G14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O243"/>
  <c r="G243"/>
  <c r="O242"/>
  <c r="G242"/>
  <c r="O241"/>
  <c r="G241"/>
  <c r="O240"/>
  <c r="G240"/>
  <c r="O239"/>
  <c r="G239"/>
  <c r="O238"/>
  <c r="G238"/>
  <c r="O237"/>
  <c r="G237"/>
  <c r="O236"/>
  <c r="G236"/>
  <c r="O235"/>
  <c r="G235"/>
  <c r="O234"/>
  <c r="G234"/>
  <c r="O233"/>
  <c r="G233"/>
  <c r="O232"/>
  <c r="G232"/>
  <c r="O231"/>
  <c r="G231"/>
  <c r="O230"/>
  <c r="G230"/>
  <c r="O229"/>
  <c r="G229"/>
  <c r="O228"/>
  <c r="G228"/>
  <c r="O227"/>
  <c r="G227"/>
  <c r="O226"/>
  <c r="G226"/>
  <c r="O225"/>
  <c r="G225"/>
  <c r="O224"/>
  <c r="G224"/>
  <c r="O223"/>
  <c r="G223"/>
  <c r="O222"/>
  <c r="G222"/>
  <c r="O221"/>
  <c r="G221"/>
  <c r="O220"/>
  <c r="G220"/>
  <c r="O219"/>
  <c r="G219"/>
  <c r="G218"/>
  <c r="O217"/>
  <c r="G217"/>
  <c r="O216"/>
  <c r="G216"/>
  <c r="O215"/>
  <c r="G215"/>
  <c r="O214"/>
  <c r="G214"/>
  <c r="O213"/>
  <c r="G213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276"/>
  <c r="G275"/>
  <c r="G274"/>
  <c r="G273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D33" i="45" l="1"/>
  <c r="E33"/>
  <c r="E13"/>
  <c r="E7"/>
  <c r="E22"/>
  <c r="E24"/>
  <c r="C25"/>
  <c r="E19"/>
  <c r="E21"/>
  <c r="E23"/>
  <c r="C10"/>
  <c r="E6"/>
  <c r="C38"/>
  <c r="E38" s="1"/>
  <c r="C15"/>
  <c r="E17"/>
  <c r="E18"/>
  <c r="E20"/>
  <c r="E16"/>
  <c r="E11"/>
  <c r="E4"/>
  <c r="E9"/>
  <c r="D10"/>
  <c r="E8"/>
  <c r="D25"/>
  <c r="D15"/>
  <c r="I10" i="44"/>
  <c r="K10"/>
  <c r="G10"/>
  <c r="C10"/>
  <c r="F25" i="45"/>
  <c r="F20"/>
  <c r="F19"/>
  <c r="F18"/>
  <c r="F17"/>
  <c r="F16"/>
  <c r="F31"/>
  <c r="F30"/>
  <c r="E30"/>
  <c r="F29"/>
  <c r="F28"/>
  <c r="E28"/>
  <c r="F27"/>
  <c r="F26"/>
  <c r="E26"/>
  <c r="F15"/>
  <c r="F14"/>
  <c r="F13"/>
  <c r="F12"/>
  <c r="F11"/>
  <c r="F38"/>
  <c r="F37"/>
  <c r="F36"/>
  <c r="F35"/>
  <c r="F34"/>
  <c r="E34"/>
  <c r="F10"/>
  <c r="F9"/>
  <c r="F8"/>
  <c r="F7"/>
  <c r="F6"/>
  <c r="F5"/>
  <c r="F4"/>
  <c r="AR3" i="42"/>
  <c r="AM3"/>
  <c r="E25" i="45" l="1"/>
  <c r="E15"/>
  <c r="D39"/>
  <c r="C39"/>
  <c r="E10" i="44"/>
  <c r="E35" i="45"/>
  <c r="E27"/>
  <c r="E29"/>
  <c r="E31"/>
  <c r="B10" i="44"/>
  <c r="D10"/>
  <c r="F10"/>
  <c r="H10"/>
  <c r="J10"/>
  <c r="AO3" i="42"/>
  <c r="E39" i="45" l="1"/>
  <c r="L10" i="44"/>
</calcChain>
</file>

<file path=xl/sharedStrings.xml><?xml version="1.0" encoding="utf-8"?>
<sst xmlns="http://schemas.openxmlformats.org/spreadsheetml/2006/main" count="4102" uniqueCount="449">
  <si>
    <t>IN-WATER SURVEY MANUAL</t>
  </si>
  <si>
    <t>Status</t>
  </si>
  <si>
    <t>MACHINERY</t>
  </si>
  <si>
    <t>GENERAL</t>
  </si>
  <si>
    <t>HULL</t>
  </si>
  <si>
    <t>Part name</t>
  </si>
  <si>
    <t>M.E L.O. SUMP ARRANGMENT</t>
  </si>
  <si>
    <t>ENGINEER CALL.EXTENSION ALARM ELE. SYSTEM DIAGRAM</t>
  </si>
  <si>
    <t>CLOSED CIRCUIT TELEVISION (CCTV) ELE SYSTEM DIAGRAM</t>
  </si>
  <si>
    <t>ME TC WASHING PIPING SYSTEM</t>
  </si>
  <si>
    <t>D.103.</t>
  </si>
  <si>
    <t>SD.</t>
  </si>
  <si>
    <t>.01</t>
  </si>
  <si>
    <t>General arrangement</t>
  </si>
  <si>
    <t>.02</t>
  </si>
  <si>
    <t>Contract specification</t>
  </si>
  <si>
    <t>.03</t>
  </si>
  <si>
    <t>Basic design drawing list</t>
  </si>
  <si>
    <t>Collision bulkhead calculation</t>
  </si>
  <si>
    <t>Geometrical definition</t>
  </si>
  <si>
    <t>.04</t>
  </si>
  <si>
    <t>Hydrostatic table</t>
  </si>
  <si>
    <t>.05</t>
  </si>
  <si>
    <t>.06</t>
  </si>
  <si>
    <t>.07</t>
  </si>
  <si>
    <t>Definition of propulsion improvement devices</t>
  </si>
  <si>
    <t>.08</t>
  </si>
  <si>
    <t>EEDI calculation (preliminary)</t>
  </si>
  <si>
    <t>Calculation of bending moments</t>
  </si>
  <si>
    <t>Estimation of lightweight and lightweight distribution incl. COG</t>
  </si>
  <si>
    <t>Tonnage calculation</t>
  </si>
  <si>
    <t>Tank plan</t>
  </si>
  <si>
    <t>Sounding table</t>
  </si>
  <si>
    <t>Preliminary stability booklet (incl. loading sequence)</t>
  </si>
  <si>
    <t>Preliminary grain stability manual</t>
  </si>
  <si>
    <t>Preliminary damage stability calculation</t>
  </si>
  <si>
    <t>.10</t>
  </si>
  <si>
    <t xml:space="preserve">Freeboard calculation </t>
  </si>
  <si>
    <t>SD</t>
  </si>
  <si>
    <t>Speed power prediction</t>
  </si>
  <si>
    <t>Visibility plan</t>
  </si>
  <si>
    <t>Dangereous area arrangement</t>
  </si>
  <si>
    <t>Cargo securing manual</t>
  </si>
  <si>
    <t>Midship section</t>
  </si>
  <si>
    <t>Shell expansion</t>
  </si>
  <si>
    <t>Section scantling calculations</t>
  </si>
  <si>
    <t>CSR FE-calculation</t>
  </si>
  <si>
    <t>Fatigue strength calculation</t>
  </si>
  <si>
    <t>Structural scantling calculation</t>
  </si>
  <si>
    <t>Steel purchase estimate</t>
  </si>
  <si>
    <t>Tween decks</t>
  </si>
  <si>
    <t>Longitudinal sections in engine room</t>
  </si>
  <si>
    <t>Double bottom in cargo area</t>
  </si>
  <si>
    <t>Side stringers</t>
  </si>
  <si>
    <t>Upper deck</t>
  </si>
  <si>
    <t>Transverse sections in way of cargo hold #1</t>
  </si>
  <si>
    <t>Transverse bulkhead btw CH1 &amp; CH2</t>
  </si>
  <si>
    <t>Transverse bulkhead btw CH2 &amp; CH3</t>
  </si>
  <si>
    <t>Transverse bulkhead btw CH3 &amp; CH4</t>
  </si>
  <si>
    <t>Transverse bulkhead btw CH4 &amp; CH5</t>
  </si>
  <si>
    <t>Transverse sections in way of cargo hold #5</t>
  </si>
  <si>
    <t>Inner side</t>
  </si>
  <si>
    <t>Fore ship</t>
  </si>
  <si>
    <t>Deck house decks and bulkheads below</t>
  </si>
  <si>
    <t xml:space="preserve">SUPERSTRUCTURE &amp; DECK HOUSE STRUCTURE  </t>
  </si>
  <si>
    <t>Arrangement of hatch covers</t>
  </si>
  <si>
    <t>Arrangement and support of lashing points in cargo holds</t>
  </si>
  <si>
    <t>Arrangement of manholes</t>
  </si>
  <si>
    <t>Arrangement of small hatches</t>
  </si>
  <si>
    <t>Arrangement of cargo cranes</t>
  </si>
  <si>
    <t>Cargo hold ventilation system</t>
  </si>
  <si>
    <t>ARRANGEMENT OF CARGO HOLD WATER LEVEL ALARM EQUIPMENT</t>
  </si>
  <si>
    <t>Arrangement of cargo hold washing system</t>
  </si>
  <si>
    <t>Rudder arrangement</t>
  </si>
  <si>
    <t>Rescue boat arrangement</t>
  </si>
  <si>
    <t>Life boat and davit arrangement</t>
  </si>
  <si>
    <t>Arrangement of provision crane</t>
  </si>
  <si>
    <t>Life saving equipment arrangement</t>
  </si>
  <si>
    <t>Handrail &amp; storm rail arrangement</t>
  </si>
  <si>
    <t>Arrangement of external doors</t>
  </si>
  <si>
    <t xml:space="preserve">LIST OF FIRE PROOF DOOR      </t>
  </si>
  <si>
    <t xml:space="preserve">ARRANGEMENT OF FIRE PROOF DOOR      </t>
  </si>
  <si>
    <t xml:space="preserve">LIST OF STEEL DOOR      </t>
  </si>
  <si>
    <t xml:space="preserve">ARRANGEMENT OF STEEL DOOR      </t>
  </si>
  <si>
    <t>Arrangement of windows in supertructure &amp; wheelhouse</t>
  </si>
  <si>
    <t>Structural fire protection plan</t>
  </si>
  <si>
    <t>Insulation plan</t>
  </si>
  <si>
    <t xml:space="preserve">TYPICAL DETAIL FOR FIRE-PROOF CONSTRUCTION      </t>
  </si>
  <si>
    <t>Deck covering arrangement</t>
  </si>
  <si>
    <t>Arrangement of interior stairs and ladders</t>
  </si>
  <si>
    <t>E/R CHECKERED PLATE. LADDER &amp; GRATING ARR'T</t>
  </si>
  <si>
    <t>Arrangement of ladders in double hull</t>
  </si>
  <si>
    <t>Stairs and ladders in cargo holds</t>
  </si>
  <si>
    <t>Arrangement of exterior stairs and ladders</t>
  </si>
  <si>
    <t>Arrangement of galley and pantries</t>
  </si>
  <si>
    <t xml:space="preserve">ARRANGEMENT OF CHANGING ROOM      </t>
  </si>
  <si>
    <t xml:space="preserve">ARRANGEMENT OF LAUNDRY &amp; DRY ROOM      </t>
  </si>
  <si>
    <t>JIB REST FOR PROVISION CRANE</t>
    <phoneticPr fontId="0" type="noConversion"/>
  </si>
  <si>
    <t>Arrangement of accommodation &amp; pilot ladder</t>
  </si>
  <si>
    <t>Arrangement of AC-rooms</t>
  </si>
  <si>
    <t>Air conditioning sharing scheme</t>
  </si>
  <si>
    <t>Arrangement of provision stores</t>
  </si>
  <si>
    <t>Refrigeration of provision stores</t>
  </si>
  <si>
    <t>Calculation of ventilation</t>
  </si>
  <si>
    <t>Ventilation routing scheme of machinery spaces</t>
  </si>
  <si>
    <t>Ventilation routing scheme of deck stores etc.</t>
  </si>
  <si>
    <t>Fresh water supply system diagram</t>
  </si>
  <si>
    <t>Sewage treatment system</t>
  </si>
  <si>
    <t>Grey water routing diagram</t>
  </si>
  <si>
    <t>Black water routing diagram</t>
  </si>
  <si>
    <t>Sanitary discharge system diagram</t>
  </si>
  <si>
    <t>Arrangement of paint and bosun store</t>
  </si>
  <si>
    <t>Arrangement of deck stores</t>
  </si>
  <si>
    <t>Arrangement of cherry picker room</t>
  </si>
  <si>
    <t>Arrangement of upper deck</t>
  </si>
  <si>
    <t>Machinery arrangement (preliminary)</t>
  </si>
  <si>
    <t>List of machinery equipment</t>
  </si>
  <si>
    <t>Tank capacity calculation</t>
  </si>
  <si>
    <t>Calculation of friction loss for exhaust gas piping</t>
  </si>
  <si>
    <t>Engine casing and funnel arrangement</t>
  </si>
  <si>
    <t>Piping &amp; fittings symbol</t>
  </si>
  <si>
    <t>Arrangement of shipside valves</t>
  </si>
  <si>
    <t>Fuel oil transfer system diagram</t>
  </si>
  <si>
    <t>Fuel oil drain system diagram</t>
  </si>
  <si>
    <t>Fuel oil purifying system diagram</t>
  </si>
  <si>
    <t>Fuel oil service system diagram</t>
  </si>
  <si>
    <t>Incinerator piping system diagram</t>
  </si>
  <si>
    <t>FUEL OIL CHANGE-OVER PROCEDURE</t>
  </si>
  <si>
    <t>Calculation of heating coils surface/length</t>
  </si>
  <si>
    <t>LO transfer and purifying system diagram</t>
  </si>
  <si>
    <t>LO drain system diagram</t>
  </si>
  <si>
    <t>LO service system diagram</t>
  </si>
  <si>
    <t xml:space="preserve">STERN TUBE L.O. PIPING SYSTEM  </t>
  </si>
  <si>
    <t xml:space="preserve">M/E DRAIN PIPING SYSTEM   </t>
  </si>
  <si>
    <t>Cooling system calculations (heat flow)</t>
  </si>
  <si>
    <t>Sea water cooling system diagram</t>
  </si>
  <si>
    <t>HT and LT fresh water cooling system diagram</t>
  </si>
  <si>
    <t>Arrangement of sea chest and board valves</t>
  </si>
  <si>
    <t>Starting and service compressed air diagram and capacity calculation</t>
  </si>
  <si>
    <t>Oil tanks quick-closing valve control system diagram</t>
  </si>
  <si>
    <t>Diagram of pneumatically remote controlled valves</t>
  </si>
  <si>
    <t>Calculation of pressure losses in exhaust gas piping</t>
  </si>
  <si>
    <t>Exhaust gas system diagram</t>
  </si>
  <si>
    <t>Steam heating diagram</t>
  </si>
  <si>
    <t>Emergency control device of safety valve for boiler arrangement</t>
  </si>
  <si>
    <t>Boiler feed water and condensate water system diagram</t>
  </si>
  <si>
    <t xml:space="preserve">F.W. GENERATOR PIPING SYSTEM   </t>
  </si>
  <si>
    <t>Arrangement of automation equipment</t>
  </si>
  <si>
    <t>List for control, monitoring, alarming points &amp; separate instruments</t>
  </si>
  <si>
    <t xml:space="preserve">Wiring diagram of automation system
</t>
  </si>
  <si>
    <t>SHIP SYSTEMS</t>
  </si>
  <si>
    <t>Ballast water diagram</t>
  </si>
  <si>
    <t>Bilge water diagram and calculation</t>
  </si>
  <si>
    <t>Diagram of oily water separating system</t>
  </si>
  <si>
    <t>Scuppers and drain water diagram</t>
  </si>
  <si>
    <t xml:space="preserve">ARRANGEMENT OF FIRE DETECTING AND ALARM EQUIPMENT      </t>
  </si>
  <si>
    <t xml:space="preserve">FIRE CONTROL STATION ARRANGEMENT   </t>
  </si>
  <si>
    <t>Calculation of fire water system</t>
  </si>
  <si>
    <t>Fire and deck washing diagram</t>
  </si>
  <si>
    <t>Cargo washing diagram</t>
  </si>
  <si>
    <t>EMERGENCY FIRE PUMP ARRANGEMENT &amp; PIPING SYSTEM</t>
  </si>
  <si>
    <r>
      <t>CO</t>
    </r>
    <r>
      <rPr>
        <vertAlign val="subscript"/>
        <sz val="10"/>
        <rFont val="Calibri"/>
        <family val="2"/>
      </rPr>
      <t>2</t>
    </r>
    <r>
      <rPr>
        <sz val="10"/>
        <rFont val="Calibri"/>
        <family val="2"/>
      </rPr>
      <t xml:space="preserve"> system diagram and calculation (Machinery, galley and C/H)</t>
    </r>
  </si>
  <si>
    <r>
      <t>Arrangement of CO</t>
    </r>
    <r>
      <rPr>
        <vertAlign val="subscript"/>
        <sz val="10"/>
        <rFont val="Calibri"/>
        <family val="2"/>
      </rPr>
      <t>2</t>
    </r>
    <r>
      <rPr>
        <sz val="10"/>
        <rFont val="Calibri"/>
        <family val="2"/>
      </rPr>
      <t>-room</t>
    </r>
  </si>
  <si>
    <t>ER local water mist system diagram</t>
  </si>
  <si>
    <t>ARRANGEMENT OF FIXED WATER LOCAL FIRE FIGTHING ELE EQUIP</t>
  </si>
  <si>
    <t>Air, sounding and overflow diagram</t>
  </si>
  <si>
    <t>Level monitoring system diagram</t>
  </si>
  <si>
    <t>Diagram of hydraulically remote controlled valves</t>
  </si>
  <si>
    <t>Oxygen &amp; acetylene piping diagram</t>
  </si>
  <si>
    <t xml:space="preserve">Electric load balance </t>
  </si>
  <si>
    <t>Arrangement of electric power equipments</t>
  </si>
  <si>
    <t>Battery calculation</t>
  </si>
  <si>
    <t xml:space="preserve">ARRANGEMENT OF BATTERY ROOM      </t>
  </si>
  <si>
    <t xml:space="preserve">Electric power short circuit calculation
</t>
  </si>
  <si>
    <t xml:space="preserve">Wiring diagram of main power circuit
</t>
  </si>
  <si>
    <t>Single line electrical diagram</t>
  </si>
  <si>
    <t>Cable trays E/R</t>
  </si>
  <si>
    <t>Cable trays accommodation</t>
  </si>
  <si>
    <t>Cable trays open decks &amp; cargo holds</t>
  </si>
  <si>
    <t>Wiring diagram of interior communication system</t>
  </si>
  <si>
    <t>Wiring diagram of GMDSS and navigation system</t>
  </si>
  <si>
    <t>Arrangement of electric equipment on exposed weather decks</t>
  </si>
  <si>
    <t>Lighting diagram E/R</t>
  </si>
  <si>
    <t>Lighting diagram accommodation</t>
  </si>
  <si>
    <t>Lighting diagram open decks, cargo holds</t>
  </si>
  <si>
    <t>Arrangement of transducer and echo sounder log</t>
  </si>
  <si>
    <t>ELECTRICAL WIRING DIAGRAMS</t>
  </si>
  <si>
    <t>SD.9.</t>
  </si>
  <si>
    <t xml:space="preserve">ICCP ELEC. SYSTEM DIAGRAM      </t>
  </si>
  <si>
    <t xml:space="preserve">MARINE GROWTH PREVENTING PLANT ELE. SYSTEM DIAGRAM      </t>
  </si>
  <si>
    <t xml:space="preserve">CARGO HOLD WATER LEVEL ALARM ELE. SYSTEM DIAGRAM      </t>
  </si>
  <si>
    <t xml:space="preserve">RUDDER ANGLE INDICATOR ELE. SYSTEM DIAGRAM      </t>
  </si>
  <si>
    <t xml:space="preserve">STEERING GEAR ELE. SYSTEM DIAGRAM      </t>
  </si>
  <si>
    <t xml:space="preserve">DGPS RECEIVER ELE. SYSTEM DIAGRAM$      </t>
  </si>
  <si>
    <t xml:space="preserve">CLOCK ELE. SYSTEM DIAGRAM      </t>
  </si>
  <si>
    <t xml:space="preserve">NAVTEX RECEIVER ELE. SYSTEM DIAGRAM      </t>
  </si>
  <si>
    <t xml:space="preserve">WEATHER FAX RECEIVER ELE. SYSTEM DIAGRAM      </t>
  </si>
  <si>
    <t xml:space="preserve">BRIDGE WATCH ALARM ELE. SYSTEM DIAGRAM      </t>
  </si>
  <si>
    <t xml:space="preserve">RADIO EQUIPEMENT ELE. SYSTEM DIAGRAM      </t>
  </si>
  <si>
    <t xml:space="preserve">INMARSAT-FBB ELE. SYSTEM DIAGRAM      </t>
  </si>
  <si>
    <t>Network (LAN)</t>
  </si>
  <si>
    <t xml:space="preserve">VDR ELE. SYSTEM DIAGRAM      </t>
  </si>
  <si>
    <t xml:space="preserve">VHF RADIO TELEPHONE ELE. SYSTEM DIAGRAM      </t>
  </si>
  <si>
    <t xml:space="preserve">WHISTLE ELE. SYSTEM DIAGRAM      </t>
  </si>
  <si>
    <t xml:space="preserve">COMB. WINDLASS/MOORING WINCH ELE. SYSTEM DIAGRAM      </t>
  </si>
  <si>
    <t>ER OVERHEAD CRANE ELE. SYSTEM DIAGRAM</t>
  </si>
  <si>
    <t xml:space="preserve">AIR COND AND REFRIGERTING PLANT ELE. DIAGRAM      </t>
  </si>
  <si>
    <t xml:space="preserve">SEWAGE TREATMENT PLANT ELE. SYSTEM DIAGRAM      </t>
  </si>
  <si>
    <t>M/E AUX. BLOWER ELE. DIAGRAM</t>
  </si>
  <si>
    <t>M/E TURNING GEAR ELE DIAGRAM</t>
  </si>
  <si>
    <t xml:space="preserve">TRANSFORMER CAPACITY CALCULATION      </t>
  </si>
  <si>
    <t xml:space="preserve">EM'CY GENERATOR ELE. SYSTEM DIAGRAM      </t>
  </si>
  <si>
    <t xml:space="preserve">H.F.O. PURIFIER ELE. SYSTEM DIAGRAM      </t>
  </si>
  <si>
    <t xml:space="preserve">L.O. PURIFIER ELE. SYSTEM DIAGRAM      </t>
  </si>
  <si>
    <t xml:space="preserve">MAIN AIR COMPRESSOR ELE. SYSTEM DIAGRAM      </t>
  </si>
  <si>
    <t xml:space="preserve">EMERGENCY AIR COMPRESSOR ELE. SYSTEM DIAGRAM      </t>
  </si>
  <si>
    <t xml:space="preserve">SERVICE AIR COMPRESSOR ELE. SYSTEM DIAGRAM      </t>
  </si>
  <si>
    <t xml:space="preserve">VALVE REMOTE CONTROL ELE. SYSTEM DIAGRAM      </t>
  </si>
  <si>
    <t xml:space="preserve">FRESH WATER GENERATOR ELE. SYSTEM DIAGRAM      </t>
  </si>
  <si>
    <t xml:space="preserve">E/R CONTROL CONSOLE ELE. SYSTEM DIAGRAM      </t>
  </si>
  <si>
    <t xml:space="preserve">WHEELHOUSE CONTROL CONSOLE ELE. SYSTEM DIAGRAM      </t>
  </si>
  <si>
    <t xml:space="preserve">AIS ELE. SYSTEM DIAGRAM      </t>
  </si>
  <si>
    <t xml:space="preserve">MONITORING AND ALARM ELE. SYSTEM DIAGRAM      </t>
  </si>
  <si>
    <t xml:space="preserve">M/E REMOTE CONTROL ELE. SYS DIAGRAM      </t>
  </si>
  <si>
    <t xml:space="preserve">BOILER ELE. CONTROL SYSTEM DIAGRAM      </t>
  </si>
  <si>
    <t xml:space="preserve">OILY WATER SEPARATOR ELE. SYSTEM DIAGRAM      </t>
  </si>
  <si>
    <t xml:space="preserve">FIRE STATION CONTROL PANEL </t>
  </si>
  <si>
    <t xml:space="preserve">FIRE DETECTION AND ALARM ELE. SYTEM DIAGRAM      </t>
  </si>
  <si>
    <t xml:space="preserve">CO2 RELEASE ALAMR ELE. SYSTEM DIAGRAM      </t>
  </si>
  <si>
    <t xml:space="preserve">FIXED WATER-BASED LOCAL FIRE FIGHTING ELE. SYSTEM DIAGRAM      </t>
  </si>
  <si>
    <t xml:space="preserve">DC24V BATTERY CHARGING/DISCHARGING PANEL SYSTEM      </t>
  </si>
  <si>
    <t xml:space="preserve">EMERGENCY DISCONNECT ELE. SYSTEM DIAGRAM      </t>
  </si>
  <si>
    <t>Drawing No.</t>
  </si>
  <si>
    <t>Revision</t>
  </si>
  <si>
    <t>Milestone</t>
  </si>
  <si>
    <t>Ship General</t>
  </si>
  <si>
    <t>delivery for approval</t>
  </si>
  <si>
    <t>X</t>
  </si>
  <si>
    <t xml:space="preserve"> </t>
  </si>
  <si>
    <t>BALLAST WATER TREATMENT PLANT ELE. SYSTEM DIAGRAM</t>
    <phoneticPr fontId="0" type="noConversion"/>
  </si>
  <si>
    <t>EQUIPMENT FOR CARGO</t>
  </si>
  <si>
    <t>MACHINERY SYSTEMS</t>
  </si>
  <si>
    <t>Lines plan</t>
  </si>
  <si>
    <t>Offset table</t>
  </si>
  <si>
    <t>Propeller definition</t>
  </si>
  <si>
    <t>Propeller strength calculation</t>
  </si>
  <si>
    <t>EEDI calculation (final)</t>
  </si>
  <si>
    <t xml:space="preserve">Preliminary capacity plan incl. deadweight scale </t>
  </si>
  <si>
    <t xml:space="preserve">Final capacity plan incl. deadweight scale </t>
  </si>
  <si>
    <t>Final stability booklet (incl. loading sequence)</t>
  </si>
  <si>
    <t>Final grain stability manual</t>
  </si>
  <si>
    <t>Final damage stability calculation</t>
  </si>
  <si>
    <t>Preliminary cargo loading manual</t>
  </si>
  <si>
    <t>Final cargo loading manual</t>
  </si>
  <si>
    <t>Prelimininary damage control plan</t>
  </si>
  <si>
    <t>Final damage control plan</t>
  </si>
  <si>
    <t>.09</t>
  </si>
  <si>
    <t>Preliminary damage control manual</t>
  </si>
  <si>
    <t>Final damage control manual</t>
  </si>
  <si>
    <t>.11</t>
  </si>
  <si>
    <t>Freeboard mark</t>
  </si>
  <si>
    <t>.12</t>
  </si>
  <si>
    <t>Freeboard plan</t>
  </si>
  <si>
    <t>.13</t>
  </si>
  <si>
    <t>Cargo list</t>
  </si>
  <si>
    <t>.14</t>
  </si>
  <si>
    <t>CALCULATION OF FILLING TIME FOR PROTECTION FLOODING</t>
  </si>
  <si>
    <t>List of dangerous cargoes</t>
  </si>
  <si>
    <t>Preliminary ballast water management plan</t>
  </si>
  <si>
    <t>Final ballast water management plan</t>
  </si>
  <si>
    <t>Preliminary fire control and safety plan</t>
  </si>
  <si>
    <t>Equipment number calculation</t>
  </si>
  <si>
    <t>Calculation of freeing ports</t>
  </si>
  <si>
    <t>Docking plan</t>
  </si>
  <si>
    <t>Inclining test survey procedure</t>
  </si>
  <si>
    <t>Inclining test survey report</t>
  </si>
  <si>
    <t>Quay trial program</t>
  </si>
  <si>
    <t>Sea trial program</t>
  </si>
  <si>
    <t xml:space="preserve">ESTIMATION OF ENDURANCE      </t>
  </si>
  <si>
    <t>FINAL EEDI CALCULATION</t>
  </si>
  <si>
    <t>3-D model</t>
  </si>
  <si>
    <t>Ice regions</t>
  </si>
  <si>
    <t>Typical structural details</t>
  </si>
  <si>
    <t>Welding table</t>
  </si>
  <si>
    <t xml:space="preserve">CARGO HOLD FLOODED STRENGTH CALCULATION      </t>
  </si>
  <si>
    <t xml:space="preserve">OIL FUEL TANK PROTECTION CALCULATION      </t>
  </si>
  <si>
    <t>Aft ship</t>
  </si>
  <si>
    <t>Aft sterntube outer boss</t>
  </si>
  <si>
    <t>Frw sterntube outer boss</t>
  </si>
  <si>
    <t>Pre-swirl stator construction</t>
  </si>
  <si>
    <t>Rudder horn (incl. castings)</t>
  </si>
  <si>
    <t>Transverse sections in engine room</t>
  </si>
  <si>
    <t>Engine room front bulkhead</t>
  </si>
  <si>
    <t>Double bottom in engine room</t>
  </si>
  <si>
    <t>Main engine foundation</t>
  </si>
  <si>
    <t>Aux. engine foundation</t>
  </si>
  <si>
    <t>Intermediate shaft bearing seating</t>
  </si>
  <si>
    <t>Emergency generator foundation</t>
  </si>
  <si>
    <t>Miscellaneous stores abobe upper deck in cargo area</t>
  </si>
  <si>
    <t>Bulwark construction</t>
  </si>
  <si>
    <t xml:space="preserve">HATCH COAMING STRUCTURE    </t>
  </si>
  <si>
    <t>Forecastle deck and bulkheads below</t>
  </si>
  <si>
    <t>Collision bulkhead</t>
  </si>
  <si>
    <t>Draught mark and paint line</t>
  </si>
  <si>
    <t xml:space="preserve">DECK AND HULL MARK PLAN      </t>
  </si>
  <si>
    <t xml:space="preserve">ARRANGEMENT OF PORT AND SHIPNAME      </t>
  </si>
  <si>
    <t>Arrangement of bottom plugs</t>
  </si>
  <si>
    <t>Crane foundations</t>
  </si>
  <si>
    <t>Windlass seating</t>
  </si>
  <si>
    <t>Mooring winch seating</t>
  </si>
  <si>
    <t>Steering gear seating</t>
  </si>
  <si>
    <t>Boiler seating</t>
  </si>
  <si>
    <t>Bilge keel</t>
  </si>
  <si>
    <t>Anchor excess</t>
  </si>
  <si>
    <t>Hawse pipe</t>
  </si>
  <si>
    <t>Funnel</t>
  </si>
  <si>
    <t>Arrangement of anodes</t>
  </si>
  <si>
    <t xml:space="preserve">SACRIFICIAL ANODE CALCULATION    </t>
  </si>
  <si>
    <r>
      <t>Arrangement of 1</t>
    </r>
    <r>
      <rPr>
        <vertAlign val="superscript"/>
        <sz val="10"/>
        <rFont val="Calibri"/>
        <family val="2"/>
      </rPr>
      <t>st</t>
    </r>
    <r>
      <rPr>
        <sz val="10"/>
        <rFont val="Calibri"/>
        <family val="2"/>
      </rPr>
      <t xml:space="preserve"> accommodation deck</t>
    </r>
  </si>
  <si>
    <r>
      <t>Arrangement of 2</t>
    </r>
    <r>
      <rPr>
        <vertAlign val="superscript"/>
        <sz val="10"/>
        <rFont val="Calibri"/>
        <family val="2"/>
      </rPr>
      <t>nd</t>
    </r>
    <r>
      <rPr>
        <sz val="10"/>
        <rFont val="Calibri"/>
        <family val="2"/>
      </rPr>
      <t xml:space="preserve"> accommodation deck</t>
    </r>
  </si>
  <si>
    <r>
      <t>Arrangement of 3</t>
    </r>
    <r>
      <rPr>
        <vertAlign val="superscript"/>
        <sz val="10"/>
        <rFont val="Calibri"/>
        <family val="2"/>
      </rPr>
      <t>rd</t>
    </r>
    <r>
      <rPr>
        <sz val="10"/>
        <rFont val="Calibri"/>
        <family val="2"/>
      </rPr>
      <t xml:space="preserve"> accommodation deck</t>
    </r>
  </si>
  <si>
    <r>
      <t>Arrangement of 4</t>
    </r>
    <r>
      <rPr>
        <vertAlign val="superscript"/>
        <sz val="10"/>
        <rFont val="Calibri"/>
        <family val="2"/>
      </rPr>
      <t>th</t>
    </r>
    <r>
      <rPr>
        <sz val="10"/>
        <rFont val="Calibri"/>
        <family val="2"/>
      </rPr>
      <t xml:space="preserve"> accommodation deck</t>
    </r>
  </si>
  <si>
    <t>Arrangement of bridge deck incl. window washing platform</t>
  </si>
  <si>
    <t>Calculation of rudder</t>
  </si>
  <si>
    <t>Rudder construction (incl. castings)</t>
  </si>
  <si>
    <t>Rudder stock</t>
  </si>
  <si>
    <t>Rudder pintle</t>
  </si>
  <si>
    <t>Rudder stock bearing</t>
  </si>
  <si>
    <t>Rudder pintle bearing</t>
  </si>
  <si>
    <t>Rudder stock nut</t>
  </si>
  <si>
    <t>Rudder pintle nut</t>
  </si>
  <si>
    <t>Steering gear room arrangement</t>
  </si>
  <si>
    <t>Ship structure access manual</t>
  </si>
  <si>
    <t>Arrangement of Permanent means of access</t>
  </si>
  <si>
    <t>Arrangement of navigation equipment</t>
  </si>
  <si>
    <t>Arrangement of navigation lights</t>
  </si>
  <si>
    <t>Fore mast construction</t>
  </si>
  <si>
    <t>Radar mast construction</t>
  </si>
  <si>
    <t>Arrangement of communication equipment</t>
  </si>
  <si>
    <t>Arrangement of antenna system</t>
  </si>
  <si>
    <t>Anchor and chain locker arrangement</t>
  </si>
  <si>
    <t>Mooring arrangement (aft &amp; fwd)</t>
  </si>
  <si>
    <t xml:space="preserve">MOORING EQUIPEMENT STRENGTHEN STRUCTURE   </t>
  </si>
  <si>
    <t>EMERGENCY TOWING PROCEDURE</t>
  </si>
  <si>
    <t xml:space="preserve">HYD. PUMP ARRANGEMENT      </t>
  </si>
  <si>
    <t xml:space="preserve">HYDRAULIC CIRCUIT DIGRAM OF STEERING GEAR </t>
  </si>
  <si>
    <t>INCINERATOR MDO TANK</t>
  </si>
  <si>
    <t xml:space="preserve">E/R CRANE INSTALLATION    </t>
  </si>
  <si>
    <t>Machinery arrangement (final)</t>
  </si>
  <si>
    <t>Equipment capacity calculation</t>
  </si>
  <si>
    <t>Calculation of duct pessure loss in accommodation</t>
  </si>
  <si>
    <t>Arrangement of exhaust gas piping in ER</t>
  </si>
  <si>
    <t>Arrangement of steering gear room</t>
  </si>
  <si>
    <t>Arrangement of Ox &amp; acetylene room</t>
  </si>
  <si>
    <t>Arrangement of hydraulic power pack room</t>
  </si>
  <si>
    <t>ENGINE CONTROL ROOM ARRANGEMENT</t>
  </si>
  <si>
    <t>Main engine installation</t>
  </si>
  <si>
    <t xml:space="preserve">M/E TOP BRACING ARRANGEMENT   </t>
  </si>
  <si>
    <t>Torsional vibration calculation report</t>
  </si>
  <si>
    <t>Whirling vibration calculation report</t>
  </si>
  <si>
    <t>Shafting strength calculation</t>
  </si>
  <si>
    <t>Propulsion shafting arrangement</t>
  </si>
  <si>
    <t xml:space="preserve">SHAFT EARTHING DEVICE MOUNTING PLAN  </t>
  </si>
  <si>
    <t xml:space="preserve">PULLING ARRANGEMENT OF PROPELLER SHAFT  </t>
  </si>
  <si>
    <t>TECHNICAL REQUIREMENT FOR SHAFT CASTING AND FORGING</t>
  </si>
  <si>
    <t xml:space="preserve">SHAFTING ALIGNMENT CALCULATION    </t>
  </si>
  <si>
    <t>Heat balance calculation (steam)</t>
  </si>
  <si>
    <t>Emergency generator room arrangement</t>
  </si>
  <si>
    <t>Email n° for macro</t>
  </si>
  <si>
    <t>Email date</t>
  </si>
  <si>
    <t>.REV_A</t>
  </si>
  <si>
    <t>Received AAAA-MM-DD</t>
  </si>
  <si>
    <t>``</t>
  </si>
  <si>
    <t>Comments sent AAAA-MM-DD</t>
  </si>
  <si>
    <t>Date</t>
  </si>
  <si>
    <t>Drawing Name</t>
  </si>
  <si>
    <t>.REV_B</t>
  </si>
  <si>
    <t>Already Received</t>
  </si>
  <si>
    <t xml:space="preserve">    DRAWINS LIST SCHEDULE</t>
  </si>
  <si>
    <t>Scheduled AAAA-MM-DD</t>
  </si>
  <si>
    <t>Partname</t>
  </si>
  <si>
    <t xml:space="preserve">Remarks : </t>
  </si>
  <si>
    <t>Choose a received dwg date and start the macro.</t>
  </si>
  <si>
    <t>If there are many files on the same day, then as many differents comments sheet would be created</t>
  </si>
  <si>
    <t>Enter your date :</t>
  </si>
  <si>
    <t>OUTFITTING</t>
  </si>
  <si>
    <t>ELECTRICAL</t>
  </si>
  <si>
    <t>DRAWINGS</t>
  </si>
  <si>
    <t>TOTAL</t>
  </si>
  <si>
    <t>RECEIVED</t>
  </si>
  <si>
    <t>DONE</t>
  </si>
  <si>
    <t>DELAY (DAYS) **</t>
  </si>
  <si>
    <t>GENERAL ARRANGEMENT &amp; CAPACITY PLAN</t>
  </si>
  <si>
    <t>HULL LINES DRAWINGS</t>
  </si>
  <si>
    <t>FINAL DRAWINGS</t>
  </si>
  <si>
    <t>PRELIMINARY STABILITY</t>
  </si>
  <si>
    <t>VARIOUS CALCULATIONS</t>
  </si>
  <si>
    <t>VARIOUS (ANCHOR, DAVIT, MAST, ETC)</t>
  </si>
  <si>
    <t>ROOM ARRANGEMENT</t>
  </si>
  <si>
    <t>POWER SYSTEM - ELECTRICAL LOAD BALANCE</t>
  </si>
  <si>
    <t>EQUIPMENT SYSTEM ELECTRICAL DIAGRAM</t>
  </si>
  <si>
    <t xml:space="preserve">ARRANGEMENT OF ELECTRICAL </t>
  </si>
  <si>
    <t>MIDSHIP</t>
  </si>
  <si>
    <t>CARGO AREA</t>
  </si>
  <si>
    <r>
      <t>FWD AND AFT (ER, ACCOMMODATIO</t>
    </r>
    <r>
      <rPr>
        <sz val="10"/>
        <rFont val="Arial"/>
        <family val="2"/>
      </rPr>
      <t>N, ETC)</t>
    </r>
  </si>
  <si>
    <t>VARIOUS (FOUNDATION, WELDING SPEC, ETC)</t>
  </si>
  <si>
    <t>MOORING</t>
  </si>
  <si>
    <t>RUDDER SYSTEM</t>
  </si>
  <si>
    <t>RAIL, HANDRAIL, LADDER &amp; MANHOLE</t>
  </si>
  <si>
    <t>SAFETY</t>
  </si>
  <si>
    <t>ICCP, ANODE</t>
  </si>
  <si>
    <t>PIPING SYSTEMS</t>
  </si>
  <si>
    <t>SHAFTING</t>
  </si>
  <si>
    <t>VARIOUS (EQUIPMENT MOUNTING PLAN, HOISTING BEAM, ETC)</t>
  </si>
  <si>
    <t>OVERALL</t>
  </si>
  <si>
    <t xml:space="preserve">* Nb of settled is based on the "sent" column (when drawings received and comments sent back) </t>
  </si>
  <si>
    <t xml:space="preserve">** Delay calculation is based on difference between planned date and drawing issued date </t>
  </si>
  <si>
    <t>March</t>
  </si>
  <si>
    <t>June</t>
  </si>
  <si>
    <t>August</t>
  </si>
  <si>
    <t>September</t>
  </si>
  <si>
    <t>November</t>
  </si>
  <si>
    <t>December</t>
  </si>
  <si>
    <t>July</t>
  </si>
  <si>
    <t>Ocotber</t>
  </si>
  <si>
    <t>January</t>
  </si>
  <si>
    <t>February</t>
  </si>
  <si>
    <t>????</t>
  </si>
  <si>
    <t>???? Ne trouve pas</t>
  </si>
  <si>
    <t>A renvoyer</t>
  </si>
  <si>
    <t>A envoyer</t>
  </si>
  <si>
    <t>Plus tard il a ete dit</t>
  </si>
  <si>
    <t>redondant en general</t>
  </si>
  <si>
    <t>Clarify, need details from BT</t>
  </si>
  <si>
    <t>Comments by Florian</t>
  </si>
  <si>
    <t>Comment sent by mail</t>
  </si>
  <si>
    <t xml:space="preserve">    DRAWING LIST SCHEDULE</t>
  </si>
  <si>
    <t>SHIP SYST. CALCULATIONS &amp; DIAGRAMS</t>
  </si>
  <si>
    <t>SHIP SYST. ARRANGEMENTS &amp; VARIOUS</t>
  </si>
  <si>
    <t>SYST. MACHIERY ARRANG &amp; Various</t>
  </si>
  <si>
    <t>FO / WATER / COOLING / HEATING</t>
  </si>
  <si>
    <t>CATEGORIE HMO</t>
  </si>
  <si>
    <t>je ne connais pas ce drawing</t>
  </si>
  <si>
    <t>PRELIMINARY EEDI CALCULATION</t>
    <phoneticPr fontId="0" type="noConversion"/>
  </si>
  <si>
    <t>ECDIS ELE. SYSTEM DIAGRAM</t>
    <phoneticPr fontId="0" type="noConversion"/>
  </si>
  <si>
    <t>il est passe ou ce file ???</t>
  </si>
  <si>
    <t>Clarify, need details BT about preliminiary etc …</t>
  </si>
  <si>
    <t>ARRANGEMENT</t>
  </si>
  <si>
    <t xml:space="preserve">  BT42SD  DRAWINS LIST SCHEDULE</t>
  </si>
</sst>
</file>

<file path=xl/styles.xml><?xml version="1.0" encoding="utf-8"?>
<styleSheet xmlns="http://schemas.openxmlformats.org/spreadsheetml/2006/main">
  <numFmts count="4">
    <numFmt numFmtId="164" formatCode="_(* #,##0_);_(* \(#,##0\);_(* &quot;-&quot;_);_(@_)"/>
    <numFmt numFmtId="165" formatCode="_(* #,##0.00_);_(* \(#,##0.00\);_(* &quot;-&quot;??_);_(@_)"/>
    <numFmt numFmtId="166" formatCode="[$-14809]yyyy\-mm\-dd;@"/>
    <numFmt numFmtId="167" formatCode="[$-14809]d/m/yyyy;@"/>
  </numFmts>
  <fonts count="44">
    <font>
      <sz val="10"/>
      <name val="Arial"/>
      <family val="2"/>
    </font>
    <font>
      <sz val="12"/>
      <name val="宋体"/>
      <charset val="134"/>
    </font>
    <font>
      <sz val="12"/>
      <name val="Times New Roman"/>
      <family val="1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sz val="11"/>
      <name val="돋움"/>
      <family val="2"/>
      <charset val="129"/>
    </font>
    <font>
      <sz val="12"/>
      <name val="Arial"/>
      <family val="2"/>
    </font>
    <font>
      <sz val="10"/>
      <name val="Calibri"/>
      <family val="2"/>
    </font>
    <font>
      <vertAlign val="subscript"/>
      <sz val="10"/>
      <name val="Calibri"/>
      <family val="2"/>
    </font>
    <font>
      <vertAlign val="superscript"/>
      <sz val="10"/>
      <name val="Calibri"/>
      <family val="2"/>
    </font>
    <font>
      <sz val="10"/>
      <color rgb="FFFF0000"/>
      <name val="Arial"/>
      <family val="2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indexed="12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10"/>
      <name val="Calibri"/>
      <family val="2"/>
      <scheme val="minor"/>
    </font>
    <font>
      <strike/>
      <sz val="10"/>
      <name val="Calibri"/>
      <family val="2"/>
      <scheme val="minor"/>
    </font>
    <font>
      <b/>
      <sz val="2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4" tint="-0.249977111117893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sz val="10"/>
      <color theme="4" tint="-0.249977111117893"/>
      <name val="Arial"/>
      <family val="2"/>
    </font>
    <font>
      <sz val="10"/>
      <color theme="1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sz val="10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72">
    <xf numFmtId="0" fontId="0" fillId="0" borderId="0"/>
    <xf numFmtId="0" fontId="2" fillId="0" borderId="0"/>
    <xf numFmtId="0" fontId="2" fillId="0" borderId="0" applyFont="0" applyBorder="0" applyAlignment="0"/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1" fillId="0" borderId="0"/>
    <xf numFmtId="0" fontId="2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9" fontId="34" fillId="0" borderId="0" applyFont="0" applyFill="0" applyBorder="0" applyAlignment="0" applyProtection="0"/>
  </cellStyleXfs>
  <cellXfs count="32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0" xfId="0" applyBorder="1"/>
    <xf numFmtId="0" fontId="0" fillId="0" borderId="0" xfId="0" applyFill="1"/>
    <xf numFmtId="0" fontId="26" fillId="0" borderId="10" xfId="0" applyFont="1" applyFill="1" applyBorder="1" applyAlignment="1">
      <alignment horizontal="center"/>
    </xf>
    <xf numFmtId="49" fontId="27" fillId="0" borderId="10" xfId="0" quotePrefix="1" applyNumberFormat="1" applyFont="1" applyFill="1" applyBorder="1" applyAlignment="1">
      <alignment horizontal="center"/>
    </xf>
    <xf numFmtId="0" fontId="26" fillId="0" borderId="10" xfId="0" applyFont="1" applyFill="1" applyBorder="1" applyAlignment="1">
      <alignment horizontal="left"/>
    </xf>
    <xf numFmtId="0" fontId="27" fillId="0" borderId="10" xfId="0" applyFont="1" applyFill="1" applyBorder="1" applyAlignment="1">
      <alignment horizontal="center"/>
    </xf>
    <xf numFmtId="0" fontId="28" fillId="0" borderId="10" xfId="0" applyFont="1" applyFill="1" applyBorder="1" applyAlignment="1">
      <alignment horizontal="center" wrapText="1"/>
    </xf>
    <xf numFmtId="0" fontId="26" fillId="0" borderId="10" xfId="0" applyFont="1" applyFill="1" applyBorder="1" applyAlignment="1"/>
    <xf numFmtId="49" fontId="26" fillId="0" borderId="10" xfId="0" quotePrefix="1" applyNumberFormat="1" applyFont="1" applyFill="1" applyBorder="1" applyAlignment="1">
      <alignment horizontal="center" wrapText="1"/>
    </xf>
    <xf numFmtId="0" fontId="27" fillId="0" borderId="10" xfId="0" applyFont="1" applyFill="1" applyBorder="1" applyAlignment="1">
      <alignment horizontal="left"/>
    </xf>
    <xf numFmtId="0" fontId="27" fillId="0" borderId="10" xfId="0" applyFont="1" applyFill="1" applyBorder="1" applyAlignment="1"/>
    <xf numFmtId="0" fontId="26" fillId="0" borderId="10" xfId="0" applyFont="1" applyFill="1" applyBorder="1" applyAlignment="1">
      <alignment horizontal="left" wrapText="1"/>
    </xf>
    <xf numFmtId="49" fontId="26" fillId="0" borderId="10" xfId="0" applyNumberFormat="1" applyFont="1" applyFill="1" applyBorder="1" applyAlignment="1">
      <alignment horizontal="center"/>
    </xf>
    <xf numFmtId="49" fontId="26" fillId="0" borderId="10" xfId="0" applyNumberFormat="1" applyFont="1" applyFill="1" applyBorder="1" applyAlignment="1">
      <alignment horizontal="center" wrapText="1"/>
    </xf>
    <xf numFmtId="0" fontId="26" fillId="0" borderId="10" xfId="0" applyFont="1" applyFill="1" applyBorder="1" applyAlignment="1">
      <alignment wrapText="1"/>
    </xf>
    <xf numFmtId="0" fontId="26" fillId="0" borderId="10" xfId="0" applyFont="1" applyFill="1" applyBorder="1" applyAlignment="1">
      <alignment horizontal="center" wrapText="1"/>
    </xf>
    <xf numFmtId="0" fontId="0" fillId="0" borderId="0" xfId="0" applyBorder="1"/>
    <xf numFmtId="0" fontId="29" fillId="0" borderId="0" xfId="0" applyFont="1" applyFill="1" applyBorder="1" applyAlignment="1">
      <alignment horizontal="center" wrapText="1"/>
    </xf>
    <xf numFmtId="0" fontId="30" fillId="0" borderId="0" xfId="0" applyFont="1" applyFill="1" applyBorder="1" applyAlignment="1">
      <alignment horizontal="center" wrapText="1"/>
    </xf>
    <xf numFmtId="0" fontId="0" fillId="25" borderId="10" xfId="0" applyFill="1" applyBorder="1"/>
    <xf numFmtId="0" fontId="26" fillId="0" borderId="17" xfId="0" applyFont="1" applyFill="1" applyBorder="1" applyAlignment="1">
      <alignment horizontal="center"/>
    </xf>
    <xf numFmtId="0" fontId="31" fillId="0" borderId="17" xfId="0" applyFont="1" applyFill="1" applyBorder="1" applyAlignment="1">
      <alignment horizontal="center"/>
    </xf>
    <xf numFmtId="14" fontId="26" fillId="0" borderId="10" xfId="0" applyNumberFormat="1" applyFont="1" applyFill="1" applyBorder="1" applyAlignment="1">
      <alignment horizontal="center" wrapText="1"/>
    </xf>
    <xf numFmtId="0" fontId="26" fillId="0" borderId="10" xfId="0" quotePrefix="1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25" borderId="18" xfId="0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/>
    </xf>
    <xf numFmtId="49" fontId="32" fillId="0" borderId="10" xfId="0" applyNumberFormat="1" applyFont="1" applyFill="1" applyBorder="1" applyAlignment="1">
      <alignment horizontal="center" wrapText="1"/>
    </xf>
    <xf numFmtId="0" fontId="32" fillId="0" borderId="10" xfId="0" applyFont="1" applyFill="1" applyBorder="1" applyAlignment="1">
      <alignment horizontal="left" wrapText="1"/>
    </xf>
    <xf numFmtId="0" fontId="32" fillId="0" borderId="10" xfId="0" applyFont="1" applyFill="1" applyBorder="1" applyAlignment="1">
      <alignment horizontal="center" wrapText="1"/>
    </xf>
    <xf numFmtId="14" fontId="32" fillId="0" borderId="10" xfId="0" applyNumberFormat="1" applyFont="1" applyFill="1" applyBorder="1" applyAlignment="1">
      <alignment horizontal="center" wrapText="1"/>
    </xf>
    <xf numFmtId="3" fontId="26" fillId="0" borderId="10" xfId="0" applyNumberFormat="1" applyFont="1" applyBorder="1" applyAlignment="1">
      <alignment wrapText="1"/>
    </xf>
    <xf numFmtId="3" fontId="26" fillId="0" borderId="10" xfId="0" applyNumberFormat="1" applyFont="1" applyBorder="1" applyAlignment="1">
      <alignment horizontal="center" wrapText="1"/>
    </xf>
    <xf numFmtId="0" fontId="0" fillId="0" borderId="13" xfId="0" applyBorder="1"/>
    <xf numFmtId="0" fontId="0" fillId="25" borderId="13" xfId="0" applyFill="1" applyBorder="1"/>
    <xf numFmtId="0" fontId="0" fillId="25" borderId="15" xfId="0" applyFill="1" applyBorder="1"/>
    <xf numFmtId="0" fontId="0" fillId="25" borderId="16" xfId="0" applyFill="1" applyBorder="1"/>
    <xf numFmtId="0" fontId="0" fillId="0" borderId="11" xfId="0" applyBorder="1"/>
    <xf numFmtId="0" fontId="0" fillId="25" borderId="11" xfId="0" applyFill="1" applyBorder="1"/>
    <xf numFmtId="0" fontId="0" fillId="25" borderId="14" xfId="0" applyFill="1" applyBorder="1"/>
    <xf numFmtId="0" fontId="0" fillId="0" borderId="0" xfId="0" applyAlignment="1">
      <alignment horizontal="left"/>
    </xf>
    <xf numFmtId="0" fontId="29" fillId="0" borderId="0" xfId="0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29" fillId="0" borderId="0" xfId="0" applyNumberFormat="1" applyFont="1" applyFill="1" applyBorder="1" applyAlignment="1">
      <alignment horizontal="left"/>
    </xf>
    <xf numFmtId="0" fontId="27" fillId="0" borderId="10" xfId="0" quotePrefix="1" applyNumberFormat="1" applyFont="1" applyFill="1" applyBorder="1" applyAlignment="1">
      <alignment horizontal="left"/>
    </xf>
    <xf numFmtId="0" fontId="0" fillId="0" borderId="0" xfId="0" applyNumberFormat="1" applyBorder="1" applyAlignment="1">
      <alignment horizontal="left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26" fillId="24" borderId="10" xfId="0" applyFont="1" applyFill="1" applyBorder="1" applyAlignment="1">
      <alignment horizontal="left" wrapText="1"/>
    </xf>
    <xf numFmtId="0" fontId="26" fillId="24" borderId="10" xfId="0" applyFont="1" applyFill="1" applyBorder="1" applyAlignment="1">
      <alignment horizontal="left"/>
    </xf>
    <xf numFmtId="0" fontId="27" fillId="24" borderId="10" xfId="0" applyFont="1" applyFill="1" applyBorder="1" applyAlignment="1">
      <alignment horizontal="left"/>
    </xf>
    <xf numFmtId="0" fontId="27" fillId="24" borderId="10" xfId="0" applyFont="1" applyFill="1" applyBorder="1" applyAlignment="1"/>
    <xf numFmtId="0" fontId="26" fillId="24" borderId="10" xfId="0" applyFont="1" applyFill="1" applyBorder="1" applyAlignment="1">
      <alignment wrapText="1"/>
    </xf>
    <xf numFmtId="0" fontId="0" fillId="26" borderId="0" xfId="0" applyFill="1" applyAlignment="1">
      <alignment horizontal="left"/>
    </xf>
    <xf numFmtId="0" fontId="0" fillId="26" borderId="10" xfId="0" applyFill="1" applyBorder="1" applyAlignment="1">
      <alignment horizontal="left" vertical="center"/>
    </xf>
    <xf numFmtId="0" fontId="0" fillId="26" borderId="10" xfId="0" applyFill="1" applyBorder="1" applyAlignment="1">
      <alignment horizontal="left"/>
    </xf>
    <xf numFmtId="0" fontId="26" fillId="26" borderId="10" xfId="0" applyFont="1" applyFill="1" applyBorder="1" applyAlignment="1">
      <alignment horizontal="left"/>
    </xf>
    <xf numFmtId="0" fontId="0" fillId="26" borderId="0" xfId="0" applyFill="1" applyBorder="1" applyAlignment="1">
      <alignment horizontal="left"/>
    </xf>
    <xf numFmtId="0" fontId="0" fillId="0" borderId="10" xfId="0" applyFill="1" applyBorder="1" applyAlignment="1">
      <alignment horizontal="left" vertical="center"/>
    </xf>
    <xf numFmtId="0" fontId="28" fillId="0" borderId="17" xfId="0" applyFont="1" applyFill="1" applyBorder="1" applyAlignment="1">
      <alignment horizontal="center" wrapText="1"/>
    </xf>
    <xf numFmtId="0" fontId="27" fillId="0" borderId="17" xfId="0" applyFont="1" applyFill="1" applyBorder="1" applyAlignment="1">
      <alignment horizontal="center"/>
    </xf>
    <xf numFmtId="14" fontId="27" fillId="0" borderId="17" xfId="0" applyNumberFormat="1" applyFont="1" applyFill="1" applyBorder="1" applyAlignment="1">
      <alignment horizontal="center" wrapText="1"/>
    </xf>
    <xf numFmtId="14" fontId="27" fillId="0" borderId="17" xfId="0" applyNumberFormat="1" applyFont="1" applyFill="1" applyBorder="1" applyAlignment="1">
      <alignment horizontal="center"/>
    </xf>
    <xf numFmtId="166" fontId="28" fillId="0" borderId="17" xfId="0" applyNumberFormat="1" applyFont="1" applyFill="1" applyBorder="1" applyAlignment="1">
      <alignment horizontal="center" wrapText="1"/>
    </xf>
    <xf numFmtId="166" fontId="27" fillId="0" borderId="17" xfId="0" applyNumberFormat="1" applyFont="1" applyFill="1" applyBorder="1" applyAlignment="1">
      <alignment horizontal="center"/>
    </xf>
    <xf numFmtId="166" fontId="27" fillId="0" borderId="17" xfId="0" applyNumberFormat="1" applyFont="1" applyFill="1" applyBorder="1" applyAlignment="1">
      <alignment horizontal="center" wrapText="1"/>
    </xf>
    <xf numFmtId="166" fontId="26" fillId="0" borderId="17" xfId="0" applyNumberFormat="1" applyFont="1" applyFill="1" applyBorder="1" applyAlignment="1">
      <alignment horizontal="center"/>
    </xf>
    <xf numFmtId="166" fontId="26" fillId="0" borderId="10" xfId="0" applyNumberFormat="1" applyFont="1" applyFill="1" applyBorder="1" applyAlignment="1">
      <alignment horizontal="center" wrapText="1"/>
    </xf>
    <xf numFmtId="166" fontId="32" fillId="0" borderId="10" xfId="0" applyNumberFormat="1" applyFont="1" applyFill="1" applyBorder="1" applyAlignment="1">
      <alignment horizontal="center" wrapText="1"/>
    </xf>
    <xf numFmtId="166" fontId="28" fillId="0" borderId="10" xfId="0" applyNumberFormat="1" applyFont="1" applyFill="1" applyBorder="1" applyAlignment="1">
      <alignment horizontal="center" wrapText="1"/>
    </xf>
    <xf numFmtId="166" fontId="27" fillId="0" borderId="10" xfId="0" applyNumberFormat="1" applyFont="1" applyFill="1" applyBorder="1" applyAlignment="1">
      <alignment horizontal="center"/>
    </xf>
    <xf numFmtId="166" fontId="26" fillId="0" borderId="10" xfId="0" applyNumberFormat="1" applyFont="1" applyFill="1" applyBorder="1" applyAlignment="1">
      <alignment horizontal="center"/>
    </xf>
    <xf numFmtId="166" fontId="26" fillId="0" borderId="10" xfId="0" quotePrefix="1" applyNumberFormat="1" applyFont="1" applyFill="1" applyBorder="1" applyAlignment="1">
      <alignment horizontal="center" wrapText="1"/>
    </xf>
    <xf numFmtId="166" fontId="29" fillId="0" borderId="0" xfId="0" applyNumberFormat="1" applyFont="1" applyFill="1" applyBorder="1" applyAlignment="1">
      <alignment horizontal="center" wrapText="1"/>
    </xf>
    <xf numFmtId="166" fontId="29" fillId="0" borderId="0" xfId="0" applyNumberFormat="1" applyFont="1" applyFill="1" applyBorder="1" applyAlignment="1">
      <alignment horizontal="left" wrapText="1"/>
    </xf>
    <xf numFmtId="166" fontId="28" fillId="0" borderId="10" xfId="0" applyNumberFormat="1" applyFont="1" applyFill="1" applyBorder="1" applyAlignment="1">
      <alignment horizontal="left" wrapText="1"/>
    </xf>
    <xf numFmtId="166" fontId="26" fillId="0" borderId="10" xfId="0" applyNumberFormat="1" applyFont="1" applyFill="1" applyBorder="1" applyAlignment="1">
      <alignment horizontal="left" wrapText="1"/>
    </xf>
    <xf numFmtId="166" fontId="27" fillId="0" borderId="10" xfId="0" applyNumberFormat="1" applyFont="1" applyFill="1" applyBorder="1" applyAlignment="1">
      <alignment horizontal="left"/>
    </xf>
    <xf numFmtId="166" fontId="27" fillId="0" borderId="10" xfId="0" applyNumberFormat="1" applyFont="1" applyFill="1" applyBorder="1" applyAlignment="1">
      <alignment horizontal="left" wrapText="1"/>
    </xf>
    <xf numFmtId="166" fontId="26" fillId="0" borderId="10" xfId="0" applyNumberFormat="1" applyFont="1" applyFill="1" applyBorder="1" applyAlignment="1">
      <alignment horizontal="left"/>
    </xf>
    <xf numFmtId="166" fontId="32" fillId="0" borderId="10" xfId="0" applyNumberFormat="1" applyFont="1" applyFill="1" applyBorder="1" applyAlignment="1">
      <alignment horizontal="left" wrapText="1"/>
    </xf>
    <xf numFmtId="166" fontId="0" fillId="0" borderId="0" xfId="0" applyNumberFormat="1" applyFill="1" applyBorder="1"/>
    <xf numFmtId="166" fontId="0" fillId="0" borderId="10" xfId="0" applyNumberFormat="1" applyFill="1" applyBorder="1" applyAlignment="1">
      <alignment horizontal="left"/>
    </xf>
    <xf numFmtId="166" fontId="0" fillId="0" borderId="10" xfId="0" applyNumberFormat="1" applyFill="1" applyBorder="1"/>
    <xf numFmtId="166" fontId="0" fillId="0" borderId="0" xfId="0" applyNumberFormat="1" applyFill="1" applyBorder="1" applyAlignment="1">
      <alignment horizontal="left"/>
    </xf>
    <xf numFmtId="166" fontId="0" fillId="24" borderId="10" xfId="0" applyNumberFormat="1" applyFill="1" applyBorder="1" applyAlignment="1">
      <alignment horizontal="left" vertical="center"/>
    </xf>
    <xf numFmtId="0" fontId="28" fillId="24" borderId="17" xfId="0" applyFont="1" applyFill="1" applyBorder="1" applyAlignment="1">
      <alignment horizontal="center" wrapText="1"/>
    </xf>
    <xf numFmtId="0" fontId="26" fillId="24" borderId="17" xfId="0" applyFont="1" applyFill="1" applyBorder="1" applyAlignment="1">
      <alignment horizontal="center"/>
    </xf>
    <xf numFmtId="0" fontId="0" fillId="24" borderId="10" xfId="0" applyFill="1" applyBorder="1" applyAlignment="1">
      <alignment horizontal="left" vertical="center"/>
    </xf>
    <xf numFmtId="16" fontId="0" fillId="24" borderId="10" xfId="0" applyNumberFormat="1" applyFill="1" applyBorder="1" applyAlignment="1">
      <alignment horizontal="left" vertical="center"/>
    </xf>
    <xf numFmtId="14" fontId="27" fillId="24" borderId="17" xfId="0" applyNumberFormat="1" applyFont="1" applyFill="1" applyBorder="1" applyAlignment="1">
      <alignment horizontal="center" wrapText="1"/>
    </xf>
    <xf numFmtId="166" fontId="0" fillId="24" borderId="10" xfId="0" applyNumberFormat="1" applyFill="1" applyBorder="1" applyAlignment="1">
      <alignment horizontal="left"/>
    </xf>
    <xf numFmtId="0" fontId="0" fillId="24" borderId="10" xfId="0" applyFill="1" applyBorder="1" applyAlignment="1">
      <alignment horizontal="left"/>
    </xf>
    <xf numFmtId="16" fontId="0" fillId="24" borderId="10" xfId="0" applyNumberFormat="1" applyFill="1" applyBorder="1" applyAlignment="1">
      <alignment horizontal="left"/>
    </xf>
    <xf numFmtId="14" fontId="26" fillId="24" borderId="10" xfId="0" applyNumberFormat="1" applyFont="1" applyFill="1" applyBorder="1" applyAlignment="1">
      <alignment horizontal="center" wrapText="1"/>
    </xf>
    <xf numFmtId="0" fontId="26" fillId="24" borderId="10" xfId="0" applyFont="1" applyFill="1" applyBorder="1" applyAlignment="1">
      <alignment horizontal="center" wrapText="1"/>
    </xf>
    <xf numFmtId="15" fontId="0" fillId="24" borderId="10" xfId="0" applyNumberFormat="1" applyFill="1" applyBorder="1" applyAlignment="1">
      <alignment horizontal="left" vertical="center"/>
    </xf>
    <xf numFmtId="15" fontId="0" fillId="24" borderId="10" xfId="0" applyNumberFormat="1" applyFill="1" applyBorder="1" applyAlignment="1">
      <alignment horizontal="left"/>
    </xf>
    <xf numFmtId="166" fontId="27" fillId="25" borderId="10" xfId="0" applyNumberFormat="1" applyFont="1" applyFill="1" applyBorder="1" applyAlignment="1">
      <alignment horizontal="left" wrapText="1"/>
    </xf>
    <xf numFmtId="166" fontId="25" fillId="25" borderId="10" xfId="0" applyNumberFormat="1" applyFont="1" applyFill="1" applyBorder="1" applyAlignment="1">
      <alignment horizontal="left" vertical="center"/>
    </xf>
    <xf numFmtId="14" fontId="27" fillId="25" borderId="17" xfId="0" applyNumberFormat="1" applyFont="1" applyFill="1" applyBorder="1" applyAlignment="1">
      <alignment horizontal="center" wrapText="1"/>
    </xf>
    <xf numFmtId="0" fontId="26" fillId="25" borderId="17" xfId="0" applyFont="1" applyFill="1" applyBorder="1" applyAlignment="1">
      <alignment horizontal="center"/>
    </xf>
    <xf numFmtId="0" fontId="0" fillId="25" borderId="10" xfId="0" applyFill="1" applyBorder="1" applyAlignment="1">
      <alignment horizontal="left" vertical="center"/>
    </xf>
    <xf numFmtId="166" fontId="26" fillId="24" borderId="10" xfId="0" applyNumberFormat="1" applyFont="1" applyFill="1" applyBorder="1" applyAlignment="1">
      <alignment horizontal="left" wrapText="1"/>
    </xf>
    <xf numFmtId="0" fontId="27" fillId="24" borderId="17" xfId="0" applyFont="1" applyFill="1" applyBorder="1" applyAlignment="1">
      <alignment horizontal="center"/>
    </xf>
    <xf numFmtId="0" fontId="0" fillId="24" borderId="10" xfId="0" applyFill="1" applyBorder="1"/>
    <xf numFmtId="166" fontId="27" fillId="24" borderId="23" xfId="0" applyNumberFormat="1" applyFont="1" applyFill="1" applyBorder="1" applyAlignment="1">
      <alignment horizontal="left" wrapText="1"/>
    </xf>
    <xf numFmtId="14" fontId="27" fillId="24" borderId="22" xfId="0" applyNumberFormat="1" applyFont="1" applyFill="1" applyBorder="1" applyAlignment="1">
      <alignment horizontal="center" wrapText="1"/>
    </xf>
    <xf numFmtId="0" fontId="26" fillId="24" borderId="22" xfId="0" quotePrefix="1" applyFont="1" applyFill="1" applyBorder="1" applyAlignment="1">
      <alignment horizontal="center"/>
    </xf>
    <xf numFmtId="0" fontId="0" fillId="24" borderId="24" xfId="0" applyFill="1" applyBorder="1" applyAlignment="1">
      <alignment horizontal="left" vertical="center"/>
    </xf>
    <xf numFmtId="16" fontId="0" fillId="24" borderId="24" xfId="0" applyNumberFormat="1" applyFill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4" xfId="0" applyBorder="1"/>
    <xf numFmtId="0" fontId="0" fillId="25" borderId="24" xfId="0" applyFill="1" applyBorder="1"/>
    <xf numFmtId="0" fontId="0" fillId="25" borderId="25" xfId="0" applyFill="1" applyBorder="1"/>
    <xf numFmtId="0" fontId="28" fillId="0" borderId="10" xfId="0" quotePrefix="1" applyNumberFormat="1" applyFont="1" applyFill="1" applyBorder="1" applyAlignment="1">
      <alignment horizontal="left"/>
    </xf>
    <xf numFmtId="0" fontId="28" fillId="0" borderId="10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26" borderId="19" xfId="0" applyFill="1" applyBorder="1" applyAlignment="1">
      <alignment horizontal="center" vertical="center"/>
    </xf>
    <xf numFmtId="166" fontId="0" fillId="26" borderId="20" xfId="0" applyNumberFormat="1" applyFill="1" applyBorder="1" applyAlignment="1">
      <alignment horizontal="center" vertical="center"/>
    </xf>
    <xf numFmtId="0" fontId="0" fillId="24" borderId="10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26" fillId="0" borderId="24" xfId="0" applyFont="1" applyFill="1" applyBorder="1" applyAlignment="1">
      <alignment horizontal="center"/>
    </xf>
    <xf numFmtId="49" fontId="27" fillId="0" borderId="24" xfId="0" quotePrefix="1" applyNumberFormat="1" applyFont="1" applyFill="1" applyBorder="1" applyAlignment="1">
      <alignment horizontal="center"/>
    </xf>
    <xf numFmtId="0" fontId="27" fillId="0" borderId="24" xfId="0" applyFont="1" applyFill="1" applyBorder="1" applyAlignment="1">
      <alignment horizontal="center"/>
    </xf>
    <xf numFmtId="0" fontId="27" fillId="0" borderId="24" xfId="0" quotePrefix="1" applyNumberFormat="1" applyFont="1" applyFill="1" applyBorder="1" applyAlignment="1">
      <alignment horizontal="left"/>
    </xf>
    <xf numFmtId="0" fontId="26" fillId="24" borderId="24" xfId="0" applyFont="1" applyFill="1" applyBorder="1" applyAlignment="1">
      <alignment horizontal="left"/>
    </xf>
    <xf numFmtId="0" fontId="36" fillId="0" borderId="26" xfId="0" applyFont="1" applyFill="1" applyBorder="1" applyAlignment="1">
      <alignment horizontal="center" vertical="center"/>
    </xf>
    <xf numFmtId="0" fontId="37" fillId="0" borderId="30" xfId="0" applyFont="1" applyFill="1" applyBorder="1" applyAlignment="1">
      <alignment horizontal="center" vertical="center" wrapText="1"/>
    </xf>
    <xf numFmtId="0" fontId="37" fillId="0" borderId="29" xfId="0" applyNumberFormat="1" applyFont="1" applyFill="1" applyBorder="1" applyAlignment="1">
      <alignment horizontal="center" vertical="center" wrapText="1"/>
    </xf>
    <xf numFmtId="166" fontId="37" fillId="0" borderId="30" xfId="0" applyNumberFormat="1" applyFont="1" applyFill="1" applyBorder="1" applyAlignment="1">
      <alignment horizontal="center" vertical="center" wrapText="1"/>
    </xf>
    <xf numFmtId="0" fontId="37" fillId="0" borderId="20" xfId="0" applyFont="1" applyFill="1" applyBorder="1" applyAlignment="1">
      <alignment horizontal="left" vertical="center" wrapText="1"/>
    </xf>
    <xf numFmtId="0" fontId="0" fillId="24" borderId="26" xfId="0" applyFill="1" applyBorder="1"/>
    <xf numFmtId="166" fontId="0" fillId="24" borderId="31" xfId="0" applyNumberFormat="1" applyFill="1" applyBorder="1"/>
    <xf numFmtId="0" fontId="0" fillId="0" borderId="0" xfId="0" applyFill="1" applyAlignment="1">
      <alignment horizontal="center"/>
    </xf>
    <xf numFmtId="0" fontId="0" fillId="28" borderId="33" xfId="0" applyFill="1" applyBorder="1" applyAlignment="1">
      <alignment horizontal="left"/>
    </xf>
    <xf numFmtId="0" fontId="0" fillId="28" borderId="22" xfId="0" applyFill="1" applyBorder="1" applyAlignment="1">
      <alignment horizontal="left"/>
    </xf>
    <xf numFmtId="0" fontId="0" fillId="28" borderId="17" xfId="0" applyFill="1" applyBorder="1" applyAlignment="1">
      <alignment horizontal="left"/>
    </xf>
    <xf numFmtId="0" fontId="0" fillId="29" borderId="22" xfId="0" applyFill="1" applyBorder="1" applyAlignment="1">
      <alignment horizontal="left"/>
    </xf>
    <xf numFmtId="0" fontId="0" fillId="29" borderId="17" xfId="0" applyFill="1" applyBorder="1" applyAlignment="1">
      <alignment horizontal="left"/>
    </xf>
    <xf numFmtId="0" fontId="0" fillId="28" borderId="0" xfId="0" applyFill="1" applyAlignment="1">
      <alignment horizontal="center"/>
    </xf>
    <xf numFmtId="0" fontId="0" fillId="28" borderId="0" xfId="0" applyFill="1" applyAlignment="1">
      <alignment horizontal="left"/>
    </xf>
    <xf numFmtId="0" fontId="0" fillId="0" borderId="32" xfId="0" applyBorder="1"/>
    <xf numFmtId="0" fontId="0" fillId="0" borderId="40" xfId="0" applyBorder="1"/>
    <xf numFmtId="0" fontId="40" fillId="0" borderId="36" xfId="0" applyFont="1" applyBorder="1"/>
    <xf numFmtId="0" fontId="35" fillId="0" borderId="10" xfId="0" applyFont="1" applyBorder="1" applyAlignment="1">
      <alignment horizontal="left"/>
    </xf>
    <xf numFmtId="0" fontId="35" fillId="30" borderId="16" xfId="0" applyFont="1" applyFill="1" applyBorder="1" applyAlignment="1">
      <alignment horizontal="left"/>
    </xf>
    <xf numFmtId="166" fontId="0" fillId="0" borderId="41" xfId="0" applyNumberFormat="1" applyBorder="1" applyAlignment="1">
      <alignment horizontal="left"/>
    </xf>
    <xf numFmtId="166" fontId="0" fillId="0" borderId="42" xfId="0" applyNumberFormat="1" applyBorder="1" applyAlignment="1">
      <alignment horizontal="left"/>
    </xf>
    <xf numFmtId="0" fontId="0" fillId="0" borderId="10" xfId="0" applyBorder="1" applyAlignment="1">
      <alignment horizontal="right"/>
    </xf>
    <xf numFmtId="0" fontId="0" fillId="0" borderId="0" xfId="0" applyAlignment="1">
      <alignment horizontal="right"/>
    </xf>
    <xf numFmtId="167" fontId="27" fillId="24" borderId="23" xfId="0" applyNumberFormat="1" applyFont="1" applyFill="1" applyBorder="1" applyAlignment="1">
      <alignment horizontal="center" wrapText="1"/>
    </xf>
    <xf numFmtId="167" fontId="28" fillId="24" borderId="17" xfId="0" applyNumberFormat="1" applyFont="1" applyFill="1" applyBorder="1" applyAlignment="1">
      <alignment horizontal="center" wrapText="1"/>
    </xf>
    <xf numFmtId="167" fontId="28" fillId="0" borderId="17" xfId="0" applyNumberFormat="1" applyFont="1" applyFill="1" applyBorder="1" applyAlignment="1">
      <alignment horizontal="center" wrapText="1"/>
    </xf>
    <xf numFmtId="167" fontId="27" fillId="0" borderId="17" xfId="0" applyNumberFormat="1" applyFont="1" applyFill="1" applyBorder="1" applyAlignment="1">
      <alignment horizontal="center"/>
    </xf>
    <xf numFmtId="167" fontId="27" fillId="24" borderId="17" xfId="0" applyNumberFormat="1" applyFont="1" applyFill="1" applyBorder="1" applyAlignment="1">
      <alignment horizontal="center" wrapText="1"/>
    </xf>
    <xf numFmtId="167" fontId="27" fillId="0" borderId="17" xfId="0" applyNumberFormat="1" applyFont="1" applyFill="1" applyBorder="1" applyAlignment="1">
      <alignment horizontal="center" wrapText="1"/>
    </xf>
    <xf numFmtId="167" fontId="27" fillId="25" borderId="17" xfId="0" applyNumberFormat="1" applyFont="1" applyFill="1" applyBorder="1" applyAlignment="1">
      <alignment horizontal="center" wrapText="1"/>
    </xf>
    <xf numFmtId="167" fontId="27" fillId="24" borderId="17" xfId="0" applyNumberFormat="1" applyFont="1" applyFill="1" applyBorder="1" applyAlignment="1">
      <alignment horizontal="center"/>
    </xf>
    <xf numFmtId="167" fontId="26" fillId="0" borderId="17" xfId="0" applyNumberFormat="1" applyFont="1" applyFill="1" applyBorder="1" applyAlignment="1">
      <alignment horizontal="center"/>
    </xf>
    <xf numFmtId="167" fontId="27" fillId="0" borderId="10" xfId="0" applyNumberFormat="1" applyFont="1" applyFill="1" applyBorder="1" applyAlignment="1">
      <alignment horizontal="center"/>
    </xf>
    <xf numFmtId="167" fontId="26" fillId="0" borderId="10" xfId="0" applyNumberFormat="1" applyFont="1" applyFill="1" applyBorder="1" applyAlignment="1">
      <alignment horizontal="center" wrapText="1"/>
    </xf>
    <xf numFmtId="167" fontId="26" fillId="24" borderId="10" xfId="0" applyNumberFormat="1" applyFont="1" applyFill="1" applyBorder="1" applyAlignment="1">
      <alignment horizontal="center" wrapText="1"/>
    </xf>
    <xf numFmtId="167" fontId="32" fillId="0" borderId="10" xfId="0" applyNumberFormat="1" applyFont="1" applyFill="1" applyBorder="1" applyAlignment="1">
      <alignment horizontal="center" wrapText="1"/>
    </xf>
    <xf numFmtId="167" fontId="28" fillId="0" borderId="10" xfId="0" applyNumberFormat="1" applyFont="1" applyFill="1" applyBorder="1" applyAlignment="1">
      <alignment horizontal="center" wrapText="1"/>
    </xf>
    <xf numFmtId="167" fontId="26" fillId="0" borderId="10" xfId="0" applyNumberFormat="1" applyFont="1" applyFill="1" applyBorder="1" applyAlignment="1">
      <alignment horizontal="center"/>
    </xf>
    <xf numFmtId="167" fontId="26" fillId="0" borderId="10" xfId="0" applyNumberFormat="1" applyFont="1" applyBorder="1" applyAlignment="1">
      <alignment horizontal="center" wrapText="1"/>
    </xf>
    <xf numFmtId="167" fontId="26" fillId="0" borderId="10" xfId="0" quotePrefix="1" applyNumberFormat="1" applyFont="1" applyFill="1" applyBorder="1" applyAlignment="1">
      <alignment horizontal="center" wrapText="1"/>
    </xf>
    <xf numFmtId="167" fontId="0" fillId="0" borderId="0" xfId="0" applyNumberFormat="1" applyBorder="1"/>
    <xf numFmtId="166" fontId="25" fillId="24" borderId="10" xfId="0" applyNumberFormat="1" applyFont="1" applyFill="1" applyBorder="1" applyAlignment="1">
      <alignment horizontal="left" vertical="center"/>
    </xf>
    <xf numFmtId="0" fontId="0" fillId="31" borderId="10" xfId="0" applyFill="1" applyBorder="1" applyAlignment="1">
      <alignment horizontal="left" vertical="center"/>
    </xf>
    <xf numFmtId="166" fontId="27" fillId="24" borderId="17" xfId="0" applyNumberFormat="1" applyFont="1" applyFill="1" applyBorder="1" applyAlignment="1">
      <alignment horizontal="center" wrapText="1"/>
    </xf>
    <xf numFmtId="166" fontId="27" fillId="24" borderId="10" xfId="0" applyNumberFormat="1" applyFont="1" applyFill="1" applyBorder="1" applyAlignment="1">
      <alignment horizontal="left" wrapText="1"/>
    </xf>
    <xf numFmtId="167" fontId="28" fillId="0" borderId="21" xfId="0" applyNumberFormat="1" applyFont="1" applyFill="1" applyBorder="1" applyAlignment="1">
      <alignment horizontal="center" wrapText="1"/>
    </xf>
    <xf numFmtId="167" fontId="27" fillId="24" borderId="10" xfId="0" applyNumberFormat="1" applyFont="1" applyFill="1" applyBorder="1" applyAlignment="1">
      <alignment horizontal="center" wrapText="1"/>
    </xf>
    <xf numFmtId="167" fontId="41" fillId="24" borderId="17" xfId="0" applyNumberFormat="1" applyFont="1" applyFill="1" applyBorder="1" applyAlignment="1">
      <alignment horizontal="center" wrapText="1"/>
    </xf>
    <xf numFmtId="167" fontId="41" fillId="24" borderId="17" xfId="0" applyNumberFormat="1" applyFont="1" applyFill="1" applyBorder="1" applyAlignment="1">
      <alignment horizontal="left" wrapText="1"/>
    </xf>
    <xf numFmtId="0" fontId="0" fillId="0" borderId="43" xfId="0" applyBorder="1"/>
    <xf numFmtId="0" fontId="0" fillId="0" borderId="34" xfId="0" applyBorder="1"/>
    <xf numFmtId="0" fontId="0" fillId="0" borderId="15" xfId="0" applyBorder="1"/>
    <xf numFmtId="0" fontId="0" fillId="0" borderId="36" xfId="0" applyBorder="1"/>
    <xf numFmtId="0" fontId="0" fillId="28" borderId="16" xfId="0" applyFill="1" applyBorder="1" applyAlignment="1">
      <alignment horizontal="left"/>
    </xf>
    <xf numFmtId="0" fontId="0" fillId="0" borderId="39" xfId="0" applyBorder="1"/>
    <xf numFmtId="0" fontId="0" fillId="28" borderId="14" xfId="0" applyFill="1" applyBorder="1" applyAlignment="1">
      <alignment horizontal="left"/>
    </xf>
    <xf numFmtId="0" fontId="0" fillId="30" borderId="10" xfId="0" applyFill="1" applyBorder="1" applyAlignment="1">
      <alignment horizontal="left" vertical="center"/>
    </xf>
    <xf numFmtId="0" fontId="26" fillId="30" borderId="10" xfId="0" applyFont="1" applyFill="1" applyBorder="1" applyAlignment="1">
      <alignment horizontal="center"/>
    </xf>
    <xf numFmtId="49" fontId="26" fillId="30" borderId="10" xfId="0" applyNumberFormat="1" applyFont="1" applyFill="1" applyBorder="1" applyAlignment="1">
      <alignment horizontal="center" wrapText="1"/>
    </xf>
    <xf numFmtId="0" fontId="27" fillId="30" borderId="10" xfId="0" applyFont="1" applyFill="1" applyBorder="1" applyAlignment="1">
      <alignment horizontal="center"/>
    </xf>
    <xf numFmtId="0" fontId="27" fillId="30" borderId="10" xfId="0" quotePrefix="1" applyNumberFormat="1" applyFont="1" applyFill="1" applyBorder="1" applyAlignment="1">
      <alignment horizontal="left"/>
    </xf>
    <xf numFmtId="0" fontId="26" fillId="30" borderId="10" xfId="0" applyFont="1" applyFill="1" applyBorder="1" applyAlignment="1">
      <alignment wrapText="1"/>
    </xf>
    <xf numFmtId="0" fontId="26" fillId="30" borderId="10" xfId="0" applyFont="1" applyFill="1" applyBorder="1" applyAlignment="1">
      <alignment horizontal="left" wrapText="1"/>
    </xf>
    <xf numFmtId="49" fontId="27" fillId="30" borderId="10" xfId="0" quotePrefix="1" applyNumberFormat="1" applyFont="1" applyFill="1" applyBorder="1" applyAlignment="1">
      <alignment horizontal="center"/>
    </xf>
    <xf numFmtId="0" fontId="26" fillId="30" borderId="10" xfId="0" applyFont="1" applyFill="1" applyBorder="1" applyAlignment="1">
      <alignment horizontal="left"/>
    </xf>
    <xf numFmtId="0" fontId="26" fillId="26" borderId="10" xfId="0" applyFont="1" applyFill="1" applyBorder="1" applyAlignment="1">
      <alignment horizontal="center"/>
    </xf>
    <xf numFmtId="49" fontId="26" fillId="26" borderId="10" xfId="0" applyNumberFormat="1" applyFont="1" applyFill="1" applyBorder="1" applyAlignment="1">
      <alignment horizontal="center" wrapText="1"/>
    </xf>
    <xf numFmtId="0" fontId="27" fillId="26" borderId="10" xfId="0" applyFont="1" applyFill="1" applyBorder="1" applyAlignment="1">
      <alignment horizontal="center"/>
    </xf>
    <xf numFmtId="0" fontId="27" fillId="26" borderId="10" xfId="0" quotePrefix="1" applyNumberFormat="1" applyFont="1" applyFill="1" applyBorder="1" applyAlignment="1">
      <alignment horizontal="left"/>
    </xf>
    <xf numFmtId="0" fontId="0" fillId="29" borderId="16" xfId="0" applyFill="1" applyBorder="1" applyAlignment="1">
      <alignment horizontal="left"/>
    </xf>
    <xf numFmtId="1" fontId="26" fillId="0" borderId="10" xfId="0" applyNumberFormat="1" applyFont="1" applyFill="1" applyBorder="1" applyAlignment="1">
      <alignment horizontal="left" wrapText="1"/>
    </xf>
    <xf numFmtId="1" fontId="28" fillId="0" borderId="10" xfId="0" applyNumberFormat="1" applyFont="1" applyFill="1" applyBorder="1" applyAlignment="1">
      <alignment horizontal="left" wrapText="1"/>
    </xf>
    <xf numFmtId="0" fontId="0" fillId="0" borderId="36" xfId="0" applyFill="1" applyBorder="1"/>
    <xf numFmtId="0" fontId="0" fillId="0" borderId="16" xfId="0" applyFill="1" applyBorder="1" applyAlignment="1">
      <alignment horizontal="left"/>
    </xf>
    <xf numFmtId="0" fontId="0" fillId="0" borderId="39" xfId="0" applyFill="1" applyBorder="1"/>
    <xf numFmtId="0" fontId="0" fillId="0" borderId="14" xfId="0" applyFill="1" applyBorder="1"/>
    <xf numFmtId="0" fontId="26" fillId="0" borderId="10" xfId="0" applyNumberFormat="1" applyFont="1" applyFill="1" applyBorder="1" applyAlignment="1">
      <alignment horizontal="center" wrapText="1"/>
    </xf>
    <xf numFmtId="0" fontId="29" fillId="0" borderId="0" xfId="0" applyFont="1" applyFill="1" applyBorder="1" applyAlignment="1">
      <alignment horizontal="center"/>
    </xf>
    <xf numFmtId="0" fontId="37" fillId="0" borderId="27" xfId="0" applyFont="1" applyFill="1" applyBorder="1" applyAlignment="1">
      <alignment horizontal="center" vertical="center" wrapText="1"/>
    </xf>
    <xf numFmtId="0" fontId="37" fillId="0" borderId="28" xfId="0" applyFont="1" applyFill="1" applyBorder="1" applyAlignment="1">
      <alignment horizontal="center" vertical="center" wrapText="1"/>
    </xf>
    <xf numFmtId="0" fontId="37" fillId="0" borderId="29" xfId="0" applyFont="1" applyFill="1" applyBorder="1" applyAlignment="1">
      <alignment horizontal="center" vertical="center" wrapText="1"/>
    </xf>
    <xf numFmtId="0" fontId="33" fillId="27" borderId="0" xfId="0" applyFont="1" applyFill="1" applyBorder="1" applyAlignment="1">
      <alignment horizontal="left" vertical="center"/>
    </xf>
    <xf numFmtId="0" fontId="33" fillId="27" borderId="0" xfId="0" applyFont="1" applyFill="1" applyAlignment="1">
      <alignment horizontal="left" vertical="center"/>
    </xf>
    <xf numFmtId="0" fontId="35" fillId="28" borderId="32" xfId="0" applyFont="1" applyFill="1" applyBorder="1" applyAlignment="1">
      <alignment horizontal="center" vertical="center"/>
    </xf>
    <xf numFmtId="0" fontId="35" fillId="28" borderId="35" xfId="0" applyFont="1" applyFill="1" applyBorder="1" applyAlignment="1">
      <alignment horizontal="center" vertical="center"/>
    </xf>
    <xf numFmtId="0" fontId="35" fillId="28" borderId="37" xfId="0" applyFont="1" applyFill="1" applyBorder="1" applyAlignment="1">
      <alignment horizontal="center" vertical="center"/>
    </xf>
    <xf numFmtId="0" fontId="35" fillId="28" borderId="44" xfId="0" applyFont="1" applyFill="1" applyBorder="1" applyAlignment="1">
      <alignment horizontal="center" vertical="center"/>
    </xf>
    <xf numFmtId="0" fontId="35" fillId="28" borderId="45" xfId="0" applyFont="1" applyFill="1" applyBorder="1" applyAlignment="1">
      <alignment horizontal="center" vertical="center"/>
    </xf>
    <xf numFmtId="0" fontId="35" fillId="28" borderId="46" xfId="0" applyFont="1" applyFill="1" applyBorder="1" applyAlignment="1">
      <alignment horizontal="center" vertical="center"/>
    </xf>
    <xf numFmtId="0" fontId="26" fillId="24" borderId="23" xfId="0" applyFont="1" applyFill="1" applyBorder="1" applyAlignment="1">
      <alignment horizontal="center"/>
    </xf>
    <xf numFmtId="0" fontId="26" fillId="24" borderId="10" xfId="0" applyFont="1" applyFill="1" applyBorder="1" applyAlignment="1">
      <alignment horizontal="center"/>
    </xf>
    <xf numFmtId="0" fontId="27" fillId="24" borderId="10" xfId="0" applyFont="1" applyFill="1" applyBorder="1" applyAlignment="1">
      <alignment horizontal="center"/>
    </xf>
    <xf numFmtId="0" fontId="27" fillId="29" borderId="10" xfId="0" applyFont="1" applyFill="1" applyBorder="1" applyAlignment="1"/>
    <xf numFmtId="0" fontId="27" fillId="32" borderId="10" xfId="0" applyFont="1" applyFill="1" applyBorder="1" applyAlignment="1">
      <alignment horizontal="center"/>
    </xf>
    <xf numFmtId="0" fontId="41" fillId="0" borderId="10" xfId="0" applyFont="1" applyFill="1" applyBorder="1" applyAlignment="1">
      <alignment horizontal="center"/>
    </xf>
    <xf numFmtId="49" fontId="41" fillId="0" borderId="10" xfId="0" quotePrefix="1" applyNumberFormat="1" applyFont="1" applyFill="1" applyBorder="1" applyAlignment="1">
      <alignment horizontal="center"/>
    </xf>
    <xf numFmtId="0" fontId="41" fillId="0" borderId="10" xfId="0" quotePrefix="1" applyNumberFormat="1" applyFont="1" applyFill="1" applyBorder="1" applyAlignment="1">
      <alignment horizontal="left"/>
    </xf>
    <xf numFmtId="0" fontId="41" fillId="0" borderId="10" xfId="0" applyFont="1" applyFill="1" applyBorder="1" applyAlignment="1">
      <alignment horizontal="left" wrapText="1"/>
    </xf>
    <xf numFmtId="0" fontId="41" fillId="0" borderId="10" xfId="0" applyFont="1" applyFill="1" applyBorder="1" applyAlignment="1">
      <alignment horizontal="center" wrapText="1"/>
    </xf>
    <xf numFmtId="0" fontId="41" fillId="29" borderId="10" xfId="0" applyFont="1" applyFill="1" applyBorder="1" applyAlignment="1">
      <alignment horizontal="center" wrapText="1"/>
    </xf>
    <xf numFmtId="166" fontId="25" fillId="0" borderId="10" xfId="0" applyNumberFormat="1" applyFont="1" applyFill="1" applyBorder="1" applyAlignment="1">
      <alignment horizontal="left"/>
    </xf>
    <xf numFmtId="166" fontId="25" fillId="0" borderId="17" xfId="0" applyNumberFormat="1" applyFont="1" applyFill="1" applyBorder="1"/>
    <xf numFmtId="167" fontId="25" fillId="0" borderId="17" xfId="0" applyNumberFormat="1" applyFont="1" applyBorder="1"/>
    <xf numFmtId="0" fontId="25" fillId="0" borderId="17" xfId="0" applyFont="1" applyBorder="1"/>
    <xf numFmtId="0" fontId="25" fillId="0" borderId="10" xfId="0" applyFont="1" applyBorder="1" applyAlignment="1">
      <alignment horizontal="left"/>
    </xf>
    <xf numFmtId="0" fontId="25" fillId="26" borderId="10" xfId="0" applyFont="1" applyFill="1" applyBorder="1" applyAlignment="1">
      <alignment horizontal="left"/>
    </xf>
    <xf numFmtId="0" fontId="26" fillId="32" borderId="10" xfId="0" applyFont="1" applyFill="1" applyBorder="1" applyAlignment="1">
      <alignment horizontal="center" wrapText="1"/>
    </xf>
    <xf numFmtId="0" fontId="26" fillId="29" borderId="10" xfId="0" applyFont="1" applyFill="1" applyBorder="1" applyAlignment="1">
      <alignment horizontal="center" wrapText="1"/>
    </xf>
    <xf numFmtId="0" fontId="26" fillId="29" borderId="10" xfId="0" applyFont="1" applyFill="1" applyBorder="1" applyAlignment="1">
      <alignment horizontal="center"/>
    </xf>
    <xf numFmtId="1" fontId="26" fillId="0" borderId="10" xfId="0" applyNumberFormat="1" applyFont="1" applyFill="1" applyBorder="1" applyAlignment="1">
      <alignment horizontal="center" wrapText="1"/>
    </xf>
    <xf numFmtId="1" fontId="42" fillId="0" borderId="10" xfId="0" applyNumberFormat="1" applyFont="1" applyFill="1" applyBorder="1" applyAlignment="1">
      <alignment horizontal="center" wrapText="1"/>
    </xf>
    <xf numFmtId="0" fontId="43" fillId="29" borderId="10" xfId="0" applyFont="1" applyFill="1" applyBorder="1" applyAlignment="1">
      <alignment horizontal="left" vertical="center"/>
    </xf>
    <xf numFmtId="0" fontId="41" fillId="29" borderId="10" xfId="0" applyFont="1" applyFill="1" applyBorder="1" applyAlignment="1">
      <alignment horizontal="center"/>
    </xf>
    <xf numFmtId="49" fontId="41" fillId="29" borderId="10" xfId="0" applyNumberFormat="1" applyFont="1" applyFill="1" applyBorder="1" applyAlignment="1">
      <alignment horizontal="center"/>
    </xf>
    <xf numFmtId="0" fontId="41" fillId="29" borderId="10" xfId="0" quotePrefix="1" applyNumberFormat="1" applyFont="1" applyFill="1" applyBorder="1" applyAlignment="1">
      <alignment horizontal="left"/>
    </xf>
    <xf numFmtId="0" fontId="41" fillId="29" borderId="10" xfId="0" applyFont="1" applyFill="1" applyBorder="1" applyAlignment="1">
      <alignment wrapText="1"/>
    </xf>
    <xf numFmtId="166" fontId="41" fillId="0" borderId="10" xfId="0" applyNumberFormat="1" applyFont="1" applyFill="1" applyBorder="1" applyAlignment="1">
      <alignment horizontal="left" wrapText="1"/>
    </xf>
    <xf numFmtId="166" fontId="41" fillId="0" borderId="10" xfId="0" applyNumberFormat="1" applyFont="1" applyFill="1" applyBorder="1" applyAlignment="1">
      <alignment horizontal="center" wrapText="1"/>
    </xf>
    <xf numFmtId="167" fontId="41" fillId="0" borderId="10" xfId="0" applyNumberFormat="1" applyFont="1" applyFill="1" applyBorder="1" applyAlignment="1">
      <alignment horizontal="center" wrapText="1"/>
    </xf>
    <xf numFmtId="0" fontId="43" fillId="0" borderId="10" xfId="0" applyFont="1" applyBorder="1" applyAlignment="1">
      <alignment horizontal="left"/>
    </xf>
    <xf numFmtId="0" fontId="43" fillId="26" borderId="10" xfId="0" applyFont="1" applyFill="1" applyBorder="1" applyAlignment="1">
      <alignment horizontal="left"/>
    </xf>
    <xf numFmtId="0" fontId="43" fillId="0" borderId="10" xfId="0" applyFont="1" applyBorder="1"/>
    <xf numFmtId="0" fontId="43" fillId="25" borderId="10" xfId="0" applyFont="1" applyFill="1" applyBorder="1"/>
    <xf numFmtId="0" fontId="43" fillId="25" borderId="16" xfId="0" applyFont="1" applyFill="1" applyBorder="1"/>
    <xf numFmtId="0" fontId="43" fillId="0" borderId="0" xfId="0" applyFont="1"/>
    <xf numFmtId="0" fontId="43" fillId="0" borderId="10" xfId="0" applyFont="1" applyBorder="1" applyAlignment="1">
      <alignment horizontal="left" vertical="center"/>
    </xf>
    <xf numFmtId="49" fontId="41" fillId="0" borderId="10" xfId="0" applyNumberFormat="1" applyFont="1" applyFill="1" applyBorder="1" applyAlignment="1">
      <alignment horizontal="center" wrapText="1"/>
    </xf>
    <xf numFmtId="0" fontId="41" fillId="0" borderId="10" xfId="0" applyFont="1" applyFill="1" applyBorder="1" applyAlignment="1">
      <alignment wrapText="1"/>
    </xf>
    <xf numFmtId="166" fontId="41" fillId="0" borderId="10" xfId="0" applyNumberFormat="1" applyFont="1" applyFill="1" applyBorder="1" applyAlignment="1">
      <alignment horizontal="center"/>
    </xf>
    <xf numFmtId="167" fontId="41" fillId="0" borderId="10" xfId="0" applyNumberFormat="1" applyFont="1" applyFill="1" applyBorder="1" applyAlignment="1">
      <alignment horizontal="center"/>
    </xf>
    <xf numFmtId="49" fontId="41" fillId="0" borderId="10" xfId="0" applyNumberFormat="1" applyFont="1" applyFill="1" applyBorder="1" applyAlignment="1">
      <alignment horizontal="center"/>
    </xf>
    <xf numFmtId="1" fontId="0" fillId="28" borderId="47" xfId="671" applyNumberFormat="1" applyFont="1" applyFill="1" applyBorder="1" applyAlignment="1">
      <alignment horizontal="center"/>
    </xf>
    <xf numFmtId="1" fontId="0" fillId="28" borderId="48" xfId="671" applyNumberFormat="1" applyFont="1" applyFill="1" applyBorder="1" applyAlignment="1">
      <alignment horizontal="center"/>
    </xf>
    <xf numFmtId="1" fontId="35" fillId="28" borderId="49" xfId="671" applyNumberFormat="1" applyFont="1" applyFill="1" applyBorder="1" applyAlignment="1">
      <alignment horizontal="center"/>
    </xf>
    <xf numFmtId="1" fontId="0" fillId="28" borderId="50" xfId="671" applyNumberFormat="1" applyFont="1" applyFill="1" applyBorder="1" applyAlignment="1">
      <alignment horizontal="center"/>
    </xf>
    <xf numFmtId="1" fontId="35" fillId="28" borderId="51" xfId="671" applyNumberFormat="1" applyFont="1" applyFill="1" applyBorder="1" applyAlignment="1">
      <alignment horizontal="center"/>
    </xf>
    <xf numFmtId="0" fontId="35" fillId="28" borderId="12" xfId="0" applyFont="1" applyFill="1" applyBorder="1" applyAlignment="1">
      <alignment horizontal="center"/>
    </xf>
    <xf numFmtId="0" fontId="38" fillId="28" borderId="46" xfId="0" applyFont="1" applyFill="1" applyBorder="1" applyAlignment="1">
      <alignment horizontal="center"/>
    </xf>
    <xf numFmtId="0" fontId="39" fillId="28" borderId="46" xfId="0" applyFont="1" applyFill="1" applyBorder="1" applyAlignment="1">
      <alignment horizontal="center"/>
    </xf>
    <xf numFmtId="9" fontId="39" fillId="28" borderId="46" xfId="671" applyFont="1" applyFill="1" applyBorder="1" applyAlignment="1">
      <alignment horizontal="center"/>
    </xf>
    <xf numFmtId="9" fontId="0" fillId="28" borderId="10" xfId="0" applyNumberFormat="1" applyFill="1" applyBorder="1" applyAlignment="1">
      <alignment horizontal="center"/>
    </xf>
    <xf numFmtId="9" fontId="0" fillId="28" borderId="10" xfId="671" applyFont="1" applyFill="1" applyBorder="1" applyAlignment="1">
      <alignment horizontal="center"/>
    </xf>
    <xf numFmtId="0" fontId="35" fillId="28" borderId="44" xfId="0" applyFont="1" applyFill="1" applyBorder="1" applyAlignment="1">
      <alignment horizontal="center"/>
    </xf>
    <xf numFmtId="0" fontId="35" fillId="28" borderId="53" xfId="0" applyFont="1" applyFill="1" applyBorder="1" applyAlignment="1">
      <alignment horizontal="center"/>
    </xf>
    <xf numFmtId="9" fontId="0" fillId="28" borderId="24" xfId="0" applyNumberFormat="1" applyFill="1" applyBorder="1" applyAlignment="1">
      <alignment horizontal="center"/>
    </xf>
    <xf numFmtId="9" fontId="0" fillId="28" borderId="13" xfId="0" applyNumberFormat="1" applyFill="1" applyBorder="1" applyAlignment="1">
      <alignment horizontal="center"/>
    </xf>
    <xf numFmtId="0" fontId="0" fillId="28" borderId="13" xfId="0" applyFont="1" applyFill="1" applyBorder="1" applyAlignment="1">
      <alignment horizontal="right"/>
    </xf>
    <xf numFmtId="0" fontId="0" fillId="28" borderId="10" xfId="0" applyFont="1" applyFill="1" applyBorder="1" applyAlignment="1">
      <alignment horizontal="right"/>
    </xf>
    <xf numFmtId="0" fontId="0" fillId="28" borderId="24" xfId="0" applyFont="1" applyFill="1" applyBorder="1" applyAlignment="1">
      <alignment horizontal="right"/>
    </xf>
    <xf numFmtId="0" fontId="38" fillId="28" borderId="37" xfId="0" applyFont="1" applyFill="1" applyBorder="1" applyAlignment="1">
      <alignment horizontal="center" vertical="center"/>
    </xf>
    <xf numFmtId="0" fontId="38" fillId="28" borderId="54" xfId="0" applyFont="1" applyFill="1" applyBorder="1" applyAlignment="1">
      <alignment horizontal="left"/>
    </xf>
    <xf numFmtId="0" fontId="26" fillId="0" borderId="10" xfId="0" applyNumberFormat="1" applyFont="1" applyFill="1" applyBorder="1" applyAlignment="1">
      <alignment horizontal="left" wrapText="1"/>
    </xf>
    <xf numFmtId="0" fontId="28" fillId="0" borderId="10" xfId="0" applyNumberFormat="1" applyFont="1" applyFill="1" applyBorder="1" applyAlignment="1">
      <alignment horizontal="left" wrapText="1"/>
    </xf>
    <xf numFmtId="0" fontId="26" fillId="0" borderId="10" xfId="0" quotePrefix="1" applyNumberFormat="1" applyFont="1" applyFill="1" applyBorder="1" applyAlignment="1">
      <alignment horizontal="left" wrapText="1"/>
    </xf>
    <xf numFmtId="0" fontId="41" fillId="0" borderId="10" xfId="0" applyNumberFormat="1" applyFont="1" applyFill="1" applyBorder="1" applyAlignment="1">
      <alignment horizontal="left" wrapText="1"/>
    </xf>
    <xf numFmtId="0" fontId="41" fillId="0" borderId="10" xfId="0" applyNumberFormat="1" applyFont="1" applyFill="1" applyBorder="1" applyAlignment="1">
      <alignment horizontal="left"/>
    </xf>
    <xf numFmtId="0" fontId="28" fillId="0" borderId="10" xfId="0" applyNumberFormat="1" applyFont="1" applyFill="1" applyBorder="1" applyAlignment="1">
      <alignment horizontal="center" wrapText="1"/>
    </xf>
    <xf numFmtId="0" fontId="26" fillId="0" borderId="10" xfId="0" quotePrefix="1" applyNumberFormat="1" applyFont="1" applyFill="1" applyBorder="1" applyAlignment="1">
      <alignment horizontal="center" wrapText="1"/>
    </xf>
    <xf numFmtId="0" fontId="41" fillId="0" borderId="10" xfId="0" applyNumberFormat="1" applyFont="1" applyFill="1" applyBorder="1" applyAlignment="1">
      <alignment horizontal="center" wrapText="1"/>
    </xf>
    <xf numFmtId="0" fontId="41" fillId="0" borderId="10" xfId="0" applyNumberFormat="1" applyFont="1" applyFill="1" applyBorder="1" applyAlignment="1">
      <alignment horizontal="center"/>
    </xf>
    <xf numFmtId="16" fontId="0" fillId="32" borderId="24" xfId="0" applyNumberFormat="1" applyFill="1" applyBorder="1" applyAlignment="1">
      <alignment horizontal="left" vertical="center"/>
    </xf>
    <xf numFmtId="0" fontId="0" fillId="32" borderId="10" xfId="0" applyFill="1" applyBorder="1" applyAlignment="1">
      <alignment horizontal="left" vertical="center"/>
    </xf>
    <xf numFmtId="9" fontId="0" fillId="28" borderId="18" xfId="671" applyFont="1" applyFill="1" applyBorder="1" applyAlignment="1">
      <alignment horizontal="center"/>
    </xf>
    <xf numFmtId="1" fontId="0" fillId="28" borderId="49" xfId="671" applyNumberFormat="1" applyFont="1" applyFill="1" applyBorder="1" applyAlignment="1">
      <alignment horizontal="center"/>
    </xf>
    <xf numFmtId="0" fontId="0" fillId="28" borderId="34" xfId="0" applyFill="1" applyBorder="1" applyAlignment="1">
      <alignment horizontal="left"/>
    </xf>
    <xf numFmtId="1" fontId="0" fillId="28" borderId="15" xfId="671" applyNumberFormat="1" applyFont="1" applyFill="1" applyBorder="1" applyAlignment="1">
      <alignment horizontal="center"/>
    </xf>
    <xf numFmtId="0" fontId="0" fillId="28" borderId="36" xfId="0" applyFill="1" applyBorder="1" applyAlignment="1">
      <alignment horizontal="left"/>
    </xf>
    <xf numFmtId="1" fontId="0" fillId="28" borderId="16" xfId="671" applyNumberFormat="1" applyFont="1" applyFill="1" applyBorder="1" applyAlignment="1">
      <alignment horizontal="center"/>
    </xf>
    <xf numFmtId="0" fontId="0" fillId="29" borderId="36" xfId="0" applyFill="1" applyBorder="1" applyAlignment="1">
      <alignment horizontal="left"/>
    </xf>
    <xf numFmtId="0" fontId="0" fillId="0" borderId="36" xfId="0" applyFill="1" applyBorder="1" applyAlignment="1">
      <alignment horizontal="left"/>
    </xf>
    <xf numFmtId="1" fontId="35" fillId="28" borderId="14" xfId="671" applyNumberFormat="1" applyFont="1" applyFill="1" applyBorder="1" applyAlignment="1">
      <alignment horizontal="center"/>
    </xf>
    <xf numFmtId="0" fontId="0" fillId="29" borderId="14" xfId="0" applyFill="1" applyBorder="1" applyAlignment="1">
      <alignment horizontal="left"/>
    </xf>
    <xf numFmtId="9" fontId="0" fillId="28" borderId="12" xfId="0" applyNumberFormat="1" applyFill="1" applyBorder="1" applyAlignment="1">
      <alignment horizontal="center"/>
    </xf>
    <xf numFmtId="9" fontId="0" fillId="28" borderId="24" xfId="671" applyFont="1" applyFill="1" applyBorder="1" applyAlignment="1">
      <alignment horizontal="center"/>
    </xf>
    <xf numFmtId="0" fontId="0" fillId="0" borderId="13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18" xfId="0" applyBorder="1" applyAlignment="1">
      <alignment horizontal="right"/>
    </xf>
    <xf numFmtId="0" fontId="35" fillId="26" borderId="39" xfId="0" applyFont="1" applyFill="1" applyBorder="1" applyAlignment="1">
      <alignment horizontal="left"/>
    </xf>
    <xf numFmtId="0" fontId="35" fillId="26" borderId="11" xfId="0" applyFont="1" applyFill="1" applyBorder="1" applyAlignment="1">
      <alignment horizontal="right"/>
    </xf>
    <xf numFmtId="9" fontId="35" fillId="26" borderId="11" xfId="0" applyNumberFormat="1" applyFont="1" applyFill="1" applyBorder="1" applyAlignment="1">
      <alignment horizontal="center"/>
    </xf>
    <xf numFmtId="0" fontId="35" fillId="26" borderId="52" xfId="0" applyFont="1" applyFill="1" applyBorder="1" applyAlignment="1">
      <alignment horizontal="left"/>
    </xf>
    <xf numFmtId="0" fontId="35" fillId="26" borderId="18" xfId="0" applyFont="1" applyFill="1" applyBorder="1" applyAlignment="1">
      <alignment horizontal="right"/>
    </xf>
    <xf numFmtId="9" fontId="35" fillId="26" borderId="18" xfId="0" applyNumberFormat="1" applyFont="1" applyFill="1" applyBorder="1" applyAlignment="1">
      <alignment horizontal="center"/>
    </xf>
    <xf numFmtId="0" fontId="35" fillId="26" borderId="38" xfId="0" applyFont="1" applyFill="1" applyBorder="1" applyAlignment="1">
      <alignment horizontal="left"/>
    </xf>
    <xf numFmtId="0" fontId="0" fillId="29" borderId="52" xfId="0" applyFill="1" applyBorder="1" applyAlignment="1">
      <alignment horizontal="left"/>
    </xf>
    <xf numFmtId="9" fontId="0" fillId="0" borderId="0" xfId="0" applyNumberFormat="1"/>
    <xf numFmtId="0" fontId="0" fillId="0" borderId="10" xfId="0" applyNumberFormat="1" applyBorder="1" applyAlignment="1">
      <alignment horizontal="right"/>
    </xf>
    <xf numFmtId="0" fontId="35" fillId="30" borderId="16" xfId="0" applyNumberFormat="1" applyFont="1" applyFill="1" applyBorder="1" applyAlignment="1">
      <alignment horizontal="right"/>
    </xf>
    <xf numFmtId="0" fontId="40" fillId="33" borderId="36" xfId="0" applyFont="1" applyFill="1" applyBorder="1"/>
    <xf numFmtId="0" fontId="0" fillId="33" borderId="10" xfId="0" applyNumberFormat="1" applyFill="1" applyBorder="1" applyAlignment="1">
      <alignment horizontal="right"/>
    </xf>
    <xf numFmtId="0" fontId="35" fillId="34" borderId="39" xfId="0" applyFont="1" applyFill="1" applyBorder="1"/>
    <xf numFmtId="0" fontId="35" fillId="34" borderId="11" xfId="0" applyFont="1" applyFill="1" applyBorder="1" applyAlignment="1">
      <alignment horizontal="right"/>
    </xf>
    <xf numFmtId="0" fontId="35" fillId="34" borderId="14" xfId="0" applyFont="1" applyFill="1" applyBorder="1" applyAlignment="1">
      <alignment horizontal="right"/>
    </xf>
  </cellXfs>
  <cellStyles count="672">
    <cellStyle name="_ET_STYLE_NoName_00_" xfId="1"/>
    <cellStyle name="0,0_x000d__x000a_NA_x000d__x000a_" xfId="2"/>
    <cellStyle name="20% - 强调文字颜色 1 2" xfId="3"/>
    <cellStyle name="20% - 强调文字颜色 1 2 2" xfId="4"/>
    <cellStyle name="20% - 强调文字颜色 1 3" xfId="5"/>
    <cellStyle name="20% - 强调文字颜色 1 3 2" xfId="6"/>
    <cellStyle name="20% - 强调文字颜色 1 4" xfId="7"/>
    <cellStyle name="20% - 强调文字颜色 1 4 2" xfId="8"/>
    <cellStyle name="20% - 强调文字颜色 1 5" xfId="9"/>
    <cellStyle name="20% - 强调文字颜色 1 5 2" xfId="10"/>
    <cellStyle name="20% - 强调文字颜色 1 6" xfId="11"/>
    <cellStyle name="20% - 强调文字颜色 1 6 2" xfId="12"/>
    <cellStyle name="20% - 强调文字颜色 1 7" xfId="13"/>
    <cellStyle name="20% - 强调文字颜色 1 7 2" xfId="14"/>
    <cellStyle name="20% - 强调文字颜色 1 8" xfId="15"/>
    <cellStyle name="20% - 强调文字颜色 1 8 2" xfId="16"/>
    <cellStyle name="20% - 强调文字颜色 1 9" xfId="17"/>
    <cellStyle name="20% - 强调文字颜色 1 9 2" xfId="18"/>
    <cellStyle name="20% - 强调文字颜色 2 2" xfId="19"/>
    <cellStyle name="20% - 强调文字颜色 2 2 2" xfId="20"/>
    <cellStyle name="20% - 强调文字颜色 2 3" xfId="21"/>
    <cellStyle name="20% - 强调文字颜色 2 3 2" xfId="22"/>
    <cellStyle name="20% - 强调文字颜色 2 4" xfId="23"/>
    <cellStyle name="20% - 强调文字颜色 2 4 2" xfId="24"/>
    <cellStyle name="20% - 强调文字颜色 2 5" xfId="25"/>
    <cellStyle name="20% - 强调文字颜色 2 5 2" xfId="26"/>
    <cellStyle name="20% - 强调文字颜色 2 6" xfId="27"/>
    <cellStyle name="20% - 强调文字颜色 2 6 2" xfId="28"/>
    <cellStyle name="20% - 强调文字颜色 2 7" xfId="29"/>
    <cellStyle name="20% - 强调文字颜色 2 7 2" xfId="30"/>
    <cellStyle name="20% - 强调文字颜色 2 8" xfId="31"/>
    <cellStyle name="20% - 强调文字颜色 2 8 2" xfId="32"/>
    <cellStyle name="20% - 强调文字颜色 2 9" xfId="33"/>
    <cellStyle name="20% - 强调文字颜色 2 9 2" xfId="34"/>
    <cellStyle name="20% - 强调文字颜色 3 2" xfId="35"/>
    <cellStyle name="20% - 强调文字颜色 3 2 2" xfId="36"/>
    <cellStyle name="20% - 强调文字颜色 3 3" xfId="37"/>
    <cellStyle name="20% - 强调文字颜色 3 3 2" xfId="38"/>
    <cellStyle name="20% - 强调文字颜色 3 4" xfId="39"/>
    <cellStyle name="20% - 强调文字颜色 3 4 2" xfId="40"/>
    <cellStyle name="20% - 强调文字颜色 3 5" xfId="41"/>
    <cellStyle name="20% - 强调文字颜色 3 5 2" xfId="42"/>
    <cellStyle name="20% - 强调文字颜色 3 6" xfId="43"/>
    <cellStyle name="20% - 强调文字颜色 3 6 2" xfId="44"/>
    <cellStyle name="20% - 强调文字颜色 3 7" xfId="45"/>
    <cellStyle name="20% - 强调文字颜色 3 7 2" xfId="46"/>
    <cellStyle name="20% - 强调文字颜色 3 8" xfId="47"/>
    <cellStyle name="20% - 强调文字颜色 3 8 2" xfId="48"/>
    <cellStyle name="20% - 强调文字颜色 3 9" xfId="49"/>
    <cellStyle name="20% - 强调文字颜色 3 9 2" xfId="50"/>
    <cellStyle name="20% - 强调文字颜色 4 2" xfId="51"/>
    <cellStyle name="20% - 强调文字颜色 4 2 2" xfId="52"/>
    <cellStyle name="20% - 强调文字颜色 4 3" xfId="53"/>
    <cellStyle name="20% - 强调文字颜色 4 3 2" xfId="54"/>
    <cellStyle name="20% - 强调文字颜色 4 4" xfId="55"/>
    <cellStyle name="20% - 强调文字颜色 4 4 2" xfId="56"/>
    <cellStyle name="20% - 强调文字颜色 4 5" xfId="57"/>
    <cellStyle name="20% - 强调文字颜色 4 5 2" xfId="58"/>
    <cellStyle name="20% - 强调文字颜色 4 6" xfId="59"/>
    <cellStyle name="20% - 强调文字颜色 4 6 2" xfId="60"/>
    <cellStyle name="20% - 强调文字颜色 4 7" xfId="61"/>
    <cellStyle name="20% - 强调文字颜色 4 7 2" xfId="62"/>
    <cellStyle name="20% - 强调文字颜色 4 8" xfId="63"/>
    <cellStyle name="20% - 强调文字颜色 4 8 2" xfId="64"/>
    <cellStyle name="20% - 强调文字颜色 4 9" xfId="65"/>
    <cellStyle name="20% - 强调文字颜色 4 9 2" xfId="66"/>
    <cellStyle name="20% - 强调文字颜色 5 2" xfId="67"/>
    <cellStyle name="20% - 强调文字颜色 5 2 2" xfId="68"/>
    <cellStyle name="20% - 强调文字颜色 5 3" xfId="69"/>
    <cellStyle name="20% - 强调文字颜色 5 3 2" xfId="70"/>
    <cellStyle name="20% - 强调文字颜色 5 4" xfId="71"/>
    <cellStyle name="20% - 强调文字颜色 5 4 2" xfId="72"/>
    <cellStyle name="20% - 强调文字颜色 5 5" xfId="73"/>
    <cellStyle name="20% - 强调文字颜色 5 5 2" xfId="74"/>
    <cellStyle name="20% - 强调文字颜色 5 6" xfId="75"/>
    <cellStyle name="20% - 强调文字颜色 5 6 2" xfId="76"/>
    <cellStyle name="20% - 强调文字颜色 5 7" xfId="77"/>
    <cellStyle name="20% - 强调文字颜色 5 7 2" xfId="78"/>
    <cellStyle name="20% - 强调文字颜色 5 8" xfId="79"/>
    <cellStyle name="20% - 强调文字颜色 5 8 2" xfId="80"/>
    <cellStyle name="20% - 强调文字颜色 5 9" xfId="81"/>
    <cellStyle name="20% - 强调文字颜色 5 9 2" xfId="82"/>
    <cellStyle name="20% - 强调文字颜色 6 2" xfId="83"/>
    <cellStyle name="20% - 强调文字颜色 6 2 2" xfId="84"/>
    <cellStyle name="20% - 强调文字颜色 6 3" xfId="85"/>
    <cellStyle name="20% - 强调文字颜色 6 3 2" xfId="86"/>
    <cellStyle name="20% - 强调文字颜色 6 4" xfId="87"/>
    <cellStyle name="20% - 强调文字颜色 6 4 2" xfId="88"/>
    <cellStyle name="20% - 强调文字颜色 6 5" xfId="89"/>
    <cellStyle name="20% - 强调文字颜色 6 5 2" xfId="90"/>
    <cellStyle name="20% - 强调文字颜色 6 6" xfId="91"/>
    <cellStyle name="20% - 强调文字颜色 6 6 2" xfId="92"/>
    <cellStyle name="20% - 强调文字颜色 6 7" xfId="93"/>
    <cellStyle name="20% - 强调文字颜色 6 7 2" xfId="94"/>
    <cellStyle name="20% - 强调文字颜色 6 8" xfId="95"/>
    <cellStyle name="20% - 强调文字颜色 6 8 2" xfId="96"/>
    <cellStyle name="20% - 强调文字颜色 6 9" xfId="97"/>
    <cellStyle name="20% - 强调文字颜色 6 9 2" xfId="98"/>
    <cellStyle name="40% - 强调文字颜色 1 2" xfId="99"/>
    <cellStyle name="40% - 强调文字颜色 1 2 2" xfId="100"/>
    <cellStyle name="40% - 强调文字颜色 1 3" xfId="101"/>
    <cellStyle name="40% - 强调文字颜色 1 3 2" xfId="102"/>
    <cellStyle name="40% - 强调文字颜色 1 4" xfId="103"/>
    <cellStyle name="40% - 强调文字颜色 1 4 2" xfId="104"/>
    <cellStyle name="40% - 强调文字颜色 1 5" xfId="105"/>
    <cellStyle name="40% - 强调文字颜色 1 5 2" xfId="106"/>
    <cellStyle name="40% - 强调文字颜色 1 6" xfId="107"/>
    <cellStyle name="40% - 强调文字颜色 1 6 2" xfId="108"/>
    <cellStyle name="40% - 强调文字颜色 1 7" xfId="109"/>
    <cellStyle name="40% - 强调文字颜色 1 7 2" xfId="110"/>
    <cellStyle name="40% - 强调文字颜色 1 8" xfId="111"/>
    <cellStyle name="40% - 强调文字颜色 1 8 2" xfId="112"/>
    <cellStyle name="40% - 强调文字颜色 1 9" xfId="113"/>
    <cellStyle name="40% - 强调文字颜色 1 9 2" xfId="114"/>
    <cellStyle name="40% - 强调文字颜色 2 2" xfId="115"/>
    <cellStyle name="40% - 强调文字颜色 2 2 2" xfId="116"/>
    <cellStyle name="40% - 强调文字颜色 2 3" xfId="117"/>
    <cellStyle name="40% - 强调文字颜色 2 3 2" xfId="118"/>
    <cellStyle name="40% - 强调文字颜色 2 4" xfId="119"/>
    <cellStyle name="40% - 强调文字颜色 2 4 2" xfId="120"/>
    <cellStyle name="40% - 强调文字颜色 2 5" xfId="121"/>
    <cellStyle name="40% - 强调文字颜色 2 5 2" xfId="122"/>
    <cellStyle name="40% - 强调文字颜色 2 6" xfId="123"/>
    <cellStyle name="40% - 强调文字颜色 2 6 2" xfId="124"/>
    <cellStyle name="40% - 强调文字颜色 2 7" xfId="125"/>
    <cellStyle name="40% - 强调文字颜色 2 7 2" xfId="126"/>
    <cellStyle name="40% - 强调文字颜色 2 8" xfId="127"/>
    <cellStyle name="40% - 强调文字颜色 2 8 2" xfId="128"/>
    <cellStyle name="40% - 强调文字颜色 2 9" xfId="129"/>
    <cellStyle name="40% - 强调文字颜色 2 9 2" xfId="130"/>
    <cellStyle name="40% - 强调文字颜色 3 2" xfId="131"/>
    <cellStyle name="40% - 强调文字颜色 3 2 2" xfId="132"/>
    <cellStyle name="40% - 强调文字颜色 3 3" xfId="133"/>
    <cellStyle name="40% - 强调文字颜色 3 3 2" xfId="134"/>
    <cellStyle name="40% - 强调文字颜色 3 4" xfId="135"/>
    <cellStyle name="40% - 强调文字颜色 3 4 2" xfId="136"/>
    <cellStyle name="40% - 强调文字颜色 3 5" xfId="137"/>
    <cellStyle name="40% - 强调文字颜色 3 5 2" xfId="138"/>
    <cellStyle name="40% - 强调文字颜色 3 6" xfId="139"/>
    <cellStyle name="40% - 强调文字颜色 3 6 2" xfId="140"/>
    <cellStyle name="40% - 强调文字颜色 3 7" xfId="141"/>
    <cellStyle name="40% - 强调文字颜色 3 7 2" xfId="142"/>
    <cellStyle name="40% - 强调文字颜色 3 8" xfId="143"/>
    <cellStyle name="40% - 强调文字颜色 3 8 2" xfId="144"/>
    <cellStyle name="40% - 强调文字颜色 3 9" xfId="145"/>
    <cellStyle name="40% - 强调文字颜色 3 9 2" xfId="146"/>
    <cellStyle name="40% - 强调文字颜色 4 2" xfId="147"/>
    <cellStyle name="40% - 强调文字颜色 4 2 2" xfId="148"/>
    <cellStyle name="40% - 强调文字颜色 4 3" xfId="149"/>
    <cellStyle name="40% - 强调文字颜色 4 3 2" xfId="150"/>
    <cellStyle name="40% - 强调文字颜色 4 4" xfId="151"/>
    <cellStyle name="40% - 强调文字颜色 4 4 2" xfId="152"/>
    <cellStyle name="40% - 强调文字颜色 4 5" xfId="153"/>
    <cellStyle name="40% - 强调文字颜色 4 5 2" xfId="154"/>
    <cellStyle name="40% - 强调文字颜色 4 6" xfId="155"/>
    <cellStyle name="40% - 强调文字颜色 4 6 2" xfId="156"/>
    <cellStyle name="40% - 强调文字颜色 4 7" xfId="157"/>
    <cellStyle name="40% - 强调文字颜色 4 7 2" xfId="158"/>
    <cellStyle name="40% - 强调文字颜色 4 8" xfId="159"/>
    <cellStyle name="40% - 强调文字颜色 4 8 2" xfId="160"/>
    <cellStyle name="40% - 强调文字颜色 4 9" xfId="161"/>
    <cellStyle name="40% - 强调文字颜色 4 9 2" xfId="162"/>
    <cellStyle name="40% - 强调文字颜色 5 2" xfId="163"/>
    <cellStyle name="40% - 强调文字颜色 5 2 2" xfId="164"/>
    <cellStyle name="40% - 强调文字颜色 5 3" xfId="165"/>
    <cellStyle name="40% - 强调文字颜色 5 3 2" xfId="166"/>
    <cellStyle name="40% - 强调文字颜色 5 4" xfId="167"/>
    <cellStyle name="40% - 强调文字颜色 5 4 2" xfId="168"/>
    <cellStyle name="40% - 强调文字颜色 5 5" xfId="169"/>
    <cellStyle name="40% - 强调文字颜色 5 5 2" xfId="170"/>
    <cellStyle name="40% - 强调文字颜色 5 6" xfId="171"/>
    <cellStyle name="40% - 强调文字颜色 5 6 2" xfId="172"/>
    <cellStyle name="40% - 强调文字颜色 5 7" xfId="173"/>
    <cellStyle name="40% - 强调文字颜色 5 7 2" xfId="174"/>
    <cellStyle name="40% - 强调文字颜色 5 8" xfId="175"/>
    <cellStyle name="40% - 强调文字颜色 5 8 2" xfId="176"/>
    <cellStyle name="40% - 强调文字颜色 5 9" xfId="177"/>
    <cellStyle name="40% - 强调文字颜色 5 9 2" xfId="178"/>
    <cellStyle name="40% - 强调文字颜色 6 2" xfId="179"/>
    <cellStyle name="40% - 强调文字颜色 6 2 2" xfId="180"/>
    <cellStyle name="40% - 强调文字颜色 6 3" xfId="181"/>
    <cellStyle name="40% - 强调文字颜色 6 3 2" xfId="182"/>
    <cellStyle name="40% - 强调文字颜色 6 4" xfId="183"/>
    <cellStyle name="40% - 强调文字颜色 6 4 2" xfId="184"/>
    <cellStyle name="40% - 强调文字颜色 6 5" xfId="185"/>
    <cellStyle name="40% - 强调文字颜色 6 5 2" xfId="186"/>
    <cellStyle name="40% - 强调文字颜色 6 6" xfId="187"/>
    <cellStyle name="40% - 强调文字颜色 6 6 2" xfId="188"/>
    <cellStyle name="40% - 强调文字颜色 6 7" xfId="189"/>
    <cellStyle name="40% - 强调文字颜色 6 7 2" xfId="190"/>
    <cellStyle name="40% - 强调文字颜色 6 8" xfId="191"/>
    <cellStyle name="40% - 强调文字颜色 6 8 2" xfId="192"/>
    <cellStyle name="40% - 强调文字颜色 6 9" xfId="193"/>
    <cellStyle name="40% - 强调文字颜色 6 9 2" xfId="194"/>
    <cellStyle name="60% - 强调文字颜色 1 2" xfId="195"/>
    <cellStyle name="60% - 强调文字颜色 1 2 2" xfId="196"/>
    <cellStyle name="60% - 强调文字颜色 1 3" xfId="197"/>
    <cellStyle name="60% - 强调文字颜色 1 3 2" xfId="198"/>
    <cellStyle name="60% - 强调文字颜色 1 4" xfId="199"/>
    <cellStyle name="60% - 强调文字颜色 1 4 2" xfId="200"/>
    <cellStyle name="60% - 强调文字颜色 1 5" xfId="201"/>
    <cellStyle name="60% - 强调文字颜色 1 5 2" xfId="202"/>
    <cellStyle name="60% - 强调文字颜色 1 6" xfId="203"/>
    <cellStyle name="60% - 强调文字颜色 1 6 2" xfId="204"/>
    <cellStyle name="60% - 强调文字颜色 1 7" xfId="205"/>
    <cellStyle name="60% - 强调文字颜色 1 7 2" xfId="206"/>
    <cellStyle name="60% - 强调文字颜色 1 8" xfId="207"/>
    <cellStyle name="60% - 强调文字颜色 1 8 2" xfId="208"/>
    <cellStyle name="60% - 强调文字颜色 1 9" xfId="209"/>
    <cellStyle name="60% - 强调文字颜色 1 9 2" xfId="210"/>
    <cellStyle name="60% - 强调文字颜色 2 2" xfId="211"/>
    <cellStyle name="60% - 强调文字颜色 2 2 2" xfId="212"/>
    <cellStyle name="60% - 强调文字颜色 2 3" xfId="213"/>
    <cellStyle name="60% - 强调文字颜色 2 3 2" xfId="214"/>
    <cellStyle name="60% - 强调文字颜色 2 4" xfId="215"/>
    <cellStyle name="60% - 强调文字颜色 2 4 2" xfId="216"/>
    <cellStyle name="60% - 强调文字颜色 2 5" xfId="217"/>
    <cellStyle name="60% - 强调文字颜色 2 5 2" xfId="218"/>
    <cellStyle name="60% - 强调文字颜色 2 6" xfId="219"/>
    <cellStyle name="60% - 强调文字颜色 2 6 2" xfId="220"/>
    <cellStyle name="60% - 强调文字颜色 2 7" xfId="221"/>
    <cellStyle name="60% - 强调文字颜色 2 7 2" xfId="222"/>
    <cellStyle name="60% - 强调文字颜色 2 8" xfId="223"/>
    <cellStyle name="60% - 强调文字颜色 2 8 2" xfId="224"/>
    <cellStyle name="60% - 强调文字颜色 2 9" xfId="225"/>
    <cellStyle name="60% - 强调文字颜色 2 9 2" xfId="226"/>
    <cellStyle name="60% - 强调文字颜色 3 2" xfId="227"/>
    <cellStyle name="60% - 强调文字颜色 3 2 2" xfId="228"/>
    <cellStyle name="60% - 强调文字颜色 3 3" xfId="229"/>
    <cellStyle name="60% - 强调文字颜色 3 3 2" xfId="230"/>
    <cellStyle name="60% - 强调文字颜色 3 4" xfId="231"/>
    <cellStyle name="60% - 强调文字颜色 3 4 2" xfId="232"/>
    <cellStyle name="60% - 强调文字颜色 3 5" xfId="233"/>
    <cellStyle name="60% - 强调文字颜色 3 5 2" xfId="234"/>
    <cellStyle name="60% - 强调文字颜色 3 6" xfId="235"/>
    <cellStyle name="60% - 强调文字颜色 3 6 2" xfId="236"/>
    <cellStyle name="60% - 强调文字颜色 3 7" xfId="237"/>
    <cellStyle name="60% - 强调文字颜色 3 7 2" xfId="238"/>
    <cellStyle name="60% - 强调文字颜色 3 8" xfId="239"/>
    <cellStyle name="60% - 强调文字颜色 3 8 2" xfId="240"/>
    <cellStyle name="60% - 强调文字颜色 3 9" xfId="241"/>
    <cellStyle name="60% - 强调文字颜色 3 9 2" xfId="242"/>
    <cellStyle name="60% - 强调文字颜色 4 2" xfId="243"/>
    <cellStyle name="60% - 强调文字颜色 4 2 2" xfId="244"/>
    <cellStyle name="60% - 强调文字颜色 4 3" xfId="245"/>
    <cellStyle name="60% - 强调文字颜色 4 3 2" xfId="246"/>
    <cellStyle name="60% - 强调文字颜色 4 4" xfId="247"/>
    <cellStyle name="60% - 强调文字颜色 4 4 2" xfId="248"/>
    <cellStyle name="60% - 强调文字颜色 4 5" xfId="249"/>
    <cellStyle name="60% - 强调文字颜色 4 5 2" xfId="250"/>
    <cellStyle name="60% - 强调文字颜色 4 6" xfId="251"/>
    <cellStyle name="60% - 强调文字颜色 4 6 2" xfId="252"/>
    <cellStyle name="60% - 强调文字颜色 4 7" xfId="253"/>
    <cellStyle name="60% - 强调文字颜色 4 7 2" xfId="254"/>
    <cellStyle name="60% - 强调文字颜色 4 8" xfId="255"/>
    <cellStyle name="60% - 强调文字颜色 4 8 2" xfId="256"/>
    <cellStyle name="60% - 强调文字颜色 4 9" xfId="257"/>
    <cellStyle name="60% - 强调文字颜色 4 9 2" xfId="258"/>
    <cellStyle name="60% - 强调文字颜色 5 2" xfId="259"/>
    <cellStyle name="60% - 强调文字颜色 5 2 2" xfId="260"/>
    <cellStyle name="60% - 强调文字颜色 5 3" xfId="261"/>
    <cellStyle name="60% - 强调文字颜色 5 3 2" xfId="262"/>
    <cellStyle name="60% - 强调文字颜色 5 4" xfId="263"/>
    <cellStyle name="60% - 强调文字颜色 5 4 2" xfId="264"/>
    <cellStyle name="60% - 强调文字颜色 5 5" xfId="265"/>
    <cellStyle name="60% - 强调文字颜色 5 5 2" xfId="266"/>
    <cellStyle name="60% - 强调文字颜色 5 6" xfId="267"/>
    <cellStyle name="60% - 强调文字颜色 5 6 2" xfId="268"/>
    <cellStyle name="60% - 强调文字颜色 5 7" xfId="269"/>
    <cellStyle name="60% - 强调文字颜色 5 7 2" xfId="270"/>
    <cellStyle name="60% - 强调文字颜色 5 8" xfId="271"/>
    <cellStyle name="60% - 强调文字颜色 5 8 2" xfId="272"/>
    <cellStyle name="60% - 强调文字颜色 5 9" xfId="273"/>
    <cellStyle name="60% - 强调文字颜色 5 9 2" xfId="274"/>
    <cellStyle name="60% - 强调文字颜色 6 2" xfId="275"/>
    <cellStyle name="60% - 强调文字颜色 6 2 2" xfId="276"/>
    <cellStyle name="60% - 强调文字颜色 6 3" xfId="277"/>
    <cellStyle name="60% - 强调文字颜色 6 3 2" xfId="278"/>
    <cellStyle name="60% - 强调文字颜色 6 4" xfId="279"/>
    <cellStyle name="60% - 强调文字颜色 6 4 2" xfId="280"/>
    <cellStyle name="60% - 强调文字颜色 6 5" xfId="281"/>
    <cellStyle name="60% - 强调文字颜色 6 5 2" xfId="282"/>
    <cellStyle name="60% - 强调文字颜色 6 6" xfId="283"/>
    <cellStyle name="60% - 强调文字颜色 6 6 2" xfId="284"/>
    <cellStyle name="60% - 强调文字颜色 6 7" xfId="285"/>
    <cellStyle name="60% - 强调文字颜色 6 7 2" xfId="286"/>
    <cellStyle name="60% - 强调文字颜色 6 8" xfId="287"/>
    <cellStyle name="60% - 强调文字颜色 6 8 2" xfId="288"/>
    <cellStyle name="60% - 强调文字颜色 6 9" xfId="289"/>
    <cellStyle name="60% - 强调文字颜色 6 9 2" xfId="290"/>
    <cellStyle name="Normal" xfId="0" builtinId="0"/>
    <cellStyle name="Normal 2" xfId="291"/>
    <cellStyle name="Pourcentage" xfId="671" builtinId="5"/>
    <cellStyle name="표준_선표검토(11월21일)_building-sch" xfId="292"/>
    <cellStyle name="千分位[0]_Sheet1 (2)" xfId="293"/>
    <cellStyle name="千分位_Sheet1 (2)" xfId="294"/>
    <cellStyle name="好 2" xfId="295"/>
    <cellStyle name="好 2 2" xfId="296"/>
    <cellStyle name="好 3" xfId="297"/>
    <cellStyle name="好 3 2" xfId="298"/>
    <cellStyle name="好 4" xfId="299"/>
    <cellStyle name="好 4 2" xfId="300"/>
    <cellStyle name="好 5" xfId="301"/>
    <cellStyle name="好 5 2" xfId="302"/>
    <cellStyle name="好 6" xfId="303"/>
    <cellStyle name="好 6 2" xfId="304"/>
    <cellStyle name="好 7" xfId="305"/>
    <cellStyle name="好 7 2" xfId="306"/>
    <cellStyle name="好 8" xfId="307"/>
    <cellStyle name="好 8 2" xfId="308"/>
    <cellStyle name="好 9" xfId="309"/>
    <cellStyle name="好 9 2" xfId="310"/>
    <cellStyle name="好_2010年综合计划框架-技术体系-第2稿-20091230" xfId="311"/>
    <cellStyle name="好_6.4.2 臻元项目设计计划 (4)" xfId="312"/>
    <cellStyle name="好_副本2010年综合计划框架-技术体系-第1稿修改-20091228" xfId="313"/>
    <cellStyle name="差 2" xfId="314"/>
    <cellStyle name="差 2 2" xfId="315"/>
    <cellStyle name="差 3" xfId="316"/>
    <cellStyle name="差 3 2" xfId="317"/>
    <cellStyle name="差 4" xfId="318"/>
    <cellStyle name="差 4 2" xfId="319"/>
    <cellStyle name="差 5" xfId="320"/>
    <cellStyle name="差 5 2" xfId="321"/>
    <cellStyle name="差 6" xfId="322"/>
    <cellStyle name="差 6 2" xfId="323"/>
    <cellStyle name="差 7" xfId="324"/>
    <cellStyle name="差 7 2" xfId="325"/>
    <cellStyle name="差 8" xfId="326"/>
    <cellStyle name="差 8 2" xfId="327"/>
    <cellStyle name="差 9" xfId="328"/>
    <cellStyle name="差 9 2" xfId="329"/>
    <cellStyle name="差_2010年综合计划框架-技术体系-第2稿-20091230" xfId="330"/>
    <cellStyle name="差_6.4.2 臻元项目设计计划 (4)" xfId="331"/>
    <cellStyle name="差_副本2010年综合计划框架-技术体系-第1稿修改-20091228" xfId="332"/>
    <cellStyle name="常规 2" xfId="333"/>
    <cellStyle name="强调文字颜色 1 2" xfId="334"/>
    <cellStyle name="强调文字颜色 1 2 2" xfId="335"/>
    <cellStyle name="强调文字颜色 1 3" xfId="336"/>
    <cellStyle name="强调文字颜色 1 3 2" xfId="337"/>
    <cellStyle name="强调文字颜色 1 4" xfId="338"/>
    <cellStyle name="强调文字颜色 1 4 2" xfId="339"/>
    <cellStyle name="强调文字颜色 1 5" xfId="340"/>
    <cellStyle name="强调文字颜色 1 5 2" xfId="341"/>
    <cellStyle name="强调文字颜色 1 6" xfId="342"/>
    <cellStyle name="强调文字颜色 1 6 2" xfId="343"/>
    <cellStyle name="强调文字颜色 1 7" xfId="344"/>
    <cellStyle name="强调文字颜色 1 7 2" xfId="345"/>
    <cellStyle name="强调文字颜色 1 8" xfId="346"/>
    <cellStyle name="强调文字颜色 1 8 2" xfId="347"/>
    <cellStyle name="强调文字颜色 1 9" xfId="348"/>
    <cellStyle name="强调文字颜色 1 9 2" xfId="349"/>
    <cellStyle name="强调文字颜色 2 2" xfId="350"/>
    <cellStyle name="强调文字颜色 2 2 2" xfId="351"/>
    <cellStyle name="强调文字颜色 2 3" xfId="352"/>
    <cellStyle name="强调文字颜色 2 3 2" xfId="353"/>
    <cellStyle name="强调文字颜色 2 4" xfId="354"/>
    <cellStyle name="强调文字颜色 2 4 2" xfId="355"/>
    <cellStyle name="强调文字颜色 2 5" xfId="356"/>
    <cellStyle name="强调文字颜色 2 5 2" xfId="357"/>
    <cellStyle name="强调文字颜色 2 6" xfId="358"/>
    <cellStyle name="强调文字颜色 2 6 2" xfId="359"/>
    <cellStyle name="强调文字颜色 2 7" xfId="360"/>
    <cellStyle name="强调文字颜色 2 7 2" xfId="361"/>
    <cellStyle name="强调文字颜色 2 8" xfId="362"/>
    <cellStyle name="强调文字颜色 2 8 2" xfId="363"/>
    <cellStyle name="强调文字颜色 2 9" xfId="364"/>
    <cellStyle name="强调文字颜色 2 9 2" xfId="365"/>
    <cellStyle name="强调文字颜色 3 2" xfId="366"/>
    <cellStyle name="强调文字颜色 3 2 2" xfId="367"/>
    <cellStyle name="强调文字颜色 3 3" xfId="368"/>
    <cellStyle name="强调文字颜色 3 3 2" xfId="369"/>
    <cellStyle name="强调文字颜色 3 4" xfId="370"/>
    <cellStyle name="强调文字颜色 3 4 2" xfId="371"/>
    <cellStyle name="强调文字颜色 3 5" xfId="372"/>
    <cellStyle name="强调文字颜色 3 5 2" xfId="373"/>
    <cellStyle name="强调文字颜色 3 6" xfId="374"/>
    <cellStyle name="强调文字颜色 3 6 2" xfId="375"/>
    <cellStyle name="强调文字颜色 3 7" xfId="376"/>
    <cellStyle name="强调文字颜色 3 7 2" xfId="377"/>
    <cellStyle name="强调文字颜色 3 8" xfId="378"/>
    <cellStyle name="强调文字颜色 3 8 2" xfId="379"/>
    <cellStyle name="强调文字颜色 3 9" xfId="380"/>
    <cellStyle name="强调文字颜色 3 9 2" xfId="381"/>
    <cellStyle name="强调文字颜色 4 2" xfId="382"/>
    <cellStyle name="强调文字颜色 4 2 2" xfId="383"/>
    <cellStyle name="强调文字颜色 4 3" xfId="384"/>
    <cellStyle name="强调文字颜色 4 3 2" xfId="385"/>
    <cellStyle name="强调文字颜色 4 4" xfId="386"/>
    <cellStyle name="强调文字颜色 4 4 2" xfId="387"/>
    <cellStyle name="强调文字颜色 4 5" xfId="388"/>
    <cellStyle name="强调文字颜色 4 5 2" xfId="389"/>
    <cellStyle name="强调文字颜色 4 6" xfId="390"/>
    <cellStyle name="强调文字颜色 4 6 2" xfId="391"/>
    <cellStyle name="强调文字颜色 4 7" xfId="392"/>
    <cellStyle name="强调文字颜色 4 7 2" xfId="393"/>
    <cellStyle name="强调文字颜色 4 8" xfId="394"/>
    <cellStyle name="强调文字颜色 4 8 2" xfId="395"/>
    <cellStyle name="强调文字颜色 4 9" xfId="396"/>
    <cellStyle name="强调文字颜色 4 9 2" xfId="397"/>
    <cellStyle name="强调文字颜色 5 2" xfId="398"/>
    <cellStyle name="强调文字颜色 5 2 2" xfId="399"/>
    <cellStyle name="强调文字颜色 5 3" xfId="400"/>
    <cellStyle name="强调文字颜色 5 3 2" xfId="401"/>
    <cellStyle name="强调文字颜色 5 4" xfId="402"/>
    <cellStyle name="强调文字颜色 5 4 2" xfId="403"/>
    <cellStyle name="强调文字颜色 5 5" xfId="404"/>
    <cellStyle name="强调文字颜色 5 5 2" xfId="405"/>
    <cellStyle name="强调文字颜色 5 6" xfId="406"/>
    <cellStyle name="强调文字颜色 5 6 2" xfId="407"/>
    <cellStyle name="强调文字颜色 5 7" xfId="408"/>
    <cellStyle name="强调文字颜色 5 7 2" xfId="409"/>
    <cellStyle name="强调文字颜色 5 8" xfId="410"/>
    <cellStyle name="强调文字颜色 5 8 2" xfId="411"/>
    <cellStyle name="强调文字颜色 5 9" xfId="412"/>
    <cellStyle name="强调文字颜色 5 9 2" xfId="413"/>
    <cellStyle name="强调文字颜色 6 2" xfId="414"/>
    <cellStyle name="强调文字颜色 6 2 2" xfId="415"/>
    <cellStyle name="强调文字颜色 6 3" xfId="416"/>
    <cellStyle name="强调文字颜色 6 3 2" xfId="417"/>
    <cellStyle name="强调文字颜色 6 4" xfId="418"/>
    <cellStyle name="强调文字颜色 6 4 2" xfId="419"/>
    <cellStyle name="强调文字颜色 6 5" xfId="420"/>
    <cellStyle name="强调文字颜色 6 5 2" xfId="421"/>
    <cellStyle name="强调文字颜色 6 6" xfId="422"/>
    <cellStyle name="强调文字颜色 6 6 2" xfId="423"/>
    <cellStyle name="强调文字颜色 6 7" xfId="424"/>
    <cellStyle name="强调文字颜色 6 7 2" xfId="425"/>
    <cellStyle name="强调文字颜色 6 8" xfId="426"/>
    <cellStyle name="强调文字颜色 6 8 2" xfId="427"/>
    <cellStyle name="强调文字颜色 6 9" xfId="428"/>
    <cellStyle name="强调文字颜色 6 9 2" xfId="429"/>
    <cellStyle name="标题 1 2" xfId="430"/>
    <cellStyle name="标题 1 2 2" xfId="431"/>
    <cellStyle name="标题 1 3" xfId="432"/>
    <cellStyle name="标题 1 3 2" xfId="433"/>
    <cellStyle name="标题 1 4" xfId="434"/>
    <cellStyle name="标题 1 4 2" xfId="435"/>
    <cellStyle name="标题 1 5" xfId="436"/>
    <cellStyle name="标题 1 5 2" xfId="437"/>
    <cellStyle name="标题 1 6" xfId="438"/>
    <cellStyle name="标题 1 6 2" xfId="439"/>
    <cellStyle name="标题 1 7" xfId="440"/>
    <cellStyle name="标题 1 7 2" xfId="441"/>
    <cellStyle name="标题 1 8" xfId="442"/>
    <cellStyle name="标题 1 8 2" xfId="443"/>
    <cellStyle name="标题 1 9" xfId="444"/>
    <cellStyle name="标题 1 9 2" xfId="445"/>
    <cellStyle name="标题 10" xfId="446"/>
    <cellStyle name="标题 10 2" xfId="447"/>
    <cellStyle name="标题 11" xfId="448"/>
    <cellStyle name="标题 11 2" xfId="449"/>
    <cellStyle name="标题 12" xfId="450"/>
    <cellStyle name="标题 12 2" xfId="451"/>
    <cellStyle name="标题 2 2" xfId="452"/>
    <cellStyle name="标题 2 2 2" xfId="453"/>
    <cellStyle name="标题 2 3" xfId="454"/>
    <cellStyle name="标题 2 3 2" xfId="455"/>
    <cellStyle name="标题 2 4" xfId="456"/>
    <cellStyle name="标题 2 4 2" xfId="457"/>
    <cellStyle name="标题 2 5" xfId="458"/>
    <cellStyle name="标题 2 5 2" xfId="459"/>
    <cellStyle name="标题 2 6" xfId="460"/>
    <cellStyle name="标题 2 6 2" xfId="461"/>
    <cellStyle name="标题 2 7" xfId="462"/>
    <cellStyle name="标题 2 7 2" xfId="463"/>
    <cellStyle name="标题 2 8" xfId="464"/>
    <cellStyle name="标题 2 8 2" xfId="465"/>
    <cellStyle name="标题 2 9" xfId="466"/>
    <cellStyle name="标题 2 9 2" xfId="467"/>
    <cellStyle name="标题 3 2" xfId="468"/>
    <cellStyle name="标题 3 2 2" xfId="469"/>
    <cellStyle name="标题 3 3" xfId="470"/>
    <cellStyle name="标题 3 3 2" xfId="471"/>
    <cellStyle name="标题 3 4" xfId="472"/>
    <cellStyle name="标题 3 4 2" xfId="473"/>
    <cellStyle name="标题 3 5" xfId="474"/>
    <cellStyle name="标题 3 5 2" xfId="475"/>
    <cellStyle name="标题 3 6" xfId="476"/>
    <cellStyle name="标题 3 6 2" xfId="477"/>
    <cellStyle name="标题 3 7" xfId="478"/>
    <cellStyle name="标题 3 7 2" xfId="479"/>
    <cellStyle name="标题 3 8" xfId="480"/>
    <cellStyle name="标题 3 8 2" xfId="481"/>
    <cellStyle name="标题 3 9" xfId="482"/>
    <cellStyle name="标题 3 9 2" xfId="483"/>
    <cellStyle name="标题 4 2" xfId="484"/>
    <cellStyle name="标题 4 2 2" xfId="485"/>
    <cellStyle name="标题 4 3" xfId="486"/>
    <cellStyle name="标题 4 3 2" xfId="487"/>
    <cellStyle name="标题 4 4" xfId="488"/>
    <cellStyle name="标题 4 4 2" xfId="489"/>
    <cellStyle name="标题 4 5" xfId="490"/>
    <cellStyle name="标题 4 5 2" xfId="491"/>
    <cellStyle name="标题 4 6" xfId="492"/>
    <cellStyle name="标题 4 6 2" xfId="493"/>
    <cellStyle name="标题 4 7" xfId="494"/>
    <cellStyle name="标题 4 7 2" xfId="495"/>
    <cellStyle name="标题 4 8" xfId="496"/>
    <cellStyle name="标题 4 8 2" xfId="497"/>
    <cellStyle name="标题 4 9" xfId="498"/>
    <cellStyle name="标题 4 9 2" xfId="499"/>
    <cellStyle name="标题 5" xfId="500"/>
    <cellStyle name="标题 5 2" xfId="501"/>
    <cellStyle name="标题 6" xfId="502"/>
    <cellStyle name="标题 6 2" xfId="503"/>
    <cellStyle name="标题 7" xfId="504"/>
    <cellStyle name="标题 7 2" xfId="505"/>
    <cellStyle name="标题 8" xfId="506"/>
    <cellStyle name="标题 8 2" xfId="507"/>
    <cellStyle name="标题 9" xfId="508"/>
    <cellStyle name="标题 9 2" xfId="509"/>
    <cellStyle name="样式 1" xfId="510"/>
    <cellStyle name="检查单元格 2" xfId="511"/>
    <cellStyle name="检查单元格 2 2" xfId="512"/>
    <cellStyle name="检查单元格 3" xfId="513"/>
    <cellStyle name="检查单元格 3 2" xfId="514"/>
    <cellStyle name="检查单元格 4" xfId="515"/>
    <cellStyle name="检查单元格 4 2" xfId="516"/>
    <cellStyle name="检查单元格 5" xfId="517"/>
    <cellStyle name="检查单元格 5 2" xfId="518"/>
    <cellStyle name="检查单元格 6" xfId="519"/>
    <cellStyle name="检查单元格 6 2" xfId="520"/>
    <cellStyle name="检查单元格 7" xfId="521"/>
    <cellStyle name="检查单元格 7 2" xfId="522"/>
    <cellStyle name="检查单元格 8" xfId="523"/>
    <cellStyle name="检查单元格 8 2" xfId="524"/>
    <cellStyle name="检查单元格 9" xfId="525"/>
    <cellStyle name="检查单元格 9 2" xfId="526"/>
    <cellStyle name="汇总 2" xfId="527"/>
    <cellStyle name="汇总 2 2" xfId="528"/>
    <cellStyle name="汇总 3" xfId="529"/>
    <cellStyle name="汇总 3 2" xfId="530"/>
    <cellStyle name="汇总 4" xfId="531"/>
    <cellStyle name="汇总 4 2" xfId="532"/>
    <cellStyle name="汇总 5" xfId="533"/>
    <cellStyle name="汇总 5 2" xfId="534"/>
    <cellStyle name="汇总 6" xfId="535"/>
    <cellStyle name="汇总 6 2" xfId="536"/>
    <cellStyle name="汇总 7" xfId="537"/>
    <cellStyle name="汇总 7 2" xfId="538"/>
    <cellStyle name="汇总 8" xfId="539"/>
    <cellStyle name="汇总 8 2" xfId="540"/>
    <cellStyle name="汇总 9" xfId="541"/>
    <cellStyle name="汇总 9 2" xfId="542"/>
    <cellStyle name="注释 2" xfId="543"/>
    <cellStyle name="注释 2 2" xfId="544"/>
    <cellStyle name="注释 3" xfId="545"/>
    <cellStyle name="注释 3 2" xfId="546"/>
    <cellStyle name="注释 4" xfId="547"/>
    <cellStyle name="注释 4 2" xfId="548"/>
    <cellStyle name="注释 5" xfId="549"/>
    <cellStyle name="注释 5 2" xfId="550"/>
    <cellStyle name="注释 6" xfId="551"/>
    <cellStyle name="注释 6 2" xfId="552"/>
    <cellStyle name="注释 7" xfId="553"/>
    <cellStyle name="注释 7 2" xfId="554"/>
    <cellStyle name="注释 8" xfId="555"/>
    <cellStyle name="注释 8 2" xfId="556"/>
    <cellStyle name="注释 9" xfId="557"/>
    <cellStyle name="注释 9 2" xfId="558"/>
    <cellStyle name="解释性文本 2" xfId="559"/>
    <cellStyle name="解释性文本 2 2" xfId="560"/>
    <cellStyle name="解释性文本 3" xfId="561"/>
    <cellStyle name="解释性文本 3 2" xfId="562"/>
    <cellStyle name="解释性文本 4" xfId="563"/>
    <cellStyle name="解释性文本 4 2" xfId="564"/>
    <cellStyle name="解释性文本 5" xfId="565"/>
    <cellStyle name="解释性文本 5 2" xfId="566"/>
    <cellStyle name="解释性文本 6" xfId="567"/>
    <cellStyle name="解释性文本 6 2" xfId="568"/>
    <cellStyle name="解释性文本 7" xfId="569"/>
    <cellStyle name="解释性文本 7 2" xfId="570"/>
    <cellStyle name="解释性文本 8" xfId="571"/>
    <cellStyle name="解释性文本 8 2" xfId="572"/>
    <cellStyle name="解释性文本 9" xfId="573"/>
    <cellStyle name="解释性文本 9 2" xfId="574"/>
    <cellStyle name="警告文本 2" xfId="575"/>
    <cellStyle name="警告文本 2 2" xfId="576"/>
    <cellStyle name="警告文本 3" xfId="577"/>
    <cellStyle name="警告文本 3 2" xfId="578"/>
    <cellStyle name="警告文本 4" xfId="579"/>
    <cellStyle name="警告文本 4 2" xfId="580"/>
    <cellStyle name="警告文本 5" xfId="581"/>
    <cellStyle name="警告文本 5 2" xfId="582"/>
    <cellStyle name="警告文本 6" xfId="583"/>
    <cellStyle name="警告文本 6 2" xfId="584"/>
    <cellStyle name="警告文本 7" xfId="585"/>
    <cellStyle name="警告文本 7 2" xfId="586"/>
    <cellStyle name="警告文本 8" xfId="587"/>
    <cellStyle name="警告文本 8 2" xfId="588"/>
    <cellStyle name="警告文本 9" xfId="589"/>
    <cellStyle name="警告文本 9 2" xfId="590"/>
    <cellStyle name="计算 2" xfId="591"/>
    <cellStyle name="计算 2 2" xfId="592"/>
    <cellStyle name="计算 3" xfId="593"/>
    <cellStyle name="计算 3 2" xfId="594"/>
    <cellStyle name="计算 4" xfId="595"/>
    <cellStyle name="计算 4 2" xfId="596"/>
    <cellStyle name="计算 5" xfId="597"/>
    <cellStyle name="计算 5 2" xfId="598"/>
    <cellStyle name="计算 6" xfId="599"/>
    <cellStyle name="计算 6 2" xfId="600"/>
    <cellStyle name="计算 7" xfId="601"/>
    <cellStyle name="计算 7 2" xfId="602"/>
    <cellStyle name="计算 8" xfId="603"/>
    <cellStyle name="计算 8 2" xfId="604"/>
    <cellStyle name="计算 9" xfId="605"/>
    <cellStyle name="计算 9 2" xfId="606"/>
    <cellStyle name="输入 2" xfId="607"/>
    <cellStyle name="输入 2 2" xfId="608"/>
    <cellStyle name="输入 3" xfId="609"/>
    <cellStyle name="输入 3 2" xfId="610"/>
    <cellStyle name="输入 4" xfId="611"/>
    <cellStyle name="输入 4 2" xfId="612"/>
    <cellStyle name="输入 5" xfId="613"/>
    <cellStyle name="输入 5 2" xfId="614"/>
    <cellStyle name="输入 6" xfId="615"/>
    <cellStyle name="输入 6 2" xfId="616"/>
    <cellStyle name="输入 7" xfId="617"/>
    <cellStyle name="输入 7 2" xfId="618"/>
    <cellStyle name="输入 8" xfId="619"/>
    <cellStyle name="输入 8 2" xfId="620"/>
    <cellStyle name="输入 9" xfId="621"/>
    <cellStyle name="输入 9 2" xfId="622"/>
    <cellStyle name="输出 2" xfId="623"/>
    <cellStyle name="输出 2 2" xfId="624"/>
    <cellStyle name="输出 3" xfId="625"/>
    <cellStyle name="输出 3 2" xfId="626"/>
    <cellStyle name="输出 4" xfId="627"/>
    <cellStyle name="输出 4 2" xfId="628"/>
    <cellStyle name="输出 5" xfId="629"/>
    <cellStyle name="输出 5 2" xfId="630"/>
    <cellStyle name="输出 6" xfId="631"/>
    <cellStyle name="输出 6 2" xfId="632"/>
    <cellStyle name="输出 7" xfId="633"/>
    <cellStyle name="输出 7 2" xfId="634"/>
    <cellStyle name="输出 8" xfId="635"/>
    <cellStyle name="输出 8 2" xfId="636"/>
    <cellStyle name="输出 9" xfId="637"/>
    <cellStyle name="输出 9 2" xfId="638"/>
    <cellStyle name="适中 10" xfId="639"/>
    <cellStyle name="适中 10 2" xfId="640"/>
    <cellStyle name="适中 11" xfId="641"/>
    <cellStyle name="适中 11 2" xfId="642"/>
    <cellStyle name="适中 4" xfId="643"/>
    <cellStyle name="适中 4 2" xfId="644"/>
    <cellStyle name="适中 5" xfId="645"/>
    <cellStyle name="适中 5 2" xfId="646"/>
    <cellStyle name="适中 6" xfId="647"/>
    <cellStyle name="适中 6 2" xfId="648"/>
    <cellStyle name="适中 7" xfId="649"/>
    <cellStyle name="适中 7 2" xfId="650"/>
    <cellStyle name="适中 8" xfId="651"/>
    <cellStyle name="适中 8 2" xfId="652"/>
    <cellStyle name="适中 9" xfId="653"/>
    <cellStyle name="适中 9 2" xfId="654"/>
    <cellStyle name="链接单元格 2" xfId="655"/>
    <cellStyle name="链接单元格 2 2" xfId="656"/>
    <cellStyle name="链接单元格 3" xfId="657"/>
    <cellStyle name="链接单元格 3 2" xfId="658"/>
    <cellStyle name="链接单元格 4" xfId="659"/>
    <cellStyle name="链接单元格 4 2" xfId="660"/>
    <cellStyle name="链接单元格 5" xfId="661"/>
    <cellStyle name="链接单元格 5 2" xfId="662"/>
    <cellStyle name="链接单元格 6" xfId="663"/>
    <cellStyle name="链接单元格 6 2" xfId="664"/>
    <cellStyle name="链接单元格 7" xfId="665"/>
    <cellStyle name="链接单元格 7 2" xfId="666"/>
    <cellStyle name="链接单元格 8" xfId="667"/>
    <cellStyle name="链接单元格 8 2" xfId="668"/>
    <cellStyle name="链接单元格 9" xfId="669"/>
    <cellStyle name="链接单元格 9 2" xfId="67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27.5K - PLAN APPROVAL STATUS 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12196959342346357"/>
          <c:y val="0.19432888597258677"/>
          <c:w val="0.82743039667211404"/>
          <c:h val="0.68969123651210573"/>
        </c:manualLayout>
      </c:layout>
      <c:barChart>
        <c:barDir val="bar"/>
        <c:grouping val="percentStacked"/>
        <c:ser>
          <c:idx val="0"/>
          <c:order val="0"/>
          <c:tx>
            <c:v>% Done</c:v>
          </c:tx>
          <c:spPr>
            <a:solidFill>
              <a:schemeClr val="accent1"/>
            </a:solidFill>
          </c:spPr>
          <c:cat>
            <c:strRef>
              <c:f>([1]Recap!$A$4,[1]Recap!$A$11,[1]Recap!$A$14,[1]Recap!$A$19,[1]Recap!$A$24,[1]Recap!$A$31,[1]Recap!$A$37,[1]Recap!$A$38,[1]Recap!$A$39,[1]Recap!$A$46)</c:f>
              <c:strCache>
                <c:ptCount val="10"/>
                <c:pt idx="0">
                  <c:v>GENERAL</c:v>
                </c:pt>
                <c:pt idx="1">
                  <c:v>ACCOMMODATION</c:v>
                </c:pt>
                <c:pt idx="2">
                  <c:v>ELECTRICAL</c:v>
                </c:pt>
                <c:pt idx="3">
                  <c:v>HULL</c:v>
                </c:pt>
                <c:pt idx="4">
                  <c:v>OUTFITTING</c:v>
                </c:pt>
                <c:pt idx="5">
                  <c:v>MACHINERY</c:v>
                </c:pt>
                <c:pt idx="6">
                  <c:v>HVAC</c:v>
                </c:pt>
                <c:pt idx="7">
                  <c:v>CARGO TANK</c:v>
                </c:pt>
                <c:pt idx="8">
                  <c:v>WOGS</c:v>
                </c:pt>
                <c:pt idx="9">
                  <c:v>EQUIPMENT</c:v>
                </c:pt>
              </c:strCache>
            </c:strRef>
          </c:cat>
          <c:val>
            <c:numRef>
              <c:f>([1]Recap!$E$10,[1]Recap!$E$13,[1]Recap!$E$18,[1]Recap!$E$23,[1]Recap!$E$30,[1]Recap!$E$36,[1]Recap!$E$37,[1]Recap!$E$38,[1]Recap!$E$45,[1]Recap!$E$49)</c:f>
              <c:numCache>
                <c:formatCode>General</c:formatCode>
                <c:ptCount val="10"/>
                <c:pt idx="0">
                  <c:v>0.63414634146341464</c:v>
                </c:pt>
                <c:pt idx="1">
                  <c:v>0.7407407407407407</c:v>
                </c:pt>
                <c:pt idx="2">
                  <c:v>0.95</c:v>
                </c:pt>
                <c:pt idx="3">
                  <c:v>1</c:v>
                </c:pt>
                <c:pt idx="4">
                  <c:v>0.95652173913043481</c:v>
                </c:pt>
                <c:pt idx="5">
                  <c:v>0.93181818181818177</c:v>
                </c:pt>
                <c:pt idx="6">
                  <c:v>0.9285714285714286</c:v>
                </c:pt>
                <c:pt idx="7">
                  <c:v>0.45945945945945948</c:v>
                </c:pt>
                <c:pt idx="8">
                  <c:v>0.22222222222222221</c:v>
                </c:pt>
                <c:pt idx="9">
                  <c:v>0.90384615384615385</c:v>
                </c:pt>
              </c:numCache>
            </c:numRef>
          </c:val>
        </c:ser>
        <c:ser>
          <c:idx val="1"/>
          <c:order val="1"/>
          <c:spPr>
            <a:solidFill>
              <a:schemeClr val="accent1">
                <a:lumMod val="40000"/>
                <a:lumOff val="60000"/>
              </a:schemeClr>
            </a:solidFill>
          </c:spPr>
          <c:cat>
            <c:strRef>
              <c:f>([1]Recap!$A$4,[1]Recap!$A$11,[1]Recap!$A$14,[1]Recap!$A$19,[1]Recap!$A$24,[1]Recap!$A$31,[1]Recap!$A$37,[1]Recap!$A$38,[1]Recap!$A$39,[1]Recap!$A$46)</c:f>
              <c:strCache>
                <c:ptCount val="10"/>
                <c:pt idx="0">
                  <c:v>GENERAL</c:v>
                </c:pt>
                <c:pt idx="1">
                  <c:v>ACCOMMODATION</c:v>
                </c:pt>
                <c:pt idx="2">
                  <c:v>ELECTRICAL</c:v>
                </c:pt>
                <c:pt idx="3">
                  <c:v>HULL</c:v>
                </c:pt>
                <c:pt idx="4">
                  <c:v>OUTFITTING</c:v>
                </c:pt>
                <c:pt idx="5">
                  <c:v>MACHINERY</c:v>
                </c:pt>
                <c:pt idx="6">
                  <c:v>HVAC</c:v>
                </c:pt>
                <c:pt idx="7">
                  <c:v>CARGO TANK</c:v>
                </c:pt>
                <c:pt idx="8">
                  <c:v>WOGS</c:v>
                </c:pt>
                <c:pt idx="9">
                  <c:v>EQUIPMENT</c:v>
                </c:pt>
              </c:strCache>
            </c:strRef>
          </c:cat>
          <c:val>
            <c:numRef>
              <c:f>([1]Recap!$I$10,[1]Recap!$I$13,[1]Recap!$I$18,[1]Recap!$I$23,[1]Recap!$I$30,[1]Recap!$I$36:$I$37,[1]Recap!$I$38,[1]Recap!$I$45,[1]Recap!$I$49)</c:f>
              <c:numCache>
                <c:formatCode>General</c:formatCode>
                <c:ptCount val="10"/>
                <c:pt idx="0">
                  <c:v>0.36585365853658536</c:v>
                </c:pt>
                <c:pt idx="1">
                  <c:v>0.2592592592592593</c:v>
                </c:pt>
                <c:pt idx="2">
                  <c:v>5.0000000000000044E-2</c:v>
                </c:pt>
                <c:pt idx="3">
                  <c:v>0</c:v>
                </c:pt>
                <c:pt idx="4">
                  <c:v>4.3478260869565188E-2</c:v>
                </c:pt>
                <c:pt idx="5">
                  <c:v>6.8181818181818232E-2</c:v>
                </c:pt>
                <c:pt idx="6">
                  <c:v>7.1428571428571397E-2</c:v>
                </c:pt>
                <c:pt idx="7">
                  <c:v>0.54054054054054057</c:v>
                </c:pt>
                <c:pt idx="8">
                  <c:v>0.77777777777777779</c:v>
                </c:pt>
                <c:pt idx="9">
                  <c:v>9.6153846153846145E-2</c:v>
                </c:pt>
              </c:numCache>
            </c:numRef>
          </c:val>
        </c:ser>
        <c:overlap val="100"/>
        <c:axId val="135777280"/>
        <c:axId val="135860992"/>
      </c:barChart>
      <c:catAx>
        <c:axId val="135777280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5860992"/>
        <c:crosses val="autoZero"/>
        <c:auto val="1"/>
        <c:lblAlgn val="ctr"/>
        <c:lblOffset val="100"/>
      </c:catAx>
      <c:valAx>
        <c:axId val="135860992"/>
        <c:scaling>
          <c:orientation val="minMax"/>
        </c:scaling>
        <c:axPos val="b"/>
        <c:majorGridlines/>
        <c:numFmt formatCode="0%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5777280"/>
        <c:crosses val="autoZero"/>
        <c:crossBetween val="between"/>
      </c:valAx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0.13059446989522541"/>
          <c:y val="6.970544566647667E-2"/>
          <c:w val="5.8694153509608077E-2"/>
          <c:h val="7.7748341108835939E-2"/>
        </c:manualLayout>
      </c:layout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27.5K - PLAN APPROVAL DELAY</a:t>
            </a:r>
          </a:p>
        </c:rich>
      </c:tx>
      <c:layout>
        <c:manualLayout>
          <c:xMode val="edge"/>
          <c:yMode val="edge"/>
          <c:x val="0.35656552546316322"/>
          <c:y val="2.7328175169170885E-2"/>
        </c:manualLayout>
      </c:layout>
    </c:title>
    <c:plotArea>
      <c:layout>
        <c:manualLayout>
          <c:layoutTarget val="inner"/>
          <c:xMode val="edge"/>
          <c:yMode val="edge"/>
          <c:x val="0.11922890994557898"/>
          <c:y val="0.17938044976766651"/>
          <c:w val="0.85366875750700766"/>
          <c:h val="0.71356123778139924"/>
        </c:manualLayout>
      </c:layout>
      <c:barChart>
        <c:barDir val="bar"/>
        <c:grouping val="stacked"/>
        <c:ser>
          <c:idx val="0"/>
          <c:order val="0"/>
          <c:tx>
            <c:v>Delay (days)</c:v>
          </c:tx>
          <c:cat>
            <c:strRef>
              <c:f>([1]Recap!$A$4,[1]Recap!$A$11,[1]Recap!$A$14,[1]Recap!$A$19,[1]Recap!$A$24,[1]Recap!$A$31,[1]Recap!$A$37,[1]Recap!$A$38,[1]Recap!$A$39,[1]Recap!$A$46)</c:f>
              <c:strCache>
                <c:ptCount val="10"/>
                <c:pt idx="0">
                  <c:v>GENERAL</c:v>
                </c:pt>
                <c:pt idx="1">
                  <c:v>ACCOMMODATION</c:v>
                </c:pt>
                <c:pt idx="2">
                  <c:v>ELECTRICAL</c:v>
                </c:pt>
                <c:pt idx="3">
                  <c:v>HULL</c:v>
                </c:pt>
                <c:pt idx="4">
                  <c:v>OUTFITTING</c:v>
                </c:pt>
                <c:pt idx="5">
                  <c:v>MACHINERY</c:v>
                </c:pt>
                <c:pt idx="6">
                  <c:v>HVAC</c:v>
                </c:pt>
                <c:pt idx="7">
                  <c:v>CARGO TANK</c:v>
                </c:pt>
                <c:pt idx="8">
                  <c:v>WOGS</c:v>
                </c:pt>
                <c:pt idx="9">
                  <c:v>EQUIPMENT</c:v>
                </c:pt>
              </c:strCache>
            </c:strRef>
          </c:cat>
          <c:val>
            <c:numRef>
              <c:f>([1]Recap!$F$10,[1]Recap!$F$13,[1]Recap!$F$18,[1]Recap!$F$23,[1]Recap!$F$30,[1]Recap!$F$36,[1]Recap!$F$37,[1]Recap!$F$38,[1]Recap!$F$45,[1]Recap!$F$49)</c:f>
              <c:numCache>
                <c:formatCode>General</c:formatCode>
                <c:ptCount val="10"/>
                <c:pt idx="0">
                  <c:v>33.42307692307692</c:v>
                </c:pt>
                <c:pt idx="1">
                  <c:v>59.130434782608695</c:v>
                </c:pt>
                <c:pt idx="2">
                  <c:v>59.81818181818182</c:v>
                </c:pt>
                <c:pt idx="3">
                  <c:v>32.209302325581397</c:v>
                </c:pt>
                <c:pt idx="4">
                  <c:v>27.405797101449274</c:v>
                </c:pt>
                <c:pt idx="5">
                  <c:v>67.306818181818187</c:v>
                </c:pt>
                <c:pt idx="6">
                  <c:v>40.857142857142854</c:v>
                </c:pt>
                <c:pt idx="7">
                  <c:v>40.857142857142854</c:v>
                </c:pt>
                <c:pt idx="8">
                  <c:v>293.78333333333336</c:v>
                </c:pt>
                <c:pt idx="9">
                  <c:v>121.01923076923077</c:v>
                </c:pt>
              </c:numCache>
            </c:numRef>
          </c:val>
        </c:ser>
        <c:overlap val="100"/>
        <c:axId val="135873280"/>
        <c:axId val="135874816"/>
      </c:barChart>
      <c:catAx>
        <c:axId val="135873280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5874816"/>
        <c:crosses val="autoZero"/>
        <c:auto val="1"/>
        <c:lblAlgn val="ctr"/>
        <c:lblOffset val="100"/>
      </c:catAx>
      <c:valAx>
        <c:axId val="135874816"/>
        <c:scaling>
          <c:orientation val="minMax"/>
          <c:max val="60"/>
          <c:min val="0"/>
        </c:scaling>
        <c:axPos val="b"/>
        <c:majorGridlines/>
        <c:minorGridlines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5873280"/>
        <c:crosses val="autoZero"/>
        <c:crossBetween val="between"/>
        <c:majorUnit val="7"/>
        <c:minorUnit val="1"/>
      </c:valAx>
    </c:plotArea>
    <c:legend>
      <c:legendPos val="r"/>
      <c:layout>
        <c:manualLayout>
          <c:xMode val="edge"/>
          <c:yMode val="edge"/>
          <c:x val="0.1164835164835166"/>
          <c:y val="5.4590896361279895E-2"/>
          <c:w val="8.0586080586080758E-2"/>
          <c:h val="7.1960623408426419E-2"/>
        </c:manualLayout>
      </c:layout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 sz="1800" b="1" i="0" baseline="0"/>
              <a:t>BT42SD - PLAN APPROVAL STATUS </a:t>
            </a:r>
            <a:endParaRPr lang="fr-FR"/>
          </a:p>
        </c:rich>
      </c:tx>
      <c:layout/>
    </c:title>
    <c:plotArea>
      <c:layout/>
      <c:barChart>
        <c:barDir val="bar"/>
        <c:grouping val="clustered"/>
        <c:ser>
          <c:idx val="4"/>
          <c:order val="0"/>
          <c:tx>
            <c:strRef>
              <c:f>Recap!$A$34</c:f>
              <c:strCache>
                <c:ptCount val="1"/>
                <c:pt idx="0">
                  <c:v>ELECTRICAL</c:v>
                </c:pt>
              </c:strCache>
            </c:strRef>
          </c:tx>
          <c:val>
            <c:numRef>
              <c:f>Recap!$E$38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Recap!$A$26</c:f>
              <c:strCache>
                <c:ptCount val="1"/>
                <c:pt idx="0">
                  <c:v>OUTFITTING</c:v>
                </c:pt>
              </c:strCache>
            </c:strRef>
          </c:tx>
          <c:val>
            <c:numRef>
              <c:f>Recap!$E$33</c:f>
              <c:numCache>
                <c:formatCode>0%</c:formatCode>
                <c:ptCount val="1"/>
                <c:pt idx="0">
                  <c:v>1.3513513513513514E-2</c:v>
                </c:pt>
              </c:numCache>
            </c:numRef>
          </c:val>
        </c:ser>
        <c:ser>
          <c:idx val="3"/>
          <c:order val="2"/>
          <c:tx>
            <c:strRef>
              <c:f>Recap!$A$16</c:f>
              <c:strCache>
                <c:ptCount val="1"/>
                <c:pt idx="0">
                  <c:v>MACHINERY</c:v>
                </c:pt>
              </c:strCache>
            </c:strRef>
          </c:tx>
          <c:val>
            <c:numRef>
              <c:f>Recap!$E$25</c:f>
              <c:numCache>
                <c:formatCode>0%</c:formatCode>
                <c:ptCount val="1"/>
                <c:pt idx="0">
                  <c:v>5.2631578947368418E-2</c:v>
                </c:pt>
              </c:numCache>
            </c:numRef>
          </c:val>
        </c:ser>
        <c:ser>
          <c:idx val="2"/>
          <c:order val="3"/>
          <c:tx>
            <c:strRef>
              <c:f>Recap!$A$11</c:f>
              <c:strCache>
                <c:ptCount val="1"/>
                <c:pt idx="0">
                  <c:v>HULL</c:v>
                </c:pt>
              </c:strCache>
            </c:strRef>
          </c:tx>
          <c:val>
            <c:numRef>
              <c:f>Recap!$E$15</c:f>
              <c:numCache>
                <c:formatCode>0%</c:formatCode>
                <c:ptCount val="1"/>
                <c:pt idx="0">
                  <c:v>9.2592592592592587E-2</c:v>
                </c:pt>
              </c:numCache>
            </c:numRef>
          </c:val>
        </c:ser>
        <c:ser>
          <c:idx val="0"/>
          <c:order val="4"/>
          <c:tx>
            <c:strRef>
              <c:f>Recap!$A$4</c:f>
              <c:strCache>
                <c:ptCount val="1"/>
                <c:pt idx="0">
                  <c:v>GENERAL</c:v>
                </c:pt>
              </c:strCache>
            </c:strRef>
          </c:tx>
          <c:val>
            <c:numRef>
              <c:f>Recap!$E$10</c:f>
              <c:numCache>
                <c:formatCode>0%</c:formatCode>
                <c:ptCount val="1"/>
                <c:pt idx="0">
                  <c:v>0.23214285714285715</c:v>
                </c:pt>
              </c:numCache>
            </c:numRef>
          </c:val>
        </c:ser>
        <c:axId val="82001920"/>
        <c:axId val="82004608"/>
      </c:barChart>
      <c:catAx>
        <c:axId val="82001920"/>
        <c:scaling>
          <c:orientation val="minMax"/>
        </c:scaling>
        <c:axPos val="l"/>
        <c:tickLblPos val="nextTo"/>
        <c:crossAx val="82004608"/>
        <c:crosses val="autoZero"/>
        <c:auto val="1"/>
        <c:lblAlgn val="ctr"/>
        <c:lblOffset val="100"/>
      </c:catAx>
      <c:valAx>
        <c:axId val="82004608"/>
        <c:scaling>
          <c:orientation val="minMax"/>
          <c:max val="1"/>
        </c:scaling>
        <c:axPos val="b"/>
        <c:majorGridlines/>
        <c:numFmt formatCode="0%" sourceLinked="1"/>
        <c:tickLblPos val="nextTo"/>
        <c:crossAx val="820019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400"/>
            </a:pPr>
            <a:r>
              <a:rPr lang="fr-FR" sz="1400" b="1" i="0" baseline="0"/>
              <a:t>GENERAL PLAN APPROVAL STATUS </a:t>
            </a:r>
            <a:endParaRPr lang="fr-FR" sz="1400"/>
          </a:p>
        </c:rich>
      </c:tx>
      <c:layout>
        <c:manualLayout>
          <c:xMode val="edge"/>
          <c:yMode val="edge"/>
          <c:x val="0.10380620187850247"/>
          <c:y val="3.6979753827428789E-2"/>
        </c:manualLayout>
      </c:layout>
    </c:title>
    <c:plotArea>
      <c:layout>
        <c:manualLayout>
          <c:layoutTarget val="inner"/>
          <c:xMode val="edge"/>
          <c:yMode val="edge"/>
          <c:x val="5.6309982046197492E-2"/>
          <c:y val="0.22859651157655561"/>
          <c:w val="0.67038745628798913"/>
          <c:h val="0.64781928644604669"/>
        </c:manualLayout>
      </c:layout>
      <c:barChart>
        <c:barDir val="bar"/>
        <c:grouping val="clustered"/>
        <c:ser>
          <c:idx val="5"/>
          <c:order val="0"/>
          <c:tx>
            <c:strRef>
              <c:f>Recap!$B$9</c:f>
              <c:strCache>
                <c:ptCount val="1"/>
                <c:pt idx="0">
                  <c:v>VARIOUS (ANCHOR, DAVIT, MAST, ETC)</c:v>
                </c:pt>
              </c:strCache>
            </c:strRef>
          </c:tx>
          <c:val>
            <c:numRef>
              <c:f>Recap!$E$9</c:f>
              <c:numCache>
                <c:formatCode>0%</c:formatCode>
                <c:ptCount val="1"/>
                <c:pt idx="0">
                  <c:v>0.14285714285714285</c:v>
                </c:pt>
              </c:numCache>
            </c:numRef>
          </c:val>
        </c:ser>
        <c:ser>
          <c:idx val="4"/>
          <c:order val="1"/>
          <c:tx>
            <c:strRef>
              <c:f>Recap!$B$8</c:f>
              <c:strCache>
                <c:ptCount val="1"/>
                <c:pt idx="0">
                  <c:v>VARIOUS CALCULATIONS</c:v>
                </c:pt>
              </c:strCache>
            </c:strRef>
          </c:tx>
          <c:val>
            <c:numRef>
              <c:f>Recap!$E$8</c:f>
              <c:numCache>
                <c:formatCode>0%</c:formatCode>
                <c:ptCount val="1"/>
                <c:pt idx="0">
                  <c:v>0.3</c:v>
                </c:pt>
              </c:numCache>
            </c:numRef>
          </c:val>
        </c:ser>
        <c:ser>
          <c:idx val="2"/>
          <c:order val="2"/>
          <c:tx>
            <c:strRef>
              <c:f>Recap!$B$7</c:f>
              <c:strCache>
                <c:ptCount val="1"/>
                <c:pt idx="0">
                  <c:v>PRELIMINARY STABILITY</c:v>
                </c:pt>
              </c:strCache>
            </c:strRef>
          </c:tx>
          <c:val>
            <c:numRef>
              <c:f>Recap!$E$7</c:f>
              <c:numCache>
                <c:formatCode>0%</c:formatCode>
                <c:ptCount val="1"/>
                <c:pt idx="0">
                  <c:v>0.4</c:v>
                </c:pt>
              </c:numCache>
            </c:numRef>
          </c:val>
        </c:ser>
        <c:ser>
          <c:idx val="1"/>
          <c:order val="3"/>
          <c:tx>
            <c:strRef>
              <c:f>Recap!$B$6</c:f>
              <c:strCache>
                <c:ptCount val="1"/>
                <c:pt idx="0">
                  <c:v>FINAL DRAWINGS</c:v>
                </c:pt>
              </c:strCache>
            </c:strRef>
          </c:tx>
          <c:val>
            <c:numRef>
              <c:f>Recap!$E$6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0"/>
          <c:order val="4"/>
          <c:tx>
            <c:strRef>
              <c:f>Recap!$B$5</c:f>
              <c:strCache>
                <c:ptCount val="1"/>
                <c:pt idx="0">
                  <c:v>HULL LINES DRAWINGS</c:v>
                </c:pt>
              </c:strCache>
            </c:strRef>
          </c:tx>
          <c:val>
            <c:numRef>
              <c:f>Recap!$E$5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5"/>
          <c:tx>
            <c:strRef>
              <c:f>Recap!$B$4</c:f>
              <c:strCache>
                <c:ptCount val="1"/>
                <c:pt idx="0">
                  <c:v>GENERAL ARRANGEMENT &amp; CAPACITY PLAN</c:v>
                </c:pt>
              </c:strCache>
            </c:strRef>
          </c:tx>
          <c:val>
            <c:numRef>
              <c:f>Recap!$E$4</c:f>
              <c:numCache>
                <c:formatCode>0%</c:formatCode>
                <c:ptCount val="1"/>
                <c:pt idx="0">
                  <c:v>0.5</c:v>
                </c:pt>
              </c:numCache>
            </c:numRef>
          </c:val>
        </c:ser>
        <c:axId val="156569600"/>
        <c:axId val="156571136"/>
      </c:barChart>
      <c:catAx>
        <c:axId val="156569600"/>
        <c:scaling>
          <c:orientation val="minMax"/>
        </c:scaling>
        <c:axPos val="l"/>
        <c:tickLblPos val="nextTo"/>
        <c:crossAx val="156571136"/>
        <c:crosses val="autoZero"/>
        <c:auto val="1"/>
        <c:lblAlgn val="ctr"/>
        <c:lblOffset val="100"/>
      </c:catAx>
      <c:valAx>
        <c:axId val="156571136"/>
        <c:scaling>
          <c:orientation val="minMax"/>
          <c:max val="1"/>
        </c:scaling>
        <c:axPos val="b"/>
        <c:majorGridlines/>
        <c:numFmt formatCode="0%" sourceLinked="1"/>
        <c:tickLblPos val="nextTo"/>
        <c:crossAx val="156569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338441407453915"/>
          <c:y val="3.6632765323667479E-2"/>
          <c:w val="0.25391432669199326"/>
          <c:h val="0.9572039423717611"/>
        </c:manualLayout>
      </c:layout>
      <c:txPr>
        <a:bodyPr/>
        <a:lstStyle/>
        <a:p>
          <a:pPr>
            <a:defRPr sz="800"/>
          </a:pPr>
          <a:endParaRPr lang="fr-FR"/>
        </a:p>
      </c:txPr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 b="1" i="0" baseline="0"/>
              <a:t>HULL PLAN APPROVAL STATUS </a:t>
            </a:r>
            <a:endParaRPr lang="fr-FR" sz="1200"/>
          </a:p>
        </c:rich>
      </c:tx>
      <c:layout/>
    </c:title>
    <c:plotArea>
      <c:layout>
        <c:manualLayout>
          <c:layoutTarget val="inner"/>
          <c:xMode val="edge"/>
          <c:yMode val="edge"/>
          <c:x val="5.6144540242377847E-2"/>
          <c:y val="0.19992585495102203"/>
          <c:w val="0.67554388684651134"/>
          <c:h val="0.65552946243476529"/>
        </c:manualLayout>
      </c:layout>
      <c:barChart>
        <c:barDir val="bar"/>
        <c:grouping val="clustered"/>
        <c:ser>
          <c:idx val="3"/>
          <c:order val="0"/>
          <c:tx>
            <c:strRef>
              <c:f>Recap!$B$14</c:f>
              <c:strCache>
                <c:ptCount val="1"/>
                <c:pt idx="0">
                  <c:v>VARIOUS (FOUNDATION, WELDING SPEC, ETC)</c:v>
                </c:pt>
              </c:strCache>
            </c:strRef>
          </c:tx>
          <c:val>
            <c:numRef>
              <c:f>Recap!$E$14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1"/>
          <c:tx>
            <c:strRef>
              <c:f>Recap!$B$13</c:f>
              <c:strCache>
                <c:ptCount val="1"/>
                <c:pt idx="0">
                  <c:v>FWD AND AFT (ER, ACCOMMODATION, ETC)</c:v>
                </c:pt>
              </c:strCache>
            </c:strRef>
          </c:tx>
          <c:val>
            <c:numRef>
              <c:f>Recap!$E$13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2"/>
          <c:tx>
            <c:strRef>
              <c:f>Recap!$B$12</c:f>
              <c:strCache>
                <c:ptCount val="1"/>
                <c:pt idx="0">
                  <c:v>CARGO AREA</c:v>
                </c:pt>
              </c:strCache>
            </c:strRef>
          </c:tx>
          <c:val>
            <c:numRef>
              <c:f>Recap!$E$12</c:f>
              <c:numCache>
                <c:formatCode>0%</c:formatCode>
                <c:ptCount val="1"/>
                <c:pt idx="0">
                  <c:v>0.26666666666666666</c:v>
                </c:pt>
              </c:numCache>
            </c:numRef>
          </c:val>
        </c:ser>
        <c:ser>
          <c:idx val="0"/>
          <c:order val="3"/>
          <c:tx>
            <c:strRef>
              <c:f>Recap!$B$11</c:f>
              <c:strCache>
                <c:ptCount val="1"/>
                <c:pt idx="0">
                  <c:v>MIDSHIP</c:v>
                </c:pt>
              </c:strCache>
            </c:strRef>
          </c:tx>
          <c:val>
            <c:numRef>
              <c:f>Recap!$E$11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</c:ser>
        <c:axId val="161291648"/>
        <c:axId val="161331840"/>
      </c:barChart>
      <c:catAx>
        <c:axId val="161291648"/>
        <c:scaling>
          <c:orientation val="minMax"/>
        </c:scaling>
        <c:axPos val="l"/>
        <c:tickLblPos val="nextTo"/>
        <c:crossAx val="161331840"/>
        <c:crosses val="autoZero"/>
        <c:auto val="1"/>
        <c:lblAlgn val="ctr"/>
        <c:lblOffset val="100"/>
      </c:catAx>
      <c:valAx>
        <c:axId val="161331840"/>
        <c:scaling>
          <c:orientation val="minMax"/>
          <c:max val="1"/>
        </c:scaling>
        <c:axPos val="b"/>
        <c:majorGridlines/>
        <c:numFmt formatCode="0%" sourceLinked="1"/>
        <c:tickLblPos val="nextTo"/>
        <c:crossAx val="1612916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9680618573535666"/>
          <c:y val="0.131626997702503"/>
          <c:w val="0.18703387754712519"/>
          <c:h val="0.85012387038972936"/>
        </c:manualLayout>
      </c:layout>
      <c:txPr>
        <a:bodyPr/>
        <a:lstStyle/>
        <a:p>
          <a:pPr>
            <a:defRPr sz="800"/>
          </a:pPr>
          <a:endParaRPr lang="fr-FR"/>
        </a:p>
      </c:txPr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 b="1" i="0" baseline="0"/>
              <a:t>MACHINERY PLAN APPROVAL STATUS </a:t>
            </a:r>
            <a:endParaRPr lang="fr-FR" sz="1200"/>
          </a:p>
        </c:rich>
      </c:tx>
      <c:layout/>
    </c:title>
    <c:plotArea>
      <c:layout>
        <c:manualLayout>
          <c:layoutTarget val="inner"/>
          <c:xMode val="edge"/>
          <c:yMode val="edge"/>
          <c:x val="3.1200884306204966E-2"/>
          <c:y val="0.18563558745180342"/>
          <c:w val="0.75684779889550613"/>
          <c:h val="0.70255377666001628"/>
        </c:manualLayout>
      </c:layout>
      <c:barChart>
        <c:barDir val="bar"/>
        <c:grouping val="clustered"/>
        <c:ser>
          <c:idx val="8"/>
          <c:order val="0"/>
          <c:tx>
            <c:strRef>
              <c:f>Recap!$B$24</c:f>
              <c:strCache>
                <c:ptCount val="1"/>
                <c:pt idx="0">
                  <c:v>FO / WATER / COOLING / HEATING</c:v>
                </c:pt>
              </c:strCache>
            </c:strRef>
          </c:tx>
          <c:val>
            <c:numRef>
              <c:f>Recap!$E$24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1"/>
          <c:tx>
            <c:strRef>
              <c:f>Recap!$B$23</c:f>
              <c:strCache>
                <c:ptCount val="1"/>
                <c:pt idx="0">
                  <c:v>SYST. MACHIERY ARRANG &amp; Various</c:v>
                </c:pt>
              </c:strCache>
            </c:strRef>
          </c:tx>
          <c:val>
            <c:numRef>
              <c:f>Recap!$E$23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2"/>
          <c:tx>
            <c:strRef>
              <c:f>Recap!$B$22</c:f>
              <c:strCache>
                <c:ptCount val="1"/>
                <c:pt idx="0">
                  <c:v>SHIP SYST. ARRANGEMENTS &amp; VARIOUS</c:v>
                </c:pt>
              </c:strCache>
            </c:strRef>
          </c:tx>
          <c:val>
            <c:numRef>
              <c:f>Recap!$E$22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3"/>
          <c:tx>
            <c:strRef>
              <c:f>Recap!$B$21</c:f>
              <c:strCache>
                <c:ptCount val="1"/>
                <c:pt idx="0">
                  <c:v>SHIP SYST. CALCULATIONS &amp; DIAGRAMS</c:v>
                </c:pt>
              </c:strCache>
            </c:strRef>
          </c:tx>
          <c:val>
            <c:numRef>
              <c:f>Recap!$E$21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Recap!$B$20</c:f>
              <c:strCache>
                <c:ptCount val="1"/>
                <c:pt idx="0">
                  <c:v>VARIOUS (EQUIPMENT MOUNTING PLAN, HOISTING BEAM, ETC)</c:v>
                </c:pt>
              </c:strCache>
            </c:strRef>
          </c:tx>
          <c:val>
            <c:numRef>
              <c:f>Recap!$E$20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5"/>
          <c:tx>
            <c:strRef>
              <c:f>Recap!$B$19</c:f>
              <c:strCache>
                <c:ptCount val="1"/>
                <c:pt idx="0">
                  <c:v>SHAFTING</c:v>
                </c:pt>
              </c:strCache>
            </c:strRef>
          </c:tx>
          <c:val>
            <c:numRef>
              <c:f>Recap!$E$19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6"/>
          <c:tx>
            <c:strRef>
              <c:f>Recap!$B$18</c:f>
              <c:strCache>
                <c:ptCount val="1"/>
                <c:pt idx="0">
                  <c:v>PIPING SYSTEMS</c:v>
                </c:pt>
              </c:strCache>
            </c:strRef>
          </c:tx>
          <c:val>
            <c:numRef>
              <c:f>Recap!$E$18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7"/>
          <c:tx>
            <c:strRef>
              <c:f>Recap!$B$17</c:f>
              <c:strCache>
                <c:ptCount val="1"/>
                <c:pt idx="0">
                  <c:v>VARIOUS CALCULATIONS</c:v>
                </c:pt>
              </c:strCache>
            </c:strRef>
          </c:tx>
          <c:val>
            <c:numRef>
              <c:f>Recap!$E$17</c:f>
              <c:numCache>
                <c:formatCode>0%</c:formatCode>
                <c:ptCount val="1"/>
                <c:pt idx="0">
                  <c:v>0.22222222222222221</c:v>
                </c:pt>
              </c:numCache>
            </c:numRef>
          </c:val>
        </c:ser>
        <c:ser>
          <c:idx val="0"/>
          <c:order val="8"/>
          <c:tx>
            <c:strRef>
              <c:f>Recap!$B$16</c:f>
              <c:strCache>
                <c:ptCount val="1"/>
                <c:pt idx="0">
                  <c:v>ROOM ARRANGEMENT</c:v>
                </c:pt>
              </c:strCache>
            </c:strRef>
          </c:tx>
          <c:val>
            <c:numRef>
              <c:f>Recap!$E$16</c:f>
              <c:numCache>
                <c:formatCode>0%</c:formatCode>
                <c:ptCount val="1"/>
                <c:pt idx="0">
                  <c:v>0.25</c:v>
                </c:pt>
              </c:numCache>
            </c:numRef>
          </c:val>
        </c:ser>
        <c:axId val="162116736"/>
        <c:axId val="162152832"/>
      </c:barChart>
      <c:catAx>
        <c:axId val="162116736"/>
        <c:scaling>
          <c:orientation val="minMax"/>
        </c:scaling>
        <c:axPos val="l"/>
        <c:tickLblPos val="nextTo"/>
        <c:crossAx val="162152832"/>
        <c:crosses val="autoZero"/>
        <c:auto val="1"/>
        <c:lblAlgn val="ctr"/>
        <c:lblOffset val="100"/>
      </c:catAx>
      <c:valAx>
        <c:axId val="162152832"/>
        <c:scaling>
          <c:orientation val="minMax"/>
          <c:max val="1"/>
        </c:scaling>
        <c:axPos val="b"/>
        <c:majorGridlines/>
        <c:numFmt formatCode="0%" sourceLinked="1"/>
        <c:tickLblPos val="nextTo"/>
        <c:crossAx val="162116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923768060492796"/>
          <c:y val="3.3340387641554503E-2"/>
          <c:w val="0.18543283167925531"/>
          <c:h val="0.96606202391743545"/>
        </c:manualLayout>
      </c:layout>
      <c:txPr>
        <a:bodyPr/>
        <a:lstStyle/>
        <a:p>
          <a:pPr>
            <a:defRPr sz="800"/>
          </a:pPr>
          <a:endParaRPr lang="fr-FR"/>
        </a:p>
      </c:txPr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 b="1" i="0" baseline="0"/>
              <a:t>OUTFITTING PLAN APPROVAL STATUS </a:t>
            </a:r>
            <a:endParaRPr lang="fr-FR" sz="1200"/>
          </a:p>
        </c:rich>
      </c:tx>
      <c:layout/>
    </c:title>
    <c:plotArea>
      <c:layout>
        <c:manualLayout>
          <c:layoutTarget val="inner"/>
          <c:xMode val="edge"/>
          <c:yMode val="edge"/>
          <c:x val="5.4698116158549373E-2"/>
          <c:y val="0.20047689314231487"/>
          <c:w val="0.76641246167142252"/>
          <c:h val="0.68350887295499263"/>
        </c:manualLayout>
      </c:layout>
      <c:barChart>
        <c:barDir val="bar"/>
        <c:grouping val="clustered"/>
        <c:ser>
          <c:idx val="6"/>
          <c:order val="0"/>
          <c:tx>
            <c:strRef>
              <c:f>Recap!$B$32</c:f>
              <c:strCache>
                <c:ptCount val="1"/>
                <c:pt idx="0">
                  <c:v>ARRANGEMENT</c:v>
                </c:pt>
              </c:strCache>
            </c:strRef>
          </c:tx>
          <c:val>
            <c:numRef>
              <c:f>Recap!$E$32</c:f>
              <c:numCache>
                <c:formatCode>0%</c:formatCode>
                <c:ptCount val="1"/>
              </c:numCache>
            </c:numRef>
          </c:val>
        </c:ser>
        <c:ser>
          <c:idx val="5"/>
          <c:order val="1"/>
          <c:tx>
            <c:strRef>
              <c:f>Recap!$B$31</c:f>
              <c:strCache>
                <c:ptCount val="1"/>
                <c:pt idx="0">
                  <c:v>VARIOUS (ANCHOR, DAVIT, MAST, ETC)</c:v>
                </c:pt>
              </c:strCache>
            </c:strRef>
          </c:tx>
          <c:val>
            <c:numRef>
              <c:f>Recap!$E$31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2"/>
          <c:tx>
            <c:strRef>
              <c:f>Recap!$B$30</c:f>
              <c:strCache>
                <c:ptCount val="1"/>
                <c:pt idx="0">
                  <c:v>ICCP, ANODE</c:v>
                </c:pt>
              </c:strCache>
            </c:strRef>
          </c:tx>
          <c:val>
            <c:numRef>
              <c:f>Recap!$E$30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Recap!$B$29</c:f>
              <c:strCache>
                <c:ptCount val="1"/>
                <c:pt idx="0">
                  <c:v>SAFETY</c:v>
                </c:pt>
              </c:strCache>
            </c:strRef>
          </c:tx>
          <c:val>
            <c:numRef>
              <c:f>Recap!$E$29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4"/>
          <c:tx>
            <c:strRef>
              <c:f>Recap!$B$28</c:f>
              <c:strCache>
                <c:ptCount val="1"/>
                <c:pt idx="0">
                  <c:v>RAIL, HANDRAIL, LADDER &amp; MANHOLE</c:v>
                </c:pt>
              </c:strCache>
            </c:strRef>
          </c:tx>
          <c:val>
            <c:numRef>
              <c:f>Recap!$E$28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5"/>
          <c:tx>
            <c:strRef>
              <c:f>Recap!$B$27</c:f>
              <c:strCache>
                <c:ptCount val="1"/>
                <c:pt idx="0">
                  <c:v>RUDDER SYSTEM</c:v>
                </c:pt>
              </c:strCache>
            </c:strRef>
          </c:tx>
          <c:val>
            <c:numRef>
              <c:f>Recap!$E$27</c:f>
              <c:numCache>
                <c:formatCode>0%</c:formatCode>
                <c:ptCount val="1"/>
                <c:pt idx="0">
                  <c:v>0.1111111111111111</c:v>
                </c:pt>
              </c:numCache>
            </c:numRef>
          </c:val>
        </c:ser>
        <c:ser>
          <c:idx val="0"/>
          <c:order val="6"/>
          <c:tx>
            <c:strRef>
              <c:f>Recap!$B$26</c:f>
              <c:strCache>
                <c:ptCount val="1"/>
                <c:pt idx="0">
                  <c:v>MOORING</c:v>
                </c:pt>
              </c:strCache>
            </c:strRef>
          </c:tx>
          <c:val>
            <c:numRef>
              <c:f>Recap!$E$26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axId val="173182336"/>
        <c:axId val="156828800"/>
      </c:barChart>
      <c:catAx>
        <c:axId val="173182336"/>
        <c:scaling>
          <c:orientation val="minMax"/>
        </c:scaling>
        <c:axPos val="l"/>
        <c:tickLblPos val="nextTo"/>
        <c:crossAx val="156828800"/>
        <c:crosses val="autoZero"/>
        <c:auto val="1"/>
        <c:lblAlgn val="ctr"/>
        <c:lblOffset val="100"/>
      </c:catAx>
      <c:valAx>
        <c:axId val="156828800"/>
        <c:scaling>
          <c:orientation val="minMax"/>
          <c:max val="1"/>
        </c:scaling>
        <c:axPos val="b"/>
        <c:majorGridlines/>
        <c:numFmt formatCode="0%" sourceLinked="1"/>
        <c:tickLblPos val="nextTo"/>
        <c:crossAx val="17318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46793457184496"/>
          <c:y val="3.0019029257312271E-2"/>
          <c:w val="0.18953206542815509"/>
          <c:h val="0.9122608643756539"/>
        </c:manualLayout>
      </c:layout>
      <c:txPr>
        <a:bodyPr/>
        <a:lstStyle/>
        <a:p>
          <a:pPr>
            <a:defRPr sz="800"/>
          </a:pPr>
          <a:endParaRPr lang="fr-FR"/>
        </a:p>
      </c:txPr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 b="1" i="0" baseline="0"/>
              <a:t>ELECTRICAL PLAN APPROVAL STATUS </a:t>
            </a:r>
            <a:endParaRPr lang="fr-FR" sz="1100"/>
          </a:p>
        </c:rich>
      </c:tx>
      <c:layout/>
    </c:title>
    <c:plotArea>
      <c:layout>
        <c:manualLayout>
          <c:layoutTarget val="inner"/>
          <c:xMode val="edge"/>
          <c:yMode val="edge"/>
          <c:x val="5.3827259191727005E-2"/>
          <c:y val="0.18572214097894096"/>
          <c:w val="0.72189161312412287"/>
          <c:h val="0.67510206688448515"/>
        </c:manualLayout>
      </c:layout>
      <c:barChart>
        <c:barDir val="bar"/>
        <c:grouping val="clustered"/>
        <c:ser>
          <c:idx val="0"/>
          <c:order val="0"/>
          <c:tx>
            <c:strRef>
              <c:f>Recap!$B$34</c:f>
              <c:strCache>
                <c:ptCount val="1"/>
                <c:pt idx="0">
                  <c:v>POWER SYSTEM - ELECTRICAL LOAD BALANCE</c:v>
                </c:pt>
              </c:strCache>
            </c:strRef>
          </c:tx>
          <c:val>
            <c:numRef>
              <c:f>Recap!$E$34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Recap!$B$35</c:f>
              <c:strCache>
                <c:ptCount val="1"/>
                <c:pt idx="0">
                  <c:v>VARIOUS CALCULATIONS</c:v>
                </c:pt>
              </c:strCache>
            </c:strRef>
          </c:tx>
          <c:val>
            <c:numRef>
              <c:f>Recap!$E$35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Recap!$B$36</c:f>
              <c:strCache>
                <c:ptCount val="1"/>
                <c:pt idx="0">
                  <c:v>EQUIPMENT SYSTEM ELECTRICAL DIAGRAM</c:v>
                </c:pt>
              </c:strCache>
            </c:strRef>
          </c:tx>
          <c:val>
            <c:numRef>
              <c:f>Recap!$E$36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Recap!$B$37</c:f>
              <c:strCache>
                <c:ptCount val="1"/>
                <c:pt idx="0">
                  <c:v>ARRANGEMENT OF ELECTRICAL </c:v>
                </c:pt>
              </c:strCache>
            </c:strRef>
          </c:tx>
          <c:val>
            <c:numRef>
              <c:f>Recap!$E$37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axId val="136736128"/>
        <c:axId val="137873280"/>
      </c:barChart>
      <c:catAx>
        <c:axId val="136736128"/>
        <c:scaling>
          <c:orientation val="minMax"/>
        </c:scaling>
        <c:axPos val="l"/>
        <c:tickLblPos val="nextTo"/>
        <c:crossAx val="137873280"/>
        <c:crosses val="autoZero"/>
        <c:auto val="1"/>
        <c:lblAlgn val="ctr"/>
        <c:lblOffset val="100"/>
      </c:catAx>
      <c:valAx>
        <c:axId val="137873280"/>
        <c:scaling>
          <c:orientation val="minMax"/>
          <c:max val="1"/>
        </c:scaling>
        <c:axPos val="b"/>
        <c:majorGridlines/>
        <c:numFmt formatCode="0%" sourceLinked="1"/>
        <c:tickLblPos val="nextTo"/>
        <c:crossAx val="136736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8671480734545218"/>
          <c:y val="0.17712984377522142"/>
          <c:w val="0.21328519265454782"/>
          <c:h val="0.74257360342362055"/>
        </c:manualLayout>
      </c:layout>
      <c:txPr>
        <a:bodyPr/>
        <a:lstStyle/>
        <a:p>
          <a:pPr>
            <a:defRPr sz="700"/>
          </a:pPr>
          <a:endParaRPr lang="fr-FR"/>
        </a:p>
      </c:txPr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44</xdr:row>
      <xdr:rowOff>30480</xdr:rowOff>
    </xdr:from>
    <xdr:to>
      <xdr:col>5</xdr:col>
      <xdr:colOff>1021080</xdr:colOff>
      <xdr:row>61</xdr:row>
      <xdr:rowOff>22860</xdr:rowOff>
    </xdr:to>
    <xdr:graphicFrame macro="">
      <xdr:nvGraphicFramePr>
        <xdr:cNvPr id="2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99060</xdr:colOff>
      <xdr:row>64</xdr:row>
      <xdr:rowOff>121920</xdr:rowOff>
    </xdr:from>
    <xdr:to>
      <xdr:col>5</xdr:col>
      <xdr:colOff>1036320</xdr:colOff>
      <xdr:row>83</xdr:row>
      <xdr:rowOff>7620</xdr:rowOff>
    </xdr:to>
    <xdr:graphicFrame macro="">
      <xdr:nvGraphicFramePr>
        <xdr:cNvPr id="3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222251</xdr:colOff>
      <xdr:row>5</xdr:row>
      <xdr:rowOff>13854</xdr:rowOff>
    </xdr:from>
    <xdr:to>
      <xdr:col>12</xdr:col>
      <xdr:colOff>152400</xdr:colOff>
      <xdr:row>17</xdr:row>
      <xdr:rowOff>75625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263238</xdr:colOff>
      <xdr:row>18</xdr:row>
      <xdr:rowOff>41563</xdr:rowOff>
    </xdr:from>
    <xdr:to>
      <xdr:col>12</xdr:col>
      <xdr:colOff>193966</xdr:colOff>
      <xdr:row>30</xdr:row>
      <xdr:rowOff>89477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249383</xdr:colOff>
      <xdr:row>31</xdr:row>
      <xdr:rowOff>69272</xdr:rowOff>
    </xdr:from>
    <xdr:to>
      <xdr:col>12</xdr:col>
      <xdr:colOff>193965</xdr:colOff>
      <xdr:row>44</xdr:row>
      <xdr:rowOff>34059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235526</xdr:colOff>
      <xdr:row>45</xdr:row>
      <xdr:rowOff>69273</xdr:rowOff>
    </xdr:from>
    <xdr:to>
      <xdr:col>12</xdr:col>
      <xdr:colOff>221673</xdr:colOff>
      <xdr:row>59</xdr:row>
      <xdr:rowOff>27710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263237</xdr:colOff>
      <xdr:row>60</xdr:row>
      <xdr:rowOff>13856</xdr:rowOff>
    </xdr:from>
    <xdr:to>
      <xdr:col>12</xdr:col>
      <xdr:colOff>332511</xdr:colOff>
      <xdr:row>73</xdr:row>
      <xdr:rowOff>55419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277091</xdr:colOff>
      <xdr:row>74</xdr:row>
      <xdr:rowOff>82826</xdr:rowOff>
    </xdr:from>
    <xdr:to>
      <xdr:col>12</xdr:col>
      <xdr:colOff>323021</xdr:colOff>
      <xdr:row>87</xdr:row>
      <xdr:rowOff>152400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hr\AppData\Local\Microsoft\Windows\Temporary%20Internet%20Files\Content.Outlook\JV7BST94\V9%20-%20GS%20-%20LG27%205KA-Drawing%20List%20-%20to%20Owner%20(3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设备及材料清单"/>
      <sheetName val="Schedule"/>
      <sheetName val="Recap"/>
      <sheetName val="Workload"/>
      <sheetName val="For macro"/>
    </sheetNames>
    <sheetDataSet>
      <sheetData sheetId="0"/>
      <sheetData sheetId="1">
        <row r="2">
          <cell r="A2" t="str">
            <v>GENERAL</v>
          </cell>
        </row>
      </sheetData>
      <sheetData sheetId="2">
        <row r="4">
          <cell r="A4" t="str">
            <v>GENERAL</v>
          </cell>
        </row>
        <row r="10">
          <cell r="E10">
            <v>0.63414634146341464</v>
          </cell>
          <cell r="F10">
            <v>33.42307692307692</v>
          </cell>
          <cell r="I10">
            <v>0.36585365853658536</v>
          </cell>
        </row>
        <row r="11">
          <cell r="A11" t="str">
            <v>ACCOMMODATION</v>
          </cell>
        </row>
        <row r="13">
          <cell r="E13">
            <v>0.7407407407407407</v>
          </cell>
          <cell r="F13">
            <v>59.130434782608695</v>
          </cell>
          <cell r="I13">
            <v>0.2592592592592593</v>
          </cell>
        </row>
        <row r="14">
          <cell r="A14" t="str">
            <v>ELECTRICAL</v>
          </cell>
        </row>
        <row r="18">
          <cell r="E18">
            <v>0.95</v>
          </cell>
          <cell r="F18">
            <v>59.81818181818182</v>
          </cell>
          <cell r="I18">
            <v>5.0000000000000044E-2</v>
          </cell>
        </row>
        <row r="19">
          <cell r="A19" t="str">
            <v>HULL</v>
          </cell>
        </row>
        <row r="23">
          <cell r="E23">
            <v>1</v>
          </cell>
          <cell r="F23">
            <v>32.209302325581397</v>
          </cell>
          <cell r="I23">
            <v>0</v>
          </cell>
        </row>
        <row r="24">
          <cell r="A24" t="str">
            <v>OUTFITTING</v>
          </cell>
        </row>
        <row r="30">
          <cell r="E30">
            <v>0.95652173913043481</v>
          </cell>
          <cell r="F30">
            <v>27.405797101449274</v>
          </cell>
          <cell r="I30">
            <v>4.3478260869565188E-2</v>
          </cell>
        </row>
        <row r="31">
          <cell r="A31" t="str">
            <v>MACHINERY</v>
          </cell>
        </row>
        <row r="36">
          <cell r="E36">
            <v>0.93181818181818177</v>
          </cell>
          <cell r="F36">
            <v>67.306818181818187</v>
          </cell>
          <cell r="I36">
            <v>6.8181818181818232E-2</v>
          </cell>
        </row>
        <row r="37">
          <cell r="A37" t="str">
            <v>HVAC</v>
          </cell>
          <cell r="E37">
            <v>0.9285714285714286</v>
          </cell>
          <cell r="F37">
            <v>40.857142857142854</v>
          </cell>
          <cell r="I37">
            <v>7.1428571428571397E-2</v>
          </cell>
        </row>
        <row r="38">
          <cell r="A38" t="str">
            <v>CARGO TANK</v>
          </cell>
          <cell r="E38">
            <v>0.45945945945945948</v>
          </cell>
          <cell r="F38">
            <v>40.857142857142854</v>
          </cell>
          <cell r="I38">
            <v>0.54054054054054057</v>
          </cell>
        </row>
        <row r="39">
          <cell r="A39" t="str">
            <v>WOGS</v>
          </cell>
        </row>
        <row r="45">
          <cell r="E45">
            <v>0.22222222222222221</v>
          </cell>
          <cell r="F45">
            <v>293.78333333333336</v>
          </cell>
          <cell r="I45">
            <v>0.77777777777777779</v>
          </cell>
        </row>
        <row r="46">
          <cell r="A46" t="str">
            <v>EQUIPMENT</v>
          </cell>
        </row>
        <row r="49">
          <cell r="E49">
            <v>0.90384615384615385</v>
          </cell>
          <cell r="F49">
            <v>121.01923076923077</v>
          </cell>
          <cell r="I49">
            <v>9.6153846153846145E-2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AS350"/>
  <sheetViews>
    <sheetView tabSelected="1" zoomScale="70" zoomScaleNormal="70" workbookViewId="0">
      <selection activeCell="AP12" sqref="AP12"/>
    </sheetView>
  </sheetViews>
  <sheetFormatPr baseColWidth="10" defaultRowHeight="13.2"/>
  <cols>
    <col min="1" max="1" width="14.88671875" style="45" customWidth="1"/>
    <col min="2" max="2" width="6.21875" style="18" hidden="1" customWidth="1"/>
    <col min="3" max="3" width="5.77734375" style="18" hidden="1" customWidth="1"/>
    <col min="4" max="4" width="4.33203125" style="18" hidden="1" customWidth="1"/>
    <col min="5" max="5" width="3.77734375" style="18" hidden="1" customWidth="1"/>
    <col min="6" max="6" width="8" style="18" hidden="1" customWidth="1"/>
    <col min="7" max="7" width="23.109375" style="48" hidden="1" customWidth="1"/>
    <col min="8" max="8" width="46.88671875" style="18" customWidth="1"/>
    <col min="9" max="9" width="10.88671875" style="87" customWidth="1"/>
    <col min="10" max="10" width="17.109375" style="84" customWidth="1"/>
    <col min="11" max="11" width="28.33203125" style="18" customWidth="1"/>
    <col min="12" max="12" width="13" style="18" hidden="1" customWidth="1"/>
    <col min="13" max="13" width="2" style="18" hidden="1" customWidth="1"/>
    <col min="14" max="14" width="12.33203125" style="45" hidden="1" customWidth="1"/>
    <col min="15" max="15" width="16.33203125" style="60" hidden="1" customWidth="1"/>
    <col min="16" max="16" width="9" style="45" customWidth="1"/>
    <col min="17" max="18" width="4.5546875" style="18" hidden="1" customWidth="1"/>
    <col min="19" max="34" width="3.6640625" style="18" hidden="1" customWidth="1"/>
    <col min="35" max="36" width="2.5546875" style="18" hidden="1" customWidth="1"/>
    <col min="37" max="37" width="2.44140625" hidden="1" customWidth="1"/>
    <col min="38" max="41" width="0" hidden="1" customWidth="1"/>
    <col min="42" max="42" width="40.88671875" bestFit="1" customWidth="1"/>
    <col min="44" max="44" width="45" bestFit="1" customWidth="1"/>
  </cols>
  <sheetData>
    <row r="1" spans="1:44" ht="41.4" customHeight="1">
      <c r="A1" s="212" t="s">
        <v>436</v>
      </c>
      <c r="B1" s="213"/>
      <c r="C1" s="213"/>
      <c r="D1" s="213"/>
      <c r="E1" s="213"/>
      <c r="F1" s="213"/>
      <c r="G1" s="213"/>
      <c r="H1" s="213"/>
    </row>
    <row r="2" spans="1:44" ht="15" thickBot="1">
      <c r="A2" s="44"/>
      <c r="B2" s="208"/>
      <c r="C2" s="208"/>
      <c r="D2" s="208"/>
      <c r="E2" s="208"/>
      <c r="F2" s="19"/>
      <c r="G2" s="46"/>
      <c r="H2" s="19"/>
      <c r="I2" s="77"/>
      <c r="J2" s="76"/>
      <c r="K2" s="19"/>
      <c r="L2" s="19"/>
      <c r="M2" s="20"/>
      <c r="N2" s="43"/>
      <c r="O2" s="56"/>
      <c r="P2" s="43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</row>
    <row r="3" spans="1:44" ht="30" customHeight="1" thickBot="1">
      <c r="A3" s="130" t="s">
        <v>380</v>
      </c>
      <c r="B3" s="209" t="s">
        <v>232</v>
      </c>
      <c r="C3" s="210"/>
      <c r="D3" s="210"/>
      <c r="E3" s="211"/>
      <c r="F3" s="131" t="s">
        <v>233</v>
      </c>
      <c r="G3" s="132" t="s">
        <v>375</v>
      </c>
      <c r="H3" s="131" t="s">
        <v>235</v>
      </c>
      <c r="I3" s="131" t="s">
        <v>441</v>
      </c>
      <c r="J3" s="133" t="s">
        <v>379</v>
      </c>
      <c r="K3" s="133" t="s">
        <v>371</v>
      </c>
      <c r="L3" s="131" t="s">
        <v>373</v>
      </c>
      <c r="M3" s="131" t="s">
        <v>1</v>
      </c>
      <c r="N3" s="131" t="s">
        <v>234</v>
      </c>
      <c r="O3" s="131" t="s">
        <v>236</v>
      </c>
      <c r="P3" s="131" t="s">
        <v>369</v>
      </c>
      <c r="Q3" s="134" t="s">
        <v>1</v>
      </c>
      <c r="R3" s="27">
        <v>37</v>
      </c>
      <c r="S3" s="27">
        <v>38</v>
      </c>
      <c r="T3" s="27">
        <v>39</v>
      </c>
      <c r="U3" s="27">
        <v>40</v>
      </c>
      <c r="V3" s="27">
        <v>41</v>
      </c>
      <c r="W3" s="27">
        <v>42</v>
      </c>
      <c r="X3" s="27">
        <v>43</v>
      </c>
      <c r="Y3" s="27">
        <v>44</v>
      </c>
      <c r="Z3" s="27">
        <v>45</v>
      </c>
      <c r="AA3" s="27">
        <v>46</v>
      </c>
      <c r="AB3" s="27">
        <v>47</v>
      </c>
      <c r="AC3" s="27">
        <v>48</v>
      </c>
      <c r="AD3" s="27">
        <v>49</v>
      </c>
      <c r="AE3" s="27">
        <v>50</v>
      </c>
      <c r="AF3" s="27">
        <v>51</v>
      </c>
      <c r="AG3" s="27">
        <v>52</v>
      </c>
      <c r="AH3" s="28">
        <v>1</v>
      </c>
      <c r="AI3" s="28">
        <v>2</v>
      </c>
      <c r="AJ3" s="28">
        <v>3</v>
      </c>
      <c r="AK3" s="26"/>
      <c r="AL3" s="1" t="s">
        <v>368</v>
      </c>
      <c r="AM3" s="1" t="e">
        <f>#REF!</f>
        <v>#REF!</v>
      </c>
      <c r="AN3" s="1" t="s">
        <v>5</v>
      </c>
      <c r="AO3" s="1" t="e">
        <f>#REF!</f>
        <v>#REF!</v>
      </c>
      <c r="AQ3" s="121" t="s">
        <v>374</v>
      </c>
      <c r="AR3" s="122">
        <f>Mymacro!C2</f>
        <v>41900</v>
      </c>
    </row>
    <row r="4" spans="1:44" ht="13.95" customHeight="1">
      <c r="A4" s="114" t="s">
        <v>3</v>
      </c>
      <c r="B4" s="125" t="s">
        <v>10</v>
      </c>
      <c r="C4" s="125" t="s">
        <v>11</v>
      </c>
      <c r="D4" s="125">
        <v>100</v>
      </c>
      <c r="E4" s="126" t="s">
        <v>12</v>
      </c>
      <c r="F4" s="127" t="s">
        <v>370</v>
      </c>
      <c r="G4" s="128" t="str">
        <f>CONCATENATE(B4,C4,D4,E4,F4)</f>
        <v>D.103.SD.100.01.REV_A</v>
      </c>
      <c r="H4" s="129" t="s">
        <v>13</v>
      </c>
      <c r="I4" s="220">
        <v>1</v>
      </c>
      <c r="J4" s="109">
        <v>41870</v>
      </c>
      <c r="K4" s="109">
        <v>41753</v>
      </c>
      <c r="L4" s="154" t="s">
        <v>428</v>
      </c>
      <c r="M4" s="110"/>
      <c r="N4" s="111">
        <v>0</v>
      </c>
      <c r="O4" s="112">
        <v>36</v>
      </c>
      <c r="P4" s="113">
        <v>41870</v>
      </c>
      <c r="Q4" s="114"/>
      <c r="R4" s="36" t="s">
        <v>238</v>
      </c>
      <c r="S4" s="36" t="s">
        <v>238</v>
      </c>
      <c r="T4" s="36" t="s">
        <v>238</v>
      </c>
      <c r="U4" s="36" t="s">
        <v>238</v>
      </c>
      <c r="V4" s="36" t="s">
        <v>238</v>
      </c>
      <c r="W4" s="36" t="s">
        <v>238</v>
      </c>
      <c r="X4" s="36" t="s">
        <v>238</v>
      </c>
      <c r="Y4" s="36" t="s">
        <v>238</v>
      </c>
      <c r="Z4" s="36" t="s">
        <v>238</v>
      </c>
      <c r="AA4" s="36" t="s">
        <v>238</v>
      </c>
      <c r="AB4" s="36" t="s">
        <v>238</v>
      </c>
      <c r="AC4" s="36" t="s">
        <v>238</v>
      </c>
      <c r="AD4" s="36" t="s">
        <v>238</v>
      </c>
      <c r="AE4" s="36" t="s">
        <v>238</v>
      </c>
      <c r="AF4" s="36" t="s">
        <v>238</v>
      </c>
      <c r="AG4" s="36" t="s">
        <v>238</v>
      </c>
      <c r="AH4" s="37"/>
      <c r="AI4" s="37"/>
      <c r="AJ4" s="38"/>
      <c r="AP4">
        <f>SUMPRODUCT((A6:A9=Recap!$A$4)*(I6:I9=2))*1</f>
        <v>1</v>
      </c>
      <c r="AQ4" s="120"/>
      <c r="AR4" s="120"/>
    </row>
    <row r="5" spans="1:44" ht="13.95" customHeight="1">
      <c r="A5" s="114" t="s">
        <v>3</v>
      </c>
      <c r="B5" s="4" t="s">
        <v>10</v>
      </c>
      <c r="C5" s="4" t="s">
        <v>11</v>
      </c>
      <c r="D5" s="4">
        <v>100</v>
      </c>
      <c r="E5" s="5" t="s">
        <v>12</v>
      </c>
      <c r="F5" s="119" t="s">
        <v>376</v>
      </c>
      <c r="G5" s="118" t="str">
        <f>CONCATENATE(B5,C5,D5,E5,F5)</f>
        <v>D.103.SD.100.01.REV_B</v>
      </c>
      <c r="H5" s="129" t="s">
        <v>13</v>
      </c>
      <c r="I5" s="221">
        <v>1</v>
      </c>
      <c r="J5" s="175">
        <v>41870</v>
      </c>
      <c r="K5" s="175">
        <v>41870</v>
      </c>
      <c r="L5" s="177" t="s">
        <v>427</v>
      </c>
      <c r="M5" s="110"/>
      <c r="N5" s="111"/>
      <c r="O5" s="112"/>
      <c r="P5" s="291"/>
      <c r="Q5" s="114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6"/>
      <c r="AI5" s="116"/>
      <c r="AJ5" s="117"/>
      <c r="AQ5" s="120"/>
      <c r="AR5" s="120"/>
    </row>
    <row r="6" spans="1:44" ht="13.95" customHeight="1">
      <c r="A6" s="49" t="s">
        <v>3</v>
      </c>
      <c r="B6" s="4" t="s">
        <v>10</v>
      </c>
      <c r="C6" s="4" t="s">
        <v>11</v>
      </c>
      <c r="D6" s="4">
        <v>100</v>
      </c>
      <c r="E6" s="5" t="s">
        <v>14</v>
      </c>
      <c r="F6" s="7" t="s">
        <v>370</v>
      </c>
      <c r="G6" s="47" t="str">
        <f t="shared" ref="G6:G70" si="0">CONCATENATE(B6,C6,D6,E6,F6)</f>
        <v>D.103.SD.100.02.REV_A</v>
      </c>
      <c r="H6" s="52" t="s">
        <v>15</v>
      </c>
      <c r="I6" s="221">
        <v>1</v>
      </c>
      <c r="J6" s="106">
        <v>41953</v>
      </c>
      <c r="K6" s="85"/>
      <c r="L6" s="176"/>
      <c r="M6" s="62"/>
      <c r="N6" s="22">
        <v>0</v>
      </c>
      <c r="O6" s="49">
        <v>46</v>
      </c>
      <c r="P6" s="57"/>
      <c r="Q6" s="49"/>
      <c r="R6" s="2" t="s">
        <v>238</v>
      </c>
      <c r="S6" s="2" t="s">
        <v>238</v>
      </c>
      <c r="T6" s="2" t="s">
        <v>238</v>
      </c>
      <c r="U6" s="2" t="s">
        <v>238</v>
      </c>
      <c r="V6" s="2" t="s">
        <v>238</v>
      </c>
      <c r="W6" s="2" t="s">
        <v>238</v>
      </c>
      <c r="X6" s="2" t="s">
        <v>238</v>
      </c>
      <c r="Y6" s="2" t="s">
        <v>238</v>
      </c>
      <c r="Z6" s="2" t="s">
        <v>238</v>
      </c>
      <c r="AA6" s="2" t="s">
        <v>237</v>
      </c>
      <c r="AB6" s="2" t="s">
        <v>238</v>
      </c>
      <c r="AC6" s="2" t="s">
        <v>238</v>
      </c>
      <c r="AD6" s="2" t="s">
        <v>238</v>
      </c>
      <c r="AE6" s="2" t="s">
        <v>238</v>
      </c>
      <c r="AF6" s="2" t="s">
        <v>238</v>
      </c>
      <c r="AG6" s="2" t="s">
        <v>238</v>
      </c>
      <c r="AH6" s="21"/>
      <c r="AI6" s="21"/>
      <c r="AJ6" s="39"/>
      <c r="AQ6" s="123"/>
      <c r="AR6" s="124" t="s">
        <v>377</v>
      </c>
    </row>
    <row r="7" spans="1:44" ht="13.95" customHeight="1">
      <c r="A7" s="49" t="s">
        <v>3</v>
      </c>
      <c r="B7" s="4" t="s">
        <v>10</v>
      </c>
      <c r="C7" s="4" t="s">
        <v>11</v>
      </c>
      <c r="D7" s="4">
        <v>100</v>
      </c>
      <c r="E7" s="5" t="s">
        <v>16</v>
      </c>
      <c r="F7" s="7" t="s">
        <v>370</v>
      </c>
      <c r="G7" s="47" t="str">
        <f t="shared" si="0"/>
        <v>D.103.SD.100.03.REV_A</v>
      </c>
      <c r="H7" s="52" t="s">
        <v>17</v>
      </c>
      <c r="I7" s="221">
        <v>1</v>
      </c>
      <c r="J7" s="88">
        <v>41806</v>
      </c>
      <c r="K7" s="88">
        <v>41806</v>
      </c>
      <c r="L7" s="155"/>
      <c r="M7" s="89"/>
      <c r="N7" s="90">
        <v>0</v>
      </c>
      <c r="O7" s="91">
        <v>36</v>
      </c>
      <c r="P7" s="92">
        <v>41806</v>
      </c>
      <c r="Q7" s="49"/>
      <c r="R7" s="2" t="s">
        <v>238</v>
      </c>
      <c r="S7" s="2" t="s">
        <v>238</v>
      </c>
      <c r="T7" s="2" t="s">
        <v>238</v>
      </c>
      <c r="U7" s="2" t="s">
        <v>238</v>
      </c>
      <c r="V7" s="2" t="s">
        <v>238</v>
      </c>
      <c r="W7" s="2" t="s">
        <v>238</v>
      </c>
      <c r="X7" s="2" t="s">
        <v>238</v>
      </c>
      <c r="Y7" s="2" t="s">
        <v>238</v>
      </c>
      <c r="Z7" s="2" t="s">
        <v>238</v>
      </c>
      <c r="AA7" s="2" t="s">
        <v>238</v>
      </c>
      <c r="AB7" s="2" t="s">
        <v>238</v>
      </c>
      <c r="AC7" s="2" t="s">
        <v>238</v>
      </c>
      <c r="AD7" s="2" t="s">
        <v>238</v>
      </c>
      <c r="AE7" s="2" t="s">
        <v>238</v>
      </c>
      <c r="AF7" s="2" t="s">
        <v>238</v>
      </c>
      <c r="AG7" s="2" t="s">
        <v>238</v>
      </c>
      <c r="AH7" s="21"/>
      <c r="AI7" s="21"/>
      <c r="AJ7" s="39"/>
    </row>
    <row r="8" spans="1:44" ht="13.95" customHeight="1">
      <c r="A8" s="49" t="s">
        <v>3</v>
      </c>
      <c r="B8" s="4" t="s">
        <v>10</v>
      </c>
      <c r="C8" s="4" t="s">
        <v>11</v>
      </c>
      <c r="D8" s="4">
        <v>101</v>
      </c>
      <c r="E8" s="5" t="s">
        <v>12</v>
      </c>
      <c r="F8" s="7" t="s">
        <v>370</v>
      </c>
      <c r="G8" s="47" t="str">
        <f t="shared" si="0"/>
        <v>D.103.SD.101.01.REV_A</v>
      </c>
      <c r="H8" s="52" t="s">
        <v>18</v>
      </c>
      <c r="I8" s="221">
        <v>1</v>
      </c>
      <c r="J8" s="88">
        <v>41806</v>
      </c>
      <c r="K8" s="88">
        <v>41780</v>
      </c>
      <c r="L8" s="88">
        <v>41806</v>
      </c>
      <c r="M8" s="89"/>
      <c r="N8" s="90">
        <v>0</v>
      </c>
      <c r="O8" s="91">
        <v>36</v>
      </c>
      <c r="P8" s="92">
        <v>41806</v>
      </c>
      <c r="Q8" s="49"/>
      <c r="R8" s="2" t="s">
        <v>238</v>
      </c>
      <c r="S8" s="2" t="s">
        <v>238</v>
      </c>
      <c r="T8" s="2" t="s">
        <v>238</v>
      </c>
      <c r="U8" s="2" t="s">
        <v>238</v>
      </c>
      <c r="V8" s="2" t="s">
        <v>238</v>
      </c>
      <c r="W8" s="2" t="s">
        <v>238</v>
      </c>
      <c r="X8" s="2" t="s">
        <v>238</v>
      </c>
      <c r="Y8" s="2" t="s">
        <v>238</v>
      </c>
      <c r="Z8" s="2" t="s">
        <v>238</v>
      </c>
      <c r="AA8" s="2" t="s">
        <v>238</v>
      </c>
      <c r="AB8" s="2" t="s">
        <v>238</v>
      </c>
      <c r="AC8" s="2" t="s">
        <v>238</v>
      </c>
      <c r="AD8" s="2" t="s">
        <v>238</v>
      </c>
      <c r="AE8" s="2" t="s">
        <v>238</v>
      </c>
      <c r="AF8" s="2" t="s">
        <v>238</v>
      </c>
      <c r="AG8" s="2" t="s">
        <v>238</v>
      </c>
      <c r="AH8" s="21"/>
      <c r="AI8" s="21"/>
      <c r="AJ8" s="39"/>
    </row>
    <row r="9" spans="1:44" ht="13.95" customHeight="1" thickBot="1">
      <c r="A9" s="49" t="s">
        <v>3</v>
      </c>
      <c r="B9" s="4" t="s">
        <v>10</v>
      </c>
      <c r="C9" s="4" t="s">
        <v>11</v>
      </c>
      <c r="D9" s="4">
        <v>102</v>
      </c>
      <c r="E9" s="5" t="s">
        <v>12</v>
      </c>
      <c r="F9" s="7" t="s">
        <v>370</v>
      </c>
      <c r="G9" s="47" t="str">
        <f t="shared" si="0"/>
        <v>D.103.SD.102.01.REV_A</v>
      </c>
      <c r="H9" s="6" t="s">
        <v>19</v>
      </c>
      <c r="I9" s="4">
        <v>2</v>
      </c>
      <c r="J9" s="79">
        <v>41967</v>
      </c>
      <c r="K9" s="84"/>
      <c r="L9" s="156"/>
      <c r="M9" s="62"/>
      <c r="N9" s="22">
        <v>0</v>
      </c>
      <c r="O9" s="49">
        <v>48</v>
      </c>
      <c r="P9" s="60"/>
      <c r="Q9" s="49"/>
      <c r="R9" s="2" t="s">
        <v>238</v>
      </c>
      <c r="S9" s="2" t="s">
        <v>238</v>
      </c>
      <c r="T9" s="2" t="s">
        <v>238</v>
      </c>
      <c r="U9" s="2" t="s">
        <v>238</v>
      </c>
      <c r="V9" s="2" t="s">
        <v>238</v>
      </c>
      <c r="W9" s="2" t="s">
        <v>238</v>
      </c>
      <c r="X9" s="2" t="s">
        <v>238</v>
      </c>
      <c r="Y9" s="2" t="s">
        <v>238</v>
      </c>
      <c r="Z9" s="2" t="s">
        <v>238</v>
      </c>
      <c r="AA9" s="2" t="s">
        <v>238</v>
      </c>
      <c r="AB9" s="2" t="s">
        <v>238</v>
      </c>
      <c r="AC9" s="2" t="s">
        <v>237</v>
      </c>
      <c r="AD9" s="2" t="s">
        <v>238</v>
      </c>
      <c r="AE9" s="2" t="s">
        <v>238</v>
      </c>
      <c r="AF9" s="2" t="s">
        <v>238</v>
      </c>
      <c r="AG9" s="2" t="s">
        <v>238</v>
      </c>
      <c r="AH9" s="21"/>
      <c r="AI9" s="21"/>
      <c r="AJ9" s="39"/>
    </row>
    <row r="10" spans="1:44" ht="13.95" customHeight="1">
      <c r="A10" s="49" t="s">
        <v>3</v>
      </c>
      <c r="B10" s="4" t="s">
        <v>10</v>
      </c>
      <c r="C10" s="4" t="s">
        <v>11</v>
      </c>
      <c r="D10" s="4">
        <v>102</v>
      </c>
      <c r="E10" s="5" t="s">
        <v>14</v>
      </c>
      <c r="F10" s="7" t="s">
        <v>370</v>
      </c>
      <c r="G10" s="47" t="str">
        <f t="shared" si="0"/>
        <v>D.103.SD.102.02.REV_A</v>
      </c>
      <c r="H10" s="9" t="s">
        <v>242</v>
      </c>
      <c r="I10" s="4">
        <v>2</v>
      </c>
      <c r="J10" s="80"/>
      <c r="K10" s="67"/>
      <c r="L10" s="157"/>
      <c r="M10" s="63"/>
      <c r="N10" s="22"/>
      <c r="O10" s="50"/>
      <c r="P10" s="58"/>
      <c r="Q10" s="50"/>
      <c r="R10" s="2" t="s">
        <v>238</v>
      </c>
      <c r="S10" s="2" t="s">
        <v>238</v>
      </c>
      <c r="T10" s="2" t="s">
        <v>238</v>
      </c>
      <c r="U10" s="2" t="s">
        <v>238</v>
      </c>
      <c r="V10" s="2" t="s">
        <v>238</v>
      </c>
      <c r="W10" s="2" t="s">
        <v>238</v>
      </c>
      <c r="X10" s="2" t="s">
        <v>238</v>
      </c>
      <c r="Y10" s="2" t="s">
        <v>238</v>
      </c>
      <c r="Z10" s="2" t="s">
        <v>238</v>
      </c>
      <c r="AA10" s="2" t="s">
        <v>238</v>
      </c>
      <c r="AB10" s="2" t="s">
        <v>238</v>
      </c>
      <c r="AC10" s="2" t="s">
        <v>238</v>
      </c>
      <c r="AD10" s="2" t="s">
        <v>238</v>
      </c>
      <c r="AE10" s="2" t="s">
        <v>238</v>
      </c>
      <c r="AF10" s="2" t="s">
        <v>238</v>
      </c>
      <c r="AG10" s="2" t="s">
        <v>238</v>
      </c>
      <c r="AH10" s="21"/>
      <c r="AI10" s="21"/>
      <c r="AJ10" s="39"/>
      <c r="AQ10" s="181" t="s">
        <v>3</v>
      </c>
      <c r="AR10" s="182"/>
    </row>
    <row r="11" spans="1:44" ht="13.95" customHeight="1">
      <c r="A11" s="49" t="s">
        <v>3</v>
      </c>
      <c r="B11" s="4" t="s">
        <v>10</v>
      </c>
      <c r="C11" s="4" t="s">
        <v>11</v>
      </c>
      <c r="D11" s="4">
        <v>102</v>
      </c>
      <c r="E11" s="5" t="s">
        <v>16</v>
      </c>
      <c r="F11" s="7" t="s">
        <v>370</v>
      </c>
      <c r="G11" s="47" t="str">
        <f t="shared" si="0"/>
        <v>D.103.SD.102.03.REV_A</v>
      </c>
      <c r="H11" s="9" t="s">
        <v>243</v>
      </c>
      <c r="I11" s="4">
        <v>2</v>
      </c>
      <c r="J11" s="80"/>
      <c r="K11" s="67"/>
      <c r="L11" s="157"/>
      <c r="M11" s="63"/>
      <c r="N11" s="22"/>
      <c r="O11" s="50"/>
      <c r="P11" s="58"/>
      <c r="Q11" s="50"/>
      <c r="R11" s="2" t="s">
        <v>238</v>
      </c>
      <c r="S11" s="2" t="s">
        <v>238</v>
      </c>
      <c r="T11" s="2" t="s">
        <v>238</v>
      </c>
      <c r="U11" s="2" t="s">
        <v>238</v>
      </c>
      <c r="V11" s="2" t="s">
        <v>238</v>
      </c>
      <c r="W11" s="2" t="s">
        <v>238</v>
      </c>
      <c r="X11" s="2" t="s">
        <v>238</v>
      </c>
      <c r="Y11" s="2" t="s">
        <v>238</v>
      </c>
      <c r="Z11" s="2" t="s">
        <v>238</v>
      </c>
      <c r="AA11" s="2" t="s">
        <v>238</v>
      </c>
      <c r="AB11" s="2" t="s">
        <v>238</v>
      </c>
      <c r="AC11" s="2" t="s">
        <v>238</v>
      </c>
      <c r="AD11" s="2" t="s">
        <v>238</v>
      </c>
      <c r="AE11" s="2" t="s">
        <v>238</v>
      </c>
      <c r="AF11" s="2" t="s">
        <v>238</v>
      </c>
      <c r="AG11" s="2" t="s">
        <v>238</v>
      </c>
      <c r="AH11" s="21"/>
      <c r="AI11" s="21"/>
      <c r="AJ11" s="39"/>
      <c r="AQ11" s="183">
        <v>1</v>
      </c>
      <c r="AR11" s="184" t="s">
        <v>392</v>
      </c>
    </row>
    <row r="12" spans="1:44" ht="13.95" customHeight="1">
      <c r="A12" s="49" t="s">
        <v>3</v>
      </c>
      <c r="B12" s="4" t="s">
        <v>10</v>
      </c>
      <c r="C12" s="4" t="s">
        <v>11</v>
      </c>
      <c r="D12" s="4">
        <v>102</v>
      </c>
      <c r="E12" s="10" t="s">
        <v>20</v>
      </c>
      <c r="F12" s="7" t="s">
        <v>370</v>
      </c>
      <c r="G12" s="47" t="str">
        <f t="shared" si="0"/>
        <v>D.103.SD.102.04.REV_A</v>
      </c>
      <c r="H12" s="52" t="s">
        <v>21</v>
      </c>
      <c r="I12" s="221">
        <v>4</v>
      </c>
      <c r="J12" s="88">
        <v>41897</v>
      </c>
      <c r="K12" s="88">
        <v>41901</v>
      </c>
      <c r="L12" s="88">
        <v>41906</v>
      </c>
      <c r="M12" s="89"/>
      <c r="N12" s="90">
        <v>0</v>
      </c>
      <c r="O12" s="91">
        <v>38</v>
      </c>
      <c r="P12" s="92">
        <v>41901</v>
      </c>
      <c r="Q12" s="49"/>
      <c r="R12" s="2" t="s">
        <v>238</v>
      </c>
      <c r="S12" s="2" t="s">
        <v>237</v>
      </c>
      <c r="T12" s="2" t="s">
        <v>238</v>
      </c>
      <c r="U12" s="2" t="s">
        <v>238</v>
      </c>
      <c r="V12" s="2" t="s">
        <v>238</v>
      </c>
      <c r="W12" s="2" t="s">
        <v>238</v>
      </c>
      <c r="X12" s="2" t="s">
        <v>238</v>
      </c>
      <c r="Y12" s="2" t="s">
        <v>238</v>
      </c>
      <c r="Z12" s="2" t="s">
        <v>238</v>
      </c>
      <c r="AA12" s="2" t="s">
        <v>238</v>
      </c>
      <c r="AB12" s="2" t="s">
        <v>238</v>
      </c>
      <c r="AC12" s="2" t="s">
        <v>238</v>
      </c>
      <c r="AD12" s="2" t="s">
        <v>238</v>
      </c>
      <c r="AE12" s="2" t="s">
        <v>238</v>
      </c>
      <c r="AF12" s="2" t="s">
        <v>238</v>
      </c>
      <c r="AG12" s="2" t="s">
        <v>238</v>
      </c>
      <c r="AH12" s="21"/>
      <c r="AI12" s="21"/>
      <c r="AJ12" s="39"/>
      <c r="AQ12" s="183">
        <v>2</v>
      </c>
      <c r="AR12" s="184" t="s">
        <v>393</v>
      </c>
    </row>
    <row r="13" spans="1:44" ht="13.95" customHeight="1">
      <c r="A13" s="49" t="s">
        <v>3</v>
      </c>
      <c r="B13" s="4" t="s">
        <v>10</v>
      </c>
      <c r="C13" s="4" t="s">
        <v>11</v>
      </c>
      <c r="D13" s="4">
        <v>102</v>
      </c>
      <c r="E13" s="5" t="s">
        <v>22</v>
      </c>
      <c r="F13" s="7" t="s">
        <v>370</v>
      </c>
      <c r="G13" s="47" t="str">
        <f t="shared" si="0"/>
        <v>D.103.SD.102.05.REV_A</v>
      </c>
      <c r="H13" s="9" t="s">
        <v>244</v>
      </c>
      <c r="I13" s="4">
        <v>6</v>
      </c>
      <c r="J13" s="80"/>
      <c r="K13" s="84"/>
      <c r="L13" s="157"/>
      <c r="M13" s="63"/>
      <c r="N13" s="22"/>
      <c r="O13" s="50"/>
      <c r="P13" s="58"/>
      <c r="Q13" s="50"/>
      <c r="R13" s="2" t="s">
        <v>238</v>
      </c>
      <c r="S13" s="2" t="s">
        <v>238</v>
      </c>
      <c r="T13" s="2" t="s">
        <v>238</v>
      </c>
      <c r="U13" s="2" t="s">
        <v>238</v>
      </c>
      <c r="V13" s="2" t="s">
        <v>238</v>
      </c>
      <c r="W13" s="2" t="s">
        <v>238</v>
      </c>
      <c r="X13" s="2" t="s">
        <v>238</v>
      </c>
      <c r="Y13" s="2" t="s">
        <v>238</v>
      </c>
      <c r="Z13" s="2" t="s">
        <v>238</v>
      </c>
      <c r="AA13" s="2" t="s">
        <v>238</v>
      </c>
      <c r="AB13" s="2" t="s">
        <v>238</v>
      </c>
      <c r="AC13" s="2" t="s">
        <v>238</v>
      </c>
      <c r="AD13" s="2" t="s">
        <v>238</v>
      </c>
      <c r="AE13" s="2" t="s">
        <v>238</v>
      </c>
      <c r="AF13" s="2" t="s">
        <v>238</v>
      </c>
      <c r="AG13" s="2" t="s">
        <v>238</v>
      </c>
      <c r="AH13" s="21"/>
      <c r="AI13" s="21"/>
      <c r="AJ13" s="39"/>
      <c r="AQ13" s="183">
        <v>3</v>
      </c>
      <c r="AR13" s="184" t="s">
        <v>394</v>
      </c>
    </row>
    <row r="14" spans="1:44" ht="13.95" customHeight="1">
      <c r="A14" s="49" t="s">
        <v>3</v>
      </c>
      <c r="B14" s="4" t="s">
        <v>10</v>
      </c>
      <c r="C14" s="4" t="s">
        <v>11</v>
      </c>
      <c r="D14" s="4">
        <v>102</v>
      </c>
      <c r="E14" s="5" t="s">
        <v>23</v>
      </c>
      <c r="F14" s="7" t="s">
        <v>370</v>
      </c>
      <c r="G14" s="47" t="str">
        <f t="shared" si="0"/>
        <v>D.103.SD.102.06.REV_A</v>
      </c>
      <c r="H14" s="9" t="s">
        <v>245</v>
      </c>
      <c r="I14" s="4">
        <v>6</v>
      </c>
      <c r="J14" s="80"/>
      <c r="K14" s="67"/>
      <c r="L14" s="157"/>
      <c r="M14" s="63"/>
      <c r="N14" s="22"/>
      <c r="O14" s="50"/>
      <c r="P14" s="58"/>
      <c r="Q14" s="50"/>
      <c r="R14" s="2" t="s">
        <v>238</v>
      </c>
      <c r="S14" s="2" t="s">
        <v>238</v>
      </c>
      <c r="T14" s="2" t="s">
        <v>238</v>
      </c>
      <c r="U14" s="2" t="s">
        <v>238</v>
      </c>
      <c r="V14" s="2" t="s">
        <v>238</v>
      </c>
      <c r="W14" s="2" t="s">
        <v>238</v>
      </c>
      <c r="X14" s="2" t="s">
        <v>238</v>
      </c>
      <c r="Y14" s="2" t="s">
        <v>238</v>
      </c>
      <c r="Z14" s="2" t="s">
        <v>238</v>
      </c>
      <c r="AA14" s="2" t="s">
        <v>238</v>
      </c>
      <c r="AB14" s="2" t="s">
        <v>238</v>
      </c>
      <c r="AC14" s="2" t="s">
        <v>238</v>
      </c>
      <c r="AD14" s="2" t="s">
        <v>238</v>
      </c>
      <c r="AE14" s="2" t="s">
        <v>238</v>
      </c>
      <c r="AF14" s="2" t="s">
        <v>238</v>
      </c>
      <c r="AG14" s="2" t="s">
        <v>238</v>
      </c>
      <c r="AH14" s="21"/>
      <c r="AI14" s="21"/>
      <c r="AJ14" s="39"/>
      <c r="AQ14" s="183">
        <v>4</v>
      </c>
      <c r="AR14" s="184" t="s">
        <v>395</v>
      </c>
    </row>
    <row r="15" spans="1:44" ht="13.95" customHeight="1">
      <c r="A15" s="49" t="s">
        <v>3</v>
      </c>
      <c r="B15" s="4" t="s">
        <v>10</v>
      </c>
      <c r="C15" s="4" t="s">
        <v>11</v>
      </c>
      <c r="D15" s="4">
        <v>102</v>
      </c>
      <c r="E15" s="5" t="s">
        <v>24</v>
      </c>
      <c r="F15" s="7" t="s">
        <v>370</v>
      </c>
      <c r="G15" s="47" t="str">
        <f t="shared" si="0"/>
        <v>D.103.SD.102.07.REV_A</v>
      </c>
      <c r="H15" s="9" t="s">
        <v>25</v>
      </c>
      <c r="I15" s="4">
        <v>6</v>
      </c>
      <c r="J15" s="79">
        <v>41995</v>
      </c>
      <c r="K15" s="66"/>
      <c r="L15" s="156"/>
      <c r="M15" s="62"/>
      <c r="N15" s="23">
        <v>0</v>
      </c>
      <c r="O15" s="49">
        <v>52</v>
      </c>
      <c r="P15" s="57"/>
      <c r="Q15" s="49"/>
      <c r="R15" s="2" t="s">
        <v>238</v>
      </c>
      <c r="S15" s="2" t="s">
        <v>238</v>
      </c>
      <c r="T15" s="2" t="s">
        <v>238</v>
      </c>
      <c r="U15" s="2" t="s">
        <v>238</v>
      </c>
      <c r="V15" s="2" t="s">
        <v>238</v>
      </c>
      <c r="W15" s="2" t="s">
        <v>238</v>
      </c>
      <c r="X15" s="2" t="s">
        <v>238</v>
      </c>
      <c r="Y15" s="2" t="s">
        <v>238</v>
      </c>
      <c r="Z15" s="2" t="s">
        <v>238</v>
      </c>
      <c r="AA15" s="2" t="s">
        <v>238</v>
      </c>
      <c r="AB15" s="2" t="s">
        <v>238</v>
      </c>
      <c r="AC15" s="2" t="s">
        <v>238</v>
      </c>
      <c r="AD15" s="2" t="s">
        <v>238</v>
      </c>
      <c r="AE15" s="2" t="s">
        <v>238</v>
      </c>
      <c r="AF15" s="2" t="s">
        <v>238</v>
      </c>
      <c r="AG15" s="2" t="s">
        <v>237</v>
      </c>
      <c r="AH15" s="21"/>
      <c r="AI15" s="21"/>
      <c r="AJ15" s="39"/>
      <c r="AQ15" s="183">
        <v>5</v>
      </c>
      <c r="AR15" s="184" t="s">
        <v>396</v>
      </c>
    </row>
    <row r="16" spans="1:44" ht="13.95" customHeight="1" thickBot="1">
      <c r="A16" s="49" t="s">
        <v>3</v>
      </c>
      <c r="B16" s="4" t="s">
        <v>10</v>
      </c>
      <c r="C16" s="4" t="s">
        <v>11</v>
      </c>
      <c r="D16" s="4">
        <v>102</v>
      </c>
      <c r="E16" s="5" t="s">
        <v>26</v>
      </c>
      <c r="F16" s="7" t="s">
        <v>370</v>
      </c>
      <c r="G16" s="47" t="str">
        <f t="shared" si="0"/>
        <v>D.103.SD.102.08.REV_A</v>
      </c>
      <c r="H16" s="52" t="s">
        <v>27</v>
      </c>
      <c r="I16" s="221">
        <v>5</v>
      </c>
      <c r="J16" s="88">
        <v>41806</v>
      </c>
      <c r="K16" s="88">
        <v>41806</v>
      </c>
      <c r="L16" s="158" t="s">
        <v>431</v>
      </c>
      <c r="M16" s="93"/>
      <c r="N16" s="90">
        <v>0</v>
      </c>
      <c r="O16" s="91">
        <v>36</v>
      </c>
      <c r="P16" s="92">
        <v>41806</v>
      </c>
      <c r="Q16" s="49"/>
      <c r="R16" s="2" t="s">
        <v>238</v>
      </c>
      <c r="S16" s="2" t="s">
        <v>238</v>
      </c>
      <c r="T16" s="2" t="s">
        <v>238</v>
      </c>
      <c r="U16" s="2" t="s">
        <v>238</v>
      </c>
      <c r="V16" s="2" t="s">
        <v>238</v>
      </c>
      <c r="W16" s="2" t="s">
        <v>238</v>
      </c>
      <c r="X16" s="2" t="s">
        <v>238</v>
      </c>
      <c r="Y16" s="2" t="s">
        <v>238</v>
      </c>
      <c r="Z16" s="2" t="s">
        <v>238</v>
      </c>
      <c r="AA16" s="2" t="s">
        <v>238</v>
      </c>
      <c r="AB16" s="2" t="s">
        <v>238</v>
      </c>
      <c r="AC16" s="2" t="s">
        <v>238</v>
      </c>
      <c r="AD16" s="2" t="s">
        <v>238</v>
      </c>
      <c r="AE16" s="2" t="s">
        <v>238</v>
      </c>
      <c r="AF16" s="2" t="s">
        <v>238</v>
      </c>
      <c r="AG16" s="2" t="s">
        <v>238</v>
      </c>
      <c r="AH16" s="21"/>
      <c r="AI16" s="21"/>
      <c r="AJ16" s="39"/>
      <c r="AQ16" s="185">
        <v>6</v>
      </c>
      <c r="AR16" s="186" t="s">
        <v>397</v>
      </c>
    </row>
    <row r="17" spans="1:44" ht="14.4" customHeight="1" thickBot="1">
      <c r="A17" s="49" t="s">
        <v>3</v>
      </c>
      <c r="B17" s="4" t="s">
        <v>10</v>
      </c>
      <c r="C17" s="4" t="s">
        <v>11</v>
      </c>
      <c r="D17" s="4">
        <v>102</v>
      </c>
      <c r="E17" s="5" t="s">
        <v>26</v>
      </c>
      <c r="F17" s="7" t="s">
        <v>370</v>
      </c>
      <c r="G17" s="47" t="str">
        <f t="shared" si="0"/>
        <v>D.103.SD.102.08.REV_A</v>
      </c>
      <c r="H17" s="6" t="s">
        <v>246</v>
      </c>
      <c r="I17" s="4">
        <v>5</v>
      </c>
      <c r="J17" s="81"/>
      <c r="K17" s="84"/>
      <c r="L17" s="159"/>
      <c r="M17" s="64"/>
      <c r="N17" s="22"/>
      <c r="O17" s="50"/>
      <c r="P17" s="58"/>
      <c r="Q17" s="50"/>
      <c r="R17" s="2" t="s">
        <v>238</v>
      </c>
      <c r="S17" s="2" t="s">
        <v>238</v>
      </c>
      <c r="T17" s="2" t="s">
        <v>238</v>
      </c>
      <c r="U17" s="2" t="s">
        <v>238</v>
      </c>
      <c r="V17" s="2" t="s">
        <v>238</v>
      </c>
      <c r="W17" s="2" t="s">
        <v>238</v>
      </c>
      <c r="X17" s="2" t="s">
        <v>238</v>
      </c>
      <c r="Y17" s="2" t="s">
        <v>238</v>
      </c>
      <c r="Z17" s="2" t="s">
        <v>238</v>
      </c>
      <c r="AA17" s="2" t="s">
        <v>238</v>
      </c>
      <c r="AB17" s="2" t="s">
        <v>238</v>
      </c>
      <c r="AC17" s="2" t="s">
        <v>238</v>
      </c>
      <c r="AD17" s="2" t="s">
        <v>238</v>
      </c>
      <c r="AE17" s="2" t="s">
        <v>238</v>
      </c>
      <c r="AF17" s="2" t="s">
        <v>238</v>
      </c>
      <c r="AG17" s="2" t="s">
        <v>238</v>
      </c>
      <c r="AH17" s="21"/>
      <c r="AI17" s="21"/>
      <c r="AJ17" s="39"/>
      <c r="AQ17" s="180"/>
      <c r="AR17" s="180"/>
    </row>
    <row r="18" spans="1:44" ht="13.95" customHeight="1">
      <c r="A18" s="49" t="s">
        <v>3</v>
      </c>
      <c r="B18" s="4" t="s">
        <v>10</v>
      </c>
      <c r="C18" s="4" t="s">
        <v>11</v>
      </c>
      <c r="D18" s="4">
        <v>103</v>
      </c>
      <c r="E18" s="5" t="s">
        <v>12</v>
      </c>
      <c r="F18" s="7" t="s">
        <v>370</v>
      </c>
      <c r="G18" s="47" t="str">
        <f t="shared" si="0"/>
        <v>D.103.SD.103.01.REV_A</v>
      </c>
      <c r="H18" s="53" t="s">
        <v>28</v>
      </c>
      <c r="I18" s="222">
        <v>5</v>
      </c>
      <c r="J18" s="101"/>
      <c r="K18" s="102"/>
      <c r="L18" s="160"/>
      <c r="M18" s="103"/>
      <c r="N18" s="104">
        <v>0</v>
      </c>
      <c r="O18" s="105">
        <v>36</v>
      </c>
      <c r="P18" s="292"/>
      <c r="Q18" s="49"/>
      <c r="R18" s="2" t="s">
        <v>238</v>
      </c>
      <c r="S18" s="2" t="s">
        <v>238</v>
      </c>
      <c r="T18" s="2" t="s">
        <v>238</v>
      </c>
      <c r="U18" s="2" t="s">
        <v>238</v>
      </c>
      <c r="V18" s="2" t="s">
        <v>238</v>
      </c>
      <c r="W18" s="2" t="s">
        <v>238</v>
      </c>
      <c r="X18" s="2" t="s">
        <v>238</v>
      </c>
      <c r="Y18" s="2" t="s">
        <v>238</v>
      </c>
      <c r="Z18" s="2" t="s">
        <v>238</v>
      </c>
      <c r="AA18" s="2" t="s">
        <v>238</v>
      </c>
      <c r="AB18" s="2" t="s">
        <v>238</v>
      </c>
      <c r="AC18" s="2" t="s">
        <v>238</v>
      </c>
      <c r="AD18" s="2" t="s">
        <v>238</v>
      </c>
      <c r="AE18" s="2" t="s">
        <v>238</v>
      </c>
      <c r="AF18" s="2" t="s">
        <v>238</v>
      </c>
      <c r="AG18" s="2" t="s">
        <v>238</v>
      </c>
      <c r="AH18" s="21"/>
      <c r="AI18" s="21"/>
      <c r="AJ18" s="39"/>
      <c r="AP18" t="s">
        <v>445</v>
      </c>
      <c r="AQ18" s="181" t="s">
        <v>4</v>
      </c>
      <c r="AR18" s="182"/>
    </row>
    <row r="19" spans="1:44" ht="13.95" customHeight="1">
      <c r="A19" s="49" t="s">
        <v>3</v>
      </c>
      <c r="B19" s="4" t="s">
        <v>10</v>
      </c>
      <c r="C19" s="4" t="s">
        <v>11</v>
      </c>
      <c r="D19" s="4">
        <v>103</v>
      </c>
      <c r="E19" s="5" t="s">
        <v>14</v>
      </c>
      <c r="F19" s="7" t="s">
        <v>370</v>
      </c>
      <c r="G19" s="47" t="str">
        <f t="shared" si="0"/>
        <v>D.103.SD.103.02.REV_A</v>
      </c>
      <c r="H19" s="53" t="s">
        <v>29</v>
      </c>
      <c r="I19" s="222">
        <v>5</v>
      </c>
      <c r="J19" s="88">
        <v>41865</v>
      </c>
      <c r="K19" s="88">
        <v>41865</v>
      </c>
      <c r="L19" s="179" t="s">
        <v>429</v>
      </c>
      <c r="M19" s="89"/>
      <c r="N19" s="90">
        <v>0</v>
      </c>
      <c r="O19" s="91">
        <v>36</v>
      </c>
      <c r="P19" s="92">
        <v>41865</v>
      </c>
      <c r="Q19" s="49"/>
      <c r="R19" s="2" t="s">
        <v>238</v>
      </c>
      <c r="S19" s="2" t="s">
        <v>238</v>
      </c>
      <c r="T19" s="2" t="s">
        <v>238</v>
      </c>
      <c r="U19" s="2" t="s">
        <v>238</v>
      </c>
      <c r="V19" s="2" t="s">
        <v>238</v>
      </c>
      <c r="W19" s="2" t="s">
        <v>238</v>
      </c>
      <c r="X19" s="2" t="s">
        <v>238</v>
      </c>
      <c r="Y19" s="2" t="s">
        <v>238</v>
      </c>
      <c r="Z19" s="2" t="s">
        <v>238</v>
      </c>
      <c r="AA19" s="2" t="s">
        <v>238</v>
      </c>
      <c r="AB19" s="2" t="s">
        <v>238</v>
      </c>
      <c r="AC19" s="2" t="s">
        <v>238</v>
      </c>
      <c r="AD19" s="2" t="s">
        <v>238</v>
      </c>
      <c r="AE19" s="2" t="s">
        <v>238</v>
      </c>
      <c r="AF19" s="2" t="s">
        <v>238</v>
      </c>
      <c r="AG19" s="2" t="s">
        <v>238</v>
      </c>
      <c r="AH19" s="21"/>
      <c r="AI19" s="21"/>
      <c r="AJ19" s="39"/>
      <c r="AQ19" s="183">
        <v>1</v>
      </c>
      <c r="AR19" s="184" t="s">
        <v>402</v>
      </c>
    </row>
    <row r="20" spans="1:44" ht="13.95" customHeight="1">
      <c r="A20" s="49" t="s">
        <v>3</v>
      </c>
      <c r="B20" s="4" t="s">
        <v>10</v>
      </c>
      <c r="C20" s="4" t="s">
        <v>11</v>
      </c>
      <c r="D20" s="4">
        <v>103</v>
      </c>
      <c r="E20" s="5" t="s">
        <v>16</v>
      </c>
      <c r="F20" s="7" t="s">
        <v>370</v>
      </c>
      <c r="G20" s="47" t="str">
        <f t="shared" si="0"/>
        <v>D.103.SD.103.03.REV_A</v>
      </c>
      <c r="H20" s="12" t="s">
        <v>30</v>
      </c>
      <c r="I20" s="7">
        <v>3</v>
      </c>
      <c r="J20" s="79">
        <v>41932</v>
      </c>
      <c r="K20" s="66"/>
      <c r="L20" s="156"/>
      <c r="M20" s="62"/>
      <c r="N20" s="22">
        <v>0</v>
      </c>
      <c r="O20" s="61">
        <v>43</v>
      </c>
      <c r="P20" s="61"/>
      <c r="Q20" s="49"/>
      <c r="R20" s="2" t="s">
        <v>238</v>
      </c>
      <c r="S20" s="2" t="s">
        <v>238</v>
      </c>
      <c r="T20" s="2" t="s">
        <v>238</v>
      </c>
      <c r="U20" s="2" t="s">
        <v>238</v>
      </c>
      <c r="V20" s="2" t="s">
        <v>238</v>
      </c>
      <c r="W20" s="2" t="s">
        <v>238</v>
      </c>
      <c r="X20" s="2" t="s">
        <v>237</v>
      </c>
      <c r="Y20" s="2" t="s">
        <v>238</v>
      </c>
      <c r="Z20" s="2" t="s">
        <v>238</v>
      </c>
      <c r="AA20" s="2" t="s">
        <v>238</v>
      </c>
      <c r="AB20" s="2" t="s">
        <v>238</v>
      </c>
      <c r="AC20" s="2" t="s">
        <v>238</v>
      </c>
      <c r="AD20" s="2" t="s">
        <v>238</v>
      </c>
      <c r="AE20" s="2" t="s">
        <v>238</v>
      </c>
      <c r="AF20" s="2" t="s">
        <v>238</v>
      </c>
      <c r="AG20" s="2" t="s">
        <v>238</v>
      </c>
      <c r="AH20" s="21"/>
      <c r="AI20" s="21"/>
      <c r="AJ20" s="39"/>
      <c r="AM20" s="43"/>
      <c r="AQ20" s="183">
        <v>2</v>
      </c>
      <c r="AR20" s="184" t="s">
        <v>403</v>
      </c>
    </row>
    <row r="21" spans="1:44" ht="13.95" customHeight="1">
      <c r="A21" s="49" t="s">
        <v>3</v>
      </c>
      <c r="B21" s="4" t="s">
        <v>10</v>
      </c>
      <c r="C21" s="4" t="s">
        <v>11</v>
      </c>
      <c r="D21" s="4">
        <v>105</v>
      </c>
      <c r="E21" s="5" t="s">
        <v>12</v>
      </c>
      <c r="F21" s="7" t="s">
        <v>370</v>
      </c>
      <c r="G21" s="47" t="str">
        <f t="shared" si="0"/>
        <v>D.103.SD.105.01.REV_A</v>
      </c>
      <c r="H21" s="54" t="s">
        <v>31</v>
      </c>
      <c r="I21" s="222">
        <v>1</v>
      </c>
      <c r="J21" s="88">
        <v>41845</v>
      </c>
      <c r="K21" s="88">
        <v>41841</v>
      </c>
      <c r="L21" s="174">
        <v>41892</v>
      </c>
      <c r="M21" s="93"/>
      <c r="N21" s="90">
        <v>0</v>
      </c>
      <c r="O21" s="91">
        <v>36</v>
      </c>
      <c r="P21" s="92">
        <v>41845</v>
      </c>
      <c r="Q21" s="49"/>
      <c r="R21" s="2" t="s">
        <v>238</v>
      </c>
      <c r="S21" s="2" t="s">
        <v>238</v>
      </c>
      <c r="T21" s="2" t="s">
        <v>238</v>
      </c>
      <c r="U21" s="2" t="s">
        <v>238</v>
      </c>
      <c r="V21" s="2" t="s">
        <v>238</v>
      </c>
      <c r="W21" s="2" t="s">
        <v>238</v>
      </c>
      <c r="X21" s="2" t="s">
        <v>238</v>
      </c>
      <c r="Y21" s="2" t="s">
        <v>238</v>
      </c>
      <c r="Z21" s="2" t="s">
        <v>238</v>
      </c>
      <c r="AA21" s="2" t="s">
        <v>238</v>
      </c>
      <c r="AB21" s="2" t="s">
        <v>238</v>
      </c>
      <c r="AC21" s="2" t="s">
        <v>238</v>
      </c>
      <c r="AD21" s="2" t="s">
        <v>238</v>
      </c>
      <c r="AE21" s="2" t="s">
        <v>238</v>
      </c>
      <c r="AF21" s="2" t="s">
        <v>238</v>
      </c>
      <c r="AG21" s="2" t="s">
        <v>238</v>
      </c>
      <c r="AH21" s="21"/>
      <c r="AI21" s="21"/>
      <c r="AJ21" s="39"/>
      <c r="AQ21" s="183">
        <v>3</v>
      </c>
      <c r="AR21" s="184" t="s">
        <v>404</v>
      </c>
    </row>
    <row r="22" spans="1:44" ht="13.95" customHeight="1" thickBot="1">
      <c r="A22" s="49" t="s">
        <v>3</v>
      </c>
      <c r="B22" s="4" t="s">
        <v>10</v>
      </c>
      <c r="C22" s="4" t="s">
        <v>11</v>
      </c>
      <c r="D22" s="4">
        <v>105</v>
      </c>
      <c r="E22" s="5" t="s">
        <v>14</v>
      </c>
      <c r="F22" s="7" t="s">
        <v>370</v>
      </c>
      <c r="G22" s="47" t="str">
        <f t="shared" si="0"/>
        <v>D.103.SD.105.02.REV_A</v>
      </c>
      <c r="H22" s="12" t="s">
        <v>32</v>
      </c>
      <c r="I22" s="7">
        <v>1</v>
      </c>
      <c r="J22" s="79">
        <v>41981</v>
      </c>
      <c r="K22" s="68"/>
      <c r="L22" s="159"/>
      <c r="M22" s="64"/>
      <c r="N22" s="22">
        <v>0</v>
      </c>
      <c r="O22" s="49">
        <v>50</v>
      </c>
      <c r="P22" s="57"/>
      <c r="Q22" s="49"/>
      <c r="R22" s="2" t="s">
        <v>238</v>
      </c>
      <c r="S22" s="2" t="s">
        <v>238</v>
      </c>
      <c r="T22" s="2" t="s">
        <v>238</v>
      </c>
      <c r="U22" s="2" t="s">
        <v>238</v>
      </c>
      <c r="V22" s="2" t="s">
        <v>238</v>
      </c>
      <c r="W22" s="2" t="s">
        <v>238</v>
      </c>
      <c r="X22" s="2" t="s">
        <v>238</v>
      </c>
      <c r="Y22" s="2" t="s">
        <v>238</v>
      </c>
      <c r="Z22" s="2" t="s">
        <v>238</v>
      </c>
      <c r="AA22" s="2" t="s">
        <v>238</v>
      </c>
      <c r="AB22" s="2" t="s">
        <v>238</v>
      </c>
      <c r="AC22" s="2" t="s">
        <v>238</v>
      </c>
      <c r="AD22" s="2" t="s">
        <v>238</v>
      </c>
      <c r="AE22" s="2" t="s">
        <v>237</v>
      </c>
      <c r="AF22" s="2" t="s">
        <v>238</v>
      </c>
      <c r="AG22" s="2" t="s">
        <v>238</v>
      </c>
      <c r="AH22" s="21"/>
      <c r="AI22" s="21"/>
      <c r="AJ22" s="39"/>
      <c r="AQ22" s="185">
        <v>4</v>
      </c>
      <c r="AR22" s="186" t="s">
        <v>405</v>
      </c>
    </row>
    <row r="23" spans="1:44" ht="13.95" customHeight="1" thickBot="1">
      <c r="A23" s="49" t="s">
        <v>3</v>
      </c>
      <c r="B23" s="4" t="s">
        <v>10</v>
      </c>
      <c r="C23" s="4" t="s">
        <v>11</v>
      </c>
      <c r="D23" s="4">
        <v>105</v>
      </c>
      <c r="E23" s="5" t="s">
        <v>16</v>
      </c>
      <c r="F23" s="7" t="s">
        <v>370</v>
      </c>
      <c r="G23" s="47" t="str">
        <f t="shared" si="0"/>
        <v>D.103.SD.105.03.REV_A</v>
      </c>
      <c r="H23" s="12" t="s">
        <v>247</v>
      </c>
      <c r="I23" s="7">
        <v>1</v>
      </c>
      <c r="J23" s="80"/>
      <c r="K23" s="67"/>
      <c r="L23" s="157"/>
      <c r="M23" s="63"/>
      <c r="N23" s="22"/>
      <c r="O23" s="50"/>
      <c r="P23" s="58"/>
      <c r="Q23" s="50"/>
      <c r="R23" s="2" t="s">
        <v>238</v>
      </c>
      <c r="S23" s="2" t="s">
        <v>238</v>
      </c>
      <c r="T23" s="2" t="s">
        <v>238</v>
      </c>
      <c r="U23" s="2" t="s">
        <v>238</v>
      </c>
      <c r="V23" s="2" t="s">
        <v>238</v>
      </c>
      <c r="W23" s="2" t="s">
        <v>238</v>
      </c>
      <c r="X23" s="2" t="s">
        <v>238</v>
      </c>
      <c r="Y23" s="2" t="s">
        <v>238</v>
      </c>
      <c r="Z23" s="2" t="s">
        <v>238</v>
      </c>
      <c r="AA23" s="2" t="s">
        <v>238</v>
      </c>
      <c r="AB23" s="2" t="s">
        <v>238</v>
      </c>
      <c r="AC23" s="2" t="s">
        <v>238</v>
      </c>
      <c r="AD23" s="2" t="s">
        <v>238</v>
      </c>
      <c r="AE23" s="2" t="s">
        <v>238</v>
      </c>
      <c r="AF23" s="2" t="s">
        <v>238</v>
      </c>
      <c r="AG23" s="2" t="s">
        <v>238</v>
      </c>
      <c r="AH23" s="21"/>
      <c r="AI23" s="21"/>
      <c r="AJ23" s="39"/>
    </row>
    <row r="24" spans="1:44" ht="13.95" customHeight="1">
      <c r="A24" s="49" t="s">
        <v>3</v>
      </c>
      <c r="B24" s="4" t="s">
        <v>10</v>
      </c>
      <c r="C24" s="4" t="s">
        <v>11</v>
      </c>
      <c r="D24" s="4">
        <v>105</v>
      </c>
      <c r="E24" s="5" t="s">
        <v>16</v>
      </c>
      <c r="F24" s="7" t="s">
        <v>370</v>
      </c>
      <c r="G24" s="47" t="str">
        <f t="shared" si="0"/>
        <v>D.103.SD.105.03.REV_A</v>
      </c>
      <c r="H24" s="12" t="s">
        <v>248</v>
      </c>
      <c r="I24" s="7">
        <v>1</v>
      </c>
      <c r="J24" s="80"/>
      <c r="K24" s="67"/>
      <c r="L24" s="157"/>
      <c r="M24" s="63"/>
      <c r="N24" s="22"/>
      <c r="O24" s="50"/>
      <c r="P24" s="58"/>
      <c r="Q24" s="50"/>
      <c r="R24" s="2" t="s">
        <v>238</v>
      </c>
      <c r="S24" s="2" t="s">
        <v>238</v>
      </c>
      <c r="T24" s="2" t="s">
        <v>238</v>
      </c>
      <c r="U24" s="2" t="s">
        <v>238</v>
      </c>
      <c r="V24" s="2" t="s">
        <v>238</v>
      </c>
      <c r="W24" s="2" t="s">
        <v>238</v>
      </c>
      <c r="X24" s="2" t="s">
        <v>238</v>
      </c>
      <c r="Y24" s="2" t="s">
        <v>238</v>
      </c>
      <c r="Z24" s="2" t="s">
        <v>238</v>
      </c>
      <c r="AA24" s="2" t="s">
        <v>238</v>
      </c>
      <c r="AB24" s="2" t="s">
        <v>238</v>
      </c>
      <c r="AC24" s="2" t="s">
        <v>238</v>
      </c>
      <c r="AD24" s="2" t="s">
        <v>238</v>
      </c>
      <c r="AE24" s="2" t="s">
        <v>238</v>
      </c>
      <c r="AF24" s="2" t="s">
        <v>238</v>
      </c>
      <c r="AG24" s="2" t="s">
        <v>238</v>
      </c>
      <c r="AH24" s="21"/>
      <c r="AI24" s="21"/>
      <c r="AJ24" s="39"/>
      <c r="AQ24" s="181" t="s">
        <v>2</v>
      </c>
      <c r="AR24" s="182"/>
    </row>
    <row r="25" spans="1:44" ht="13.95" customHeight="1">
      <c r="A25" s="49" t="s">
        <v>3</v>
      </c>
      <c r="B25" s="4" t="s">
        <v>10</v>
      </c>
      <c r="C25" s="4" t="s">
        <v>11</v>
      </c>
      <c r="D25" s="4">
        <v>105</v>
      </c>
      <c r="E25" s="5" t="s">
        <v>20</v>
      </c>
      <c r="F25" s="7" t="s">
        <v>370</v>
      </c>
      <c r="G25" s="47" t="str">
        <f t="shared" si="0"/>
        <v>D.103.SD.105.04.REV_A</v>
      </c>
      <c r="H25" s="54" t="s">
        <v>33</v>
      </c>
      <c r="I25" s="222">
        <v>4</v>
      </c>
      <c r="J25" s="106">
        <v>41911</v>
      </c>
      <c r="K25" s="106">
        <v>41898</v>
      </c>
      <c r="L25" s="155"/>
      <c r="M25" s="89"/>
      <c r="N25" s="90">
        <v>0</v>
      </c>
      <c r="O25" s="91">
        <v>40</v>
      </c>
      <c r="P25" s="91"/>
      <c r="Q25" s="49"/>
      <c r="R25" s="2" t="s">
        <v>238</v>
      </c>
      <c r="S25" s="2" t="s">
        <v>238</v>
      </c>
      <c r="T25" s="2" t="s">
        <v>238</v>
      </c>
      <c r="U25" s="2" t="s">
        <v>237</v>
      </c>
      <c r="V25" s="2" t="s">
        <v>238</v>
      </c>
      <c r="W25" s="2" t="s">
        <v>238</v>
      </c>
      <c r="X25" s="2" t="s">
        <v>238</v>
      </c>
      <c r="Y25" s="2" t="s">
        <v>238</v>
      </c>
      <c r="Z25" s="2" t="s">
        <v>238</v>
      </c>
      <c r="AA25" s="2" t="s">
        <v>238</v>
      </c>
      <c r="AB25" s="2" t="s">
        <v>238</v>
      </c>
      <c r="AC25" s="2" t="s">
        <v>238</v>
      </c>
      <c r="AD25" s="2" t="s">
        <v>238</v>
      </c>
      <c r="AE25" s="2" t="s">
        <v>238</v>
      </c>
      <c r="AF25" s="2" t="s">
        <v>238</v>
      </c>
      <c r="AG25" s="2" t="s">
        <v>238</v>
      </c>
      <c r="AH25" s="21"/>
      <c r="AI25" s="21"/>
      <c r="AJ25" s="39"/>
      <c r="AP25" t="s">
        <v>446</v>
      </c>
      <c r="AQ25" s="183">
        <v>1</v>
      </c>
      <c r="AR25" s="184" t="s">
        <v>398</v>
      </c>
    </row>
    <row r="26" spans="1:44" ht="13.95" customHeight="1">
      <c r="A26" s="49" t="s">
        <v>3</v>
      </c>
      <c r="B26" s="4" t="s">
        <v>10</v>
      </c>
      <c r="C26" s="4" t="s">
        <v>11</v>
      </c>
      <c r="D26" s="4">
        <v>105</v>
      </c>
      <c r="E26" s="5" t="s">
        <v>20</v>
      </c>
      <c r="F26" s="7" t="s">
        <v>370</v>
      </c>
      <c r="G26" s="47" t="str">
        <f t="shared" si="0"/>
        <v>D.103.SD.105.04.REV_A</v>
      </c>
      <c r="H26" s="12" t="s">
        <v>249</v>
      </c>
      <c r="I26" s="7">
        <v>3</v>
      </c>
      <c r="J26" s="80"/>
      <c r="K26" s="67"/>
      <c r="L26" s="157"/>
      <c r="M26" s="63"/>
      <c r="N26" s="22"/>
      <c r="O26" s="50"/>
      <c r="P26" s="58"/>
      <c r="Q26" s="50"/>
      <c r="R26" s="2" t="s">
        <v>238</v>
      </c>
      <c r="S26" s="2" t="s">
        <v>238</v>
      </c>
      <c r="T26" s="2" t="s">
        <v>238</v>
      </c>
      <c r="U26" s="2" t="s">
        <v>238</v>
      </c>
      <c r="V26" s="2" t="s">
        <v>238</v>
      </c>
      <c r="W26" s="2" t="s">
        <v>238</v>
      </c>
      <c r="X26" s="2" t="s">
        <v>238</v>
      </c>
      <c r="Y26" s="2" t="s">
        <v>238</v>
      </c>
      <c r="Z26" s="2" t="s">
        <v>238</v>
      </c>
      <c r="AA26" s="2" t="s">
        <v>238</v>
      </c>
      <c r="AB26" s="2" t="s">
        <v>238</v>
      </c>
      <c r="AC26" s="2" t="s">
        <v>238</v>
      </c>
      <c r="AD26" s="2" t="s">
        <v>238</v>
      </c>
      <c r="AE26" s="2" t="s">
        <v>238</v>
      </c>
      <c r="AF26" s="2" t="s">
        <v>238</v>
      </c>
      <c r="AG26" s="2" t="s">
        <v>238</v>
      </c>
      <c r="AH26" s="21"/>
      <c r="AI26" s="21"/>
      <c r="AJ26" s="39"/>
      <c r="AQ26" s="183">
        <v>2</v>
      </c>
      <c r="AR26" s="184" t="s">
        <v>396</v>
      </c>
    </row>
    <row r="27" spans="1:44" ht="13.95" customHeight="1">
      <c r="A27" s="49" t="s">
        <v>3</v>
      </c>
      <c r="B27" s="4" t="s">
        <v>10</v>
      </c>
      <c r="C27" s="4" t="s">
        <v>11</v>
      </c>
      <c r="D27" s="4">
        <v>105</v>
      </c>
      <c r="E27" s="5" t="s">
        <v>22</v>
      </c>
      <c r="F27" s="7" t="s">
        <v>370</v>
      </c>
      <c r="G27" s="47" t="str">
        <f t="shared" si="0"/>
        <v>D.103.SD.105.05.REV_A</v>
      </c>
      <c r="H27" s="54" t="s">
        <v>34</v>
      </c>
      <c r="I27" s="222">
        <v>4</v>
      </c>
      <c r="J27" s="106">
        <v>41904</v>
      </c>
      <c r="K27" s="106">
        <v>41898</v>
      </c>
      <c r="L27" s="161"/>
      <c r="M27" s="107"/>
      <c r="N27" s="90">
        <v>0</v>
      </c>
      <c r="O27" s="91">
        <v>39</v>
      </c>
      <c r="P27" s="91"/>
      <c r="Q27" s="49"/>
      <c r="R27" s="2" t="s">
        <v>238</v>
      </c>
      <c r="S27" s="2" t="s">
        <v>238</v>
      </c>
      <c r="T27" s="2" t="s">
        <v>237</v>
      </c>
      <c r="U27" s="2" t="s">
        <v>238</v>
      </c>
      <c r="V27" s="2" t="s">
        <v>238</v>
      </c>
      <c r="W27" s="2" t="s">
        <v>238</v>
      </c>
      <c r="X27" s="2" t="s">
        <v>238</v>
      </c>
      <c r="Y27" s="2" t="s">
        <v>238</v>
      </c>
      <c r="Z27" s="2" t="s">
        <v>238</v>
      </c>
      <c r="AA27" s="2" t="s">
        <v>238</v>
      </c>
      <c r="AB27" s="2" t="s">
        <v>238</v>
      </c>
      <c r="AC27" s="2" t="s">
        <v>238</v>
      </c>
      <c r="AD27" s="2" t="s">
        <v>238</v>
      </c>
      <c r="AE27" s="2" t="s">
        <v>238</v>
      </c>
      <c r="AF27" s="2" t="s">
        <v>238</v>
      </c>
      <c r="AG27" s="2" t="s">
        <v>238</v>
      </c>
      <c r="AH27" s="21"/>
      <c r="AI27" s="21"/>
      <c r="AJ27" s="39"/>
      <c r="AP27" t="s">
        <v>433</v>
      </c>
      <c r="AQ27" s="183">
        <v>3</v>
      </c>
      <c r="AR27" s="184" t="s">
        <v>411</v>
      </c>
    </row>
    <row r="28" spans="1:44" ht="13.95" customHeight="1">
      <c r="A28" s="49" t="s">
        <v>3</v>
      </c>
      <c r="B28" s="4" t="s">
        <v>10</v>
      </c>
      <c r="C28" s="4" t="s">
        <v>11</v>
      </c>
      <c r="D28" s="4">
        <v>105</v>
      </c>
      <c r="E28" s="5" t="s">
        <v>22</v>
      </c>
      <c r="F28" s="7" t="s">
        <v>370</v>
      </c>
      <c r="G28" s="47" t="str">
        <f t="shared" si="0"/>
        <v>D.103.SD.105.05.REV_A</v>
      </c>
      <c r="H28" s="12" t="s">
        <v>250</v>
      </c>
      <c r="I28" s="7">
        <v>3</v>
      </c>
      <c r="J28" s="80"/>
      <c r="K28" s="67"/>
      <c r="L28" s="157"/>
      <c r="M28" s="63"/>
      <c r="N28" s="22"/>
      <c r="O28" s="50"/>
      <c r="P28" s="58"/>
      <c r="Q28" s="50"/>
      <c r="R28" s="2" t="s">
        <v>238</v>
      </c>
      <c r="S28" s="2" t="s">
        <v>238</v>
      </c>
      <c r="T28" s="2" t="s">
        <v>238</v>
      </c>
      <c r="U28" s="2" t="s">
        <v>238</v>
      </c>
      <c r="V28" s="2" t="s">
        <v>238</v>
      </c>
      <c r="W28" s="2" t="s">
        <v>238</v>
      </c>
      <c r="X28" s="2" t="s">
        <v>238</v>
      </c>
      <c r="Y28" s="2" t="s">
        <v>238</v>
      </c>
      <c r="Z28" s="2" t="s">
        <v>238</v>
      </c>
      <c r="AA28" s="2" t="s">
        <v>238</v>
      </c>
      <c r="AB28" s="2" t="s">
        <v>238</v>
      </c>
      <c r="AC28" s="2" t="s">
        <v>238</v>
      </c>
      <c r="AD28" s="2" t="s">
        <v>238</v>
      </c>
      <c r="AE28" s="2" t="s">
        <v>238</v>
      </c>
      <c r="AF28" s="2" t="s">
        <v>238</v>
      </c>
      <c r="AG28" s="2" t="s">
        <v>238</v>
      </c>
      <c r="AH28" s="21"/>
      <c r="AI28" s="21"/>
      <c r="AJ28" s="39"/>
      <c r="AQ28" s="183">
        <v>4</v>
      </c>
      <c r="AR28" s="200" t="s">
        <v>412</v>
      </c>
    </row>
    <row r="29" spans="1:44" ht="13.95" customHeight="1">
      <c r="A29" s="49" t="s">
        <v>3</v>
      </c>
      <c r="B29" s="4" t="s">
        <v>10</v>
      </c>
      <c r="C29" s="4" t="s">
        <v>11</v>
      </c>
      <c r="D29" s="4">
        <v>105</v>
      </c>
      <c r="E29" s="5" t="s">
        <v>23</v>
      </c>
      <c r="F29" s="7" t="s">
        <v>370</v>
      </c>
      <c r="G29" s="47" t="str">
        <f t="shared" si="0"/>
        <v>D.103.SD.105.06.REV_A</v>
      </c>
      <c r="H29" s="54" t="s">
        <v>35</v>
      </c>
      <c r="I29" s="222">
        <v>4</v>
      </c>
      <c r="J29" s="88">
        <v>41897</v>
      </c>
      <c r="K29" s="88">
        <v>41900</v>
      </c>
      <c r="L29" s="88">
        <v>41906</v>
      </c>
      <c r="M29" s="89"/>
      <c r="N29" s="90">
        <v>0</v>
      </c>
      <c r="O29" s="91">
        <v>38</v>
      </c>
      <c r="P29" s="92">
        <v>41900</v>
      </c>
      <c r="Q29" s="49"/>
      <c r="R29" s="2" t="s">
        <v>238</v>
      </c>
      <c r="S29" s="2" t="s">
        <v>237</v>
      </c>
      <c r="T29" s="2" t="s">
        <v>238</v>
      </c>
      <c r="U29" s="2" t="s">
        <v>238</v>
      </c>
      <c r="V29" s="2" t="s">
        <v>238</v>
      </c>
      <c r="W29" s="2" t="s">
        <v>238</v>
      </c>
      <c r="X29" s="2" t="s">
        <v>238</v>
      </c>
      <c r="Y29" s="2" t="s">
        <v>238</v>
      </c>
      <c r="Z29" s="2" t="s">
        <v>238</v>
      </c>
      <c r="AA29" s="2" t="s">
        <v>238</v>
      </c>
      <c r="AB29" s="2" t="s">
        <v>238</v>
      </c>
      <c r="AC29" s="2" t="s">
        <v>238</v>
      </c>
      <c r="AD29" s="2" t="s">
        <v>238</v>
      </c>
      <c r="AE29" s="2" t="s">
        <v>238</v>
      </c>
      <c r="AF29" s="2" t="s">
        <v>238</v>
      </c>
      <c r="AG29" s="2" t="s">
        <v>238</v>
      </c>
      <c r="AH29" s="21"/>
      <c r="AI29" s="21"/>
      <c r="AJ29" s="39"/>
      <c r="AP29" t="s">
        <v>434</v>
      </c>
      <c r="AQ29" s="183">
        <v>5</v>
      </c>
      <c r="AR29" s="200" t="s">
        <v>413</v>
      </c>
    </row>
    <row r="30" spans="1:44" ht="13.95" customHeight="1">
      <c r="A30" s="49" t="s">
        <v>3</v>
      </c>
      <c r="B30" s="4" t="s">
        <v>10</v>
      </c>
      <c r="C30" s="4" t="s">
        <v>11</v>
      </c>
      <c r="D30" s="4">
        <v>105</v>
      </c>
      <c r="E30" s="5" t="s">
        <v>23</v>
      </c>
      <c r="F30" s="7" t="s">
        <v>370</v>
      </c>
      <c r="G30" s="47" t="str">
        <f t="shared" si="0"/>
        <v>D.103.SD.105.06.REV_A</v>
      </c>
      <c r="H30" s="12" t="s">
        <v>251</v>
      </c>
      <c r="I30" s="7">
        <v>3</v>
      </c>
      <c r="J30" s="80"/>
      <c r="K30" s="67"/>
      <c r="L30" s="157"/>
      <c r="M30" s="63"/>
      <c r="N30" s="22"/>
      <c r="O30" s="50"/>
      <c r="P30" s="58"/>
      <c r="Q30" s="50"/>
      <c r="R30" s="2" t="s">
        <v>238</v>
      </c>
      <c r="S30" s="2" t="s">
        <v>238</v>
      </c>
      <c r="T30" s="2" t="s">
        <v>238</v>
      </c>
      <c r="U30" s="2" t="s">
        <v>238</v>
      </c>
      <c r="V30" s="2" t="s">
        <v>238</v>
      </c>
      <c r="W30" s="2" t="s">
        <v>238</v>
      </c>
      <c r="X30" s="2" t="s">
        <v>238</v>
      </c>
      <c r="Y30" s="2" t="s">
        <v>238</v>
      </c>
      <c r="Z30" s="2" t="s">
        <v>238</v>
      </c>
      <c r="AA30" s="2" t="s">
        <v>238</v>
      </c>
      <c r="AB30" s="2" t="s">
        <v>238</v>
      </c>
      <c r="AC30" s="2" t="s">
        <v>238</v>
      </c>
      <c r="AD30" s="2" t="s">
        <v>238</v>
      </c>
      <c r="AE30" s="2" t="s">
        <v>238</v>
      </c>
      <c r="AF30" s="2" t="s">
        <v>238</v>
      </c>
      <c r="AG30" s="2" t="s">
        <v>238</v>
      </c>
      <c r="AH30" s="21"/>
      <c r="AI30" s="21"/>
      <c r="AJ30" s="39"/>
      <c r="AQ30" s="203">
        <v>6</v>
      </c>
      <c r="AR30" s="204" t="s">
        <v>437</v>
      </c>
    </row>
    <row r="31" spans="1:44" ht="13.95" customHeight="1">
      <c r="A31" s="49" t="s">
        <v>3</v>
      </c>
      <c r="B31" s="4" t="s">
        <v>10</v>
      </c>
      <c r="C31" s="4" t="s">
        <v>11</v>
      </c>
      <c r="D31" s="4">
        <v>105</v>
      </c>
      <c r="E31" s="5" t="s">
        <v>24</v>
      </c>
      <c r="F31" s="7" t="s">
        <v>370</v>
      </c>
      <c r="G31" s="47" t="str">
        <f t="shared" si="0"/>
        <v>D.103.SD.105.07.REV_A</v>
      </c>
      <c r="H31" s="12" t="s">
        <v>252</v>
      </c>
      <c r="I31" s="7">
        <v>4</v>
      </c>
      <c r="J31" s="80"/>
      <c r="K31" s="67"/>
      <c r="L31" s="157"/>
      <c r="M31" s="63"/>
      <c r="N31" s="22"/>
      <c r="O31" s="50"/>
      <c r="P31" s="58"/>
      <c r="Q31" s="50"/>
      <c r="R31" s="2" t="s">
        <v>238</v>
      </c>
      <c r="S31" s="2" t="s">
        <v>238</v>
      </c>
      <c r="T31" s="2" t="s">
        <v>238</v>
      </c>
      <c r="U31" s="2" t="s">
        <v>238</v>
      </c>
      <c r="V31" s="2" t="s">
        <v>238</v>
      </c>
      <c r="W31" s="2" t="s">
        <v>238</v>
      </c>
      <c r="X31" s="2" t="s">
        <v>238</v>
      </c>
      <c r="Y31" s="2" t="s">
        <v>238</v>
      </c>
      <c r="Z31" s="2" t="s">
        <v>238</v>
      </c>
      <c r="AA31" s="2" t="s">
        <v>238</v>
      </c>
      <c r="AB31" s="2" t="s">
        <v>238</v>
      </c>
      <c r="AC31" s="2" t="s">
        <v>238</v>
      </c>
      <c r="AD31" s="2" t="s">
        <v>238</v>
      </c>
      <c r="AE31" s="2" t="s">
        <v>238</v>
      </c>
      <c r="AF31" s="2" t="s">
        <v>238</v>
      </c>
      <c r="AG31" s="2" t="s">
        <v>238</v>
      </c>
      <c r="AH31" s="21"/>
      <c r="AI31" s="21"/>
      <c r="AJ31" s="39"/>
      <c r="AQ31" s="203">
        <v>7</v>
      </c>
      <c r="AR31" s="204" t="s">
        <v>438</v>
      </c>
    </row>
    <row r="32" spans="1:44" ht="13.95" customHeight="1">
      <c r="A32" s="49" t="s">
        <v>3</v>
      </c>
      <c r="B32" s="4" t="s">
        <v>10</v>
      </c>
      <c r="C32" s="4" t="s">
        <v>11</v>
      </c>
      <c r="D32" s="4">
        <v>105</v>
      </c>
      <c r="E32" s="5" t="s">
        <v>24</v>
      </c>
      <c r="F32" s="7" t="s">
        <v>370</v>
      </c>
      <c r="G32" s="47" t="str">
        <f t="shared" si="0"/>
        <v>D.103.SD.105.07.REV_A</v>
      </c>
      <c r="H32" s="12" t="s">
        <v>253</v>
      </c>
      <c r="I32" s="7">
        <v>4</v>
      </c>
      <c r="J32" s="80"/>
      <c r="K32" s="67"/>
      <c r="L32" s="157"/>
      <c r="M32" s="63"/>
      <c r="N32" s="22"/>
      <c r="O32" s="50"/>
      <c r="P32" s="58"/>
      <c r="Q32" s="50"/>
      <c r="R32" s="2" t="s">
        <v>238</v>
      </c>
      <c r="S32" s="2" t="s">
        <v>238</v>
      </c>
      <c r="T32" s="2" t="s">
        <v>238</v>
      </c>
      <c r="U32" s="2" t="s">
        <v>238</v>
      </c>
      <c r="V32" s="2" t="s">
        <v>238</v>
      </c>
      <c r="W32" s="2" t="s">
        <v>238</v>
      </c>
      <c r="X32" s="2" t="s">
        <v>238</v>
      </c>
      <c r="Y32" s="2" t="s">
        <v>238</v>
      </c>
      <c r="Z32" s="2" t="s">
        <v>238</v>
      </c>
      <c r="AA32" s="2" t="s">
        <v>238</v>
      </c>
      <c r="AB32" s="2" t="s">
        <v>238</v>
      </c>
      <c r="AC32" s="2" t="s">
        <v>238</v>
      </c>
      <c r="AD32" s="2" t="s">
        <v>238</v>
      </c>
      <c r="AE32" s="2" t="s">
        <v>238</v>
      </c>
      <c r="AF32" s="2" t="s">
        <v>238</v>
      </c>
      <c r="AG32" s="2" t="s">
        <v>238</v>
      </c>
      <c r="AH32" s="21"/>
      <c r="AI32" s="21"/>
      <c r="AJ32" s="39"/>
      <c r="AQ32" s="203">
        <v>8</v>
      </c>
      <c r="AR32" s="204" t="s">
        <v>439</v>
      </c>
    </row>
    <row r="33" spans="1:44" ht="13.95" customHeight="1">
      <c r="A33" s="49" t="s">
        <v>3</v>
      </c>
      <c r="B33" s="4" t="s">
        <v>10</v>
      </c>
      <c r="C33" s="4" t="s">
        <v>11</v>
      </c>
      <c r="D33" s="4">
        <v>105</v>
      </c>
      <c r="E33" s="5" t="s">
        <v>26</v>
      </c>
      <c r="F33" s="7" t="s">
        <v>370</v>
      </c>
      <c r="G33" s="47" t="str">
        <f t="shared" si="0"/>
        <v>D.103.SD.105.08.REV_A</v>
      </c>
      <c r="H33" s="12" t="s">
        <v>254</v>
      </c>
      <c r="I33" s="7">
        <v>4</v>
      </c>
      <c r="J33" s="80"/>
      <c r="K33" s="67"/>
      <c r="L33" s="157"/>
      <c r="M33" s="63"/>
      <c r="N33" s="22"/>
      <c r="O33" s="50"/>
      <c r="P33" s="58"/>
      <c r="Q33" s="50"/>
      <c r="R33" s="2" t="s">
        <v>238</v>
      </c>
      <c r="S33" s="2" t="s">
        <v>238</v>
      </c>
      <c r="T33" s="2" t="s">
        <v>238</v>
      </c>
      <c r="U33" s="2" t="s">
        <v>238</v>
      </c>
      <c r="V33" s="2" t="s">
        <v>238</v>
      </c>
      <c r="W33" s="2" t="s">
        <v>238</v>
      </c>
      <c r="X33" s="2" t="s">
        <v>238</v>
      </c>
      <c r="Y33" s="2" t="s">
        <v>238</v>
      </c>
      <c r="Z33" s="2" t="s">
        <v>238</v>
      </c>
      <c r="AA33" s="2" t="s">
        <v>238</v>
      </c>
      <c r="AB33" s="2" t="s">
        <v>238</v>
      </c>
      <c r="AC33" s="2" t="s">
        <v>238</v>
      </c>
      <c r="AD33" s="2" t="s">
        <v>238</v>
      </c>
      <c r="AE33" s="2" t="s">
        <v>238</v>
      </c>
      <c r="AF33" s="2" t="s">
        <v>238</v>
      </c>
      <c r="AG33" s="2" t="s">
        <v>238</v>
      </c>
      <c r="AH33" s="21"/>
      <c r="AI33" s="21"/>
      <c r="AJ33" s="39"/>
      <c r="AQ33" s="203">
        <v>9</v>
      </c>
      <c r="AR33" s="204" t="s">
        <v>440</v>
      </c>
    </row>
    <row r="34" spans="1:44" ht="13.95" customHeight="1" thickBot="1">
      <c r="A34" s="49" t="s">
        <v>3</v>
      </c>
      <c r="B34" s="4" t="s">
        <v>10</v>
      </c>
      <c r="C34" s="4" t="s">
        <v>11</v>
      </c>
      <c r="D34" s="4">
        <v>105</v>
      </c>
      <c r="E34" s="5" t="s">
        <v>26</v>
      </c>
      <c r="F34" s="7" t="s">
        <v>370</v>
      </c>
      <c r="G34" s="47" t="str">
        <f t="shared" si="0"/>
        <v>D.103.SD.105.08.REV_A</v>
      </c>
      <c r="H34" s="12" t="s">
        <v>255</v>
      </c>
      <c r="I34" s="7">
        <v>4</v>
      </c>
      <c r="J34" s="80"/>
      <c r="K34" s="67"/>
      <c r="L34" s="157"/>
      <c r="M34" s="63"/>
      <c r="N34" s="22"/>
      <c r="O34" s="50"/>
      <c r="P34" s="58"/>
      <c r="Q34" s="50"/>
      <c r="R34" s="2" t="s">
        <v>238</v>
      </c>
      <c r="S34" s="2" t="s">
        <v>238</v>
      </c>
      <c r="T34" s="2" t="s">
        <v>238</v>
      </c>
      <c r="U34" s="2" t="s">
        <v>238</v>
      </c>
      <c r="V34" s="2" t="s">
        <v>238</v>
      </c>
      <c r="W34" s="2" t="s">
        <v>238</v>
      </c>
      <c r="X34" s="2" t="s">
        <v>238</v>
      </c>
      <c r="Y34" s="2" t="s">
        <v>238</v>
      </c>
      <c r="Z34" s="2" t="s">
        <v>238</v>
      </c>
      <c r="AA34" s="2" t="s">
        <v>238</v>
      </c>
      <c r="AB34" s="2" t="s">
        <v>238</v>
      </c>
      <c r="AC34" s="2" t="s">
        <v>238</v>
      </c>
      <c r="AD34" s="2" t="s">
        <v>238</v>
      </c>
      <c r="AE34" s="2" t="s">
        <v>238</v>
      </c>
      <c r="AF34" s="2" t="s">
        <v>238</v>
      </c>
      <c r="AG34" s="2" t="s">
        <v>238</v>
      </c>
      <c r="AH34" s="21"/>
      <c r="AI34" s="21"/>
      <c r="AJ34" s="39"/>
      <c r="AQ34" s="205"/>
      <c r="AR34" s="206"/>
    </row>
    <row r="35" spans="1:44" ht="13.95" customHeight="1" thickBot="1">
      <c r="A35" s="49" t="s">
        <v>3</v>
      </c>
      <c r="B35" s="4" t="s">
        <v>10</v>
      </c>
      <c r="C35" s="4" t="s">
        <v>11</v>
      </c>
      <c r="D35" s="4">
        <v>105</v>
      </c>
      <c r="E35" s="5" t="s">
        <v>256</v>
      </c>
      <c r="F35" s="7" t="s">
        <v>370</v>
      </c>
      <c r="G35" s="47" t="str">
        <f t="shared" si="0"/>
        <v>D.103.SD.105.09.REV_A</v>
      </c>
      <c r="H35" s="223" t="s">
        <v>257</v>
      </c>
      <c r="I35" s="7">
        <v>3</v>
      </c>
      <c r="J35" s="80"/>
      <c r="K35" s="67"/>
      <c r="L35" s="157"/>
      <c r="M35" s="63"/>
      <c r="N35" s="22"/>
      <c r="O35" s="50"/>
      <c r="P35" s="58"/>
      <c r="Q35" s="50"/>
      <c r="R35" s="2" t="s">
        <v>238</v>
      </c>
      <c r="S35" s="2" t="s">
        <v>238</v>
      </c>
      <c r="T35" s="2" t="s">
        <v>238</v>
      </c>
      <c r="U35" s="2" t="s">
        <v>238</v>
      </c>
      <c r="V35" s="2" t="s">
        <v>238</v>
      </c>
      <c r="W35" s="2" t="s">
        <v>238</v>
      </c>
      <c r="X35" s="2" t="s">
        <v>238</v>
      </c>
      <c r="Y35" s="2" t="s">
        <v>238</v>
      </c>
      <c r="Z35" s="2" t="s">
        <v>238</v>
      </c>
      <c r="AA35" s="2" t="s">
        <v>238</v>
      </c>
      <c r="AB35" s="2" t="s">
        <v>238</v>
      </c>
      <c r="AC35" s="2" t="s">
        <v>238</v>
      </c>
      <c r="AD35" s="2" t="s">
        <v>238</v>
      </c>
      <c r="AE35" s="2" t="s">
        <v>238</v>
      </c>
      <c r="AF35" s="2" t="s">
        <v>238</v>
      </c>
      <c r="AG35" s="2" t="s">
        <v>238</v>
      </c>
      <c r="AH35" s="21"/>
      <c r="AI35" s="21"/>
      <c r="AJ35" s="39"/>
    </row>
    <row r="36" spans="1:44" ht="13.95" customHeight="1">
      <c r="A36" s="49" t="s">
        <v>3</v>
      </c>
      <c r="B36" s="4" t="s">
        <v>10</v>
      </c>
      <c r="C36" s="4" t="s">
        <v>11</v>
      </c>
      <c r="D36" s="4">
        <v>105</v>
      </c>
      <c r="E36" s="5" t="s">
        <v>256</v>
      </c>
      <c r="F36" s="7" t="s">
        <v>370</v>
      </c>
      <c r="G36" s="47" t="str">
        <f t="shared" si="0"/>
        <v>D.103.SD.105.09.REV_A</v>
      </c>
      <c r="H36" s="223" t="s">
        <v>258</v>
      </c>
      <c r="I36" s="7">
        <v>3</v>
      </c>
      <c r="J36" s="80"/>
      <c r="K36" s="67"/>
      <c r="L36" s="157"/>
      <c r="M36" s="63"/>
      <c r="N36" s="22"/>
      <c r="O36" s="50"/>
      <c r="P36" s="58"/>
      <c r="Q36" s="50"/>
      <c r="R36" s="2" t="s">
        <v>238</v>
      </c>
      <c r="S36" s="2" t="s">
        <v>238</v>
      </c>
      <c r="T36" s="2" t="s">
        <v>238</v>
      </c>
      <c r="U36" s="2" t="s">
        <v>238</v>
      </c>
      <c r="V36" s="2" t="s">
        <v>238</v>
      </c>
      <c r="W36" s="2" t="s">
        <v>238</v>
      </c>
      <c r="X36" s="2" t="s">
        <v>238</v>
      </c>
      <c r="Y36" s="2" t="s">
        <v>238</v>
      </c>
      <c r="Z36" s="2" t="s">
        <v>238</v>
      </c>
      <c r="AA36" s="2" t="s">
        <v>238</v>
      </c>
      <c r="AB36" s="2" t="s">
        <v>238</v>
      </c>
      <c r="AC36" s="2" t="s">
        <v>238</v>
      </c>
      <c r="AD36" s="2" t="s">
        <v>238</v>
      </c>
      <c r="AE36" s="2" t="s">
        <v>238</v>
      </c>
      <c r="AF36" s="2" t="s">
        <v>238</v>
      </c>
      <c r="AG36" s="2" t="s">
        <v>238</v>
      </c>
      <c r="AH36" s="21"/>
      <c r="AI36" s="21"/>
      <c r="AJ36" s="39"/>
      <c r="AQ36" s="181" t="s">
        <v>385</v>
      </c>
      <c r="AR36" s="182"/>
    </row>
    <row r="37" spans="1:44" ht="15" customHeight="1">
      <c r="A37" s="49" t="s">
        <v>3</v>
      </c>
      <c r="B37" s="4" t="s">
        <v>10</v>
      </c>
      <c r="C37" s="4" t="s">
        <v>11</v>
      </c>
      <c r="D37" s="4">
        <v>105</v>
      </c>
      <c r="E37" s="5" t="s">
        <v>36</v>
      </c>
      <c r="F37" s="7" t="s">
        <v>370</v>
      </c>
      <c r="G37" s="47" t="str">
        <f t="shared" si="0"/>
        <v>D.103.SD.105.10.REV_A</v>
      </c>
      <c r="H37" s="54" t="s">
        <v>37</v>
      </c>
      <c r="I37" s="222">
        <v>5</v>
      </c>
      <c r="J37" s="88">
        <v>41821</v>
      </c>
      <c r="K37" s="88">
        <v>41866</v>
      </c>
      <c r="L37" s="88">
        <v>41866</v>
      </c>
      <c r="M37" s="89"/>
      <c r="N37" s="90">
        <v>0</v>
      </c>
      <c r="O37" s="91">
        <v>36</v>
      </c>
      <c r="P37" s="92">
        <v>41821</v>
      </c>
      <c r="Q37" s="49"/>
      <c r="R37" s="2" t="s">
        <v>238</v>
      </c>
      <c r="S37" s="2" t="s">
        <v>238</v>
      </c>
      <c r="T37" s="2" t="s">
        <v>238</v>
      </c>
      <c r="U37" s="2" t="s">
        <v>238</v>
      </c>
      <c r="V37" s="2" t="s">
        <v>238</v>
      </c>
      <c r="W37" s="2" t="s">
        <v>238</v>
      </c>
      <c r="X37" s="2" t="s">
        <v>238</v>
      </c>
      <c r="Y37" s="2" t="s">
        <v>238</v>
      </c>
      <c r="Z37" s="2" t="s">
        <v>238</v>
      </c>
      <c r="AA37" s="2" t="s">
        <v>238</v>
      </c>
      <c r="AB37" s="2" t="s">
        <v>238</v>
      </c>
      <c r="AC37" s="2" t="s">
        <v>238</v>
      </c>
      <c r="AD37" s="2" t="s">
        <v>238</v>
      </c>
      <c r="AE37" s="2" t="s">
        <v>238</v>
      </c>
      <c r="AF37" s="2" t="s">
        <v>238</v>
      </c>
      <c r="AG37" s="2" t="s">
        <v>238</v>
      </c>
      <c r="AH37" s="21"/>
      <c r="AI37" s="21"/>
      <c r="AJ37" s="39"/>
      <c r="AP37" t="s">
        <v>434</v>
      </c>
      <c r="AQ37" s="183">
        <v>1</v>
      </c>
      <c r="AR37" s="200" t="s">
        <v>406</v>
      </c>
    </row>
    <row r="38" spans="1:44" ht="13.95" customHeight="1">
      <c r="A38" s="49" t="s">
        <v>3</v>
      </c>
      <c r="B38" s="4" t="s">
        <v>10</v>
      </c>
      <c r="C38" s="4" t="s">
        <v>11</v>
      </c>
      <c r="D38" s="4">
        <v>105</v>
      </c>
      <c r="E38" s="5" t="s">
        <v>259</v>
      </c>
      <c r="F38" s="7" t="s">
        <v>370</v>
      </c>
      <c r="G38" s="47" t="str">
        <f t="shared" si="0"/>
        <v>D.103.SD.105.11.REV_A</v>
      </c>
      <c r="H38" s="12" t="s">
        <v>260</v>
      </c>
      <c r="I38" s="7">
        <v>3</v>
      </c>
      <c r="J38" s="80"/>
      <c r="K38" s="67"/>
      <c r="L38" s="157"/>
      <c r="M38" s="63"/>
      <c r="N38" s="22"/>
      <c r="O38" s="50"/>
      <c r="P38" s="58"/>
      <c r="Q38" s="50"/>
      <c r="R38" s="2" t="s">
        <v>238</v>
      </c>
      <c r="S38" s="2" t="s">
        <v>238</v>
      </c>
      <c r="T38" s="2" t="s">
        <v>238</v>
      </c>
      <c r="U38" s="2" t="s">
        <v>238</v>
      </c>
      <c r="V38" s="2" t="s">
        <v>238</v>
      </c>
      <c r="W38" s="2" t="s">
        <v>238</v>
      </c>
      <c r="X38" s="2" t="s">
        <v>238</v>
      </c>
      <c r="Y38" s="2" t="s">
        <v>238</v>
      </c>
      <c r="Z38" s="2" t="s">
        <v>238</v>
      </c>
      <c r="AA38" s="2" t="s">
        <v>238</v>
      </c>
      <c r="AB38" s="2" t="s">
        <v>238</v>
      </c>
      <c r="AC38" s="2" t="s">
        <v>238</v>
      </c>
      <c r="AD38" s="2" t="s">
        <v>238</v>
      </c>
      <c r="AE38" s="2" t="s">
        <v>238</v>
      </c>
      <c r="AF38" s="2" t="s">
        <v>238</v>
      </c>
      <c r="AG38" s="2" t="s">
        <v>238</v>
      </c>
      <c r="AH38" s="21"/>
      <c r="AI38" s="21"/>
      <c r="AJ38" s="39"/>
      <c r="AQ38" s="183">
        <v>2</v>
      </c>
      <c r="AR38" s="200" t="s">
        <v>407</v>
      </c>
    </row>
    <row r="39" spans="1:44" ht="13.95" customHeight="1">
      <c r="A39" s="49" t="s">
        <v>3</v>
      </c>
      <c r="B39" s="4" t="s">
        <v>10</v>
      </c>
      <c r="C39" s="4" t="s">
        <v>11</v>
      </c>
      <c r="D39" s="4">
        <v>105</v>
      </c>
      <c r="E39" s="5" t="s">
        <v>261</v>
      </c>
      <c r="F39" s="7" t="s">
        <v>370</v>
      </c>
      <c r="G39" s="47" t="str">
        <f t="shared" si="0"/>
        <v>D.103.SD.105.12.REV_A</v>
      </c>
      <c r="H39" s="12" t="s">
        <v>262</v>
      </c>
      <c r="I39" s="7">
        <v>3</v>
      </c>
      <c r="J39" s="80"/>
      <c r="K39" s="67"/>
      <c r="L39" s="157"/>
      <c r="M39" s="63"/>
      <c r="N39" s="22"/>
      <c r="O39" s="50"/>
      <c r="P39" s="58"/>
      <c r="Q39" s="50"/>
      <c r="R39" s="2" t="s">
        <v>238</v>
      </c>
      <c r="S39" s="2" t="s">
        <v>238</v>
      </c>
      <c r="T39" s="2" t="s">
        <v>238</v>
      </c>
      <c r="U39" s="2" t="s">
        <v>238</v>
      </c>
      <c r="V39" s="2" t="s">
        <v>238</v>
      </c>
      <c r="W39" s="2" t="s">
        <v>238</v>
      </c>
      <c r="X39" s="2" t="s">
        <v>238</v>
      </c>
      <c r="Y39" s="2" t="s">
        <v>238</v>
      </c>
      <c r="Z39" s="2" t="s">
        <v>238</v>
      </c>
      <c r="AA39" s="2" t="s">
        <v>238</v>
      </c>
      <c r="AB39" s="2" t="s">
        <v>238</v>
      </c>
      <c r="AC39" s="2" t="s">
        <v>238</v>
      </c>
      <c r="AD39" s="2" t="s">
        <v>238</v>
      </c>
      <c r="AE39" s="2" t="s">
        <v>238</v>
      </c>
      <c r="AF39" s="2" t="s">
        <v>238</v>
      </c>
      <c r="AG39" s="2" t="s">
        <v>238</v>
      </c>
      <c r="AH39" s="21"/>
      <c r="AI39" s="21"/>
      <c r="AJ39" s="39"/>
      <c r="AQ39" s="183">
        <v>3</v>
      </c>
      <c r="AR39" s="200" t="s">
        <v>408</v>
      </c>
    </row>
    <row r="40" spans="1:44" ht="13.95" customHeight="1">
      <c r="A40" s="49" t="s">
        <v>3</v>
      </c>
      <c r="B40" s="4" t="s">
        <v>10</v>
      </c>
      <c r="C40" s="4" t="s">
        <v>11</v>
      </c>
      <c r="D40" s="4">
        <v>105</v>
      </c>
      <c r="E40" s="5" t="s">
        <v>263</v>
      </c>
      <c r="F40" s="7" t="s">
        <v>370</v>
      </c>
      <c r="G40" s="47" t="str">
        <f t="shared" si="0"/>
        <v>D.103.SD.105.13.REV_A</v>
      </c>
      <c r="H40" s="12" t="s">
        <v>264</v>
      </c>
      <c r="I40" s="224"/>
      <c r="J40" s="80" t="s">
        <v>442</v>
      </c>
      <c r="K40" s="67"/>
      <c r="L40" s="157"/>
      <c r="M40" s="65"/>
      <c r="N40" s="22"/>
      <c r="O40" s="50"/>
      <c r="P40" s="58"/>
      <c r="Q40" s="50"/>
      <c r="R40" s="2" t="s">
        <v>238</v>
      </c>
      <c r="S40" s="2" t="s">
        <v>238</v>
      </c>
      <c r="T40" s="2" t="s">
        <v>238</v>
      </c>
      <c r="U40" s="2" t="s">
        <v>238</v>
      </c>
      <c r="V40" s="2" t="s">
        <v>238</v>
      </c>
      <c r="W40" s="2" t="s">
        <v>238</v>
      </c>
      <c r="X40" s="2" t="s">
        <v>238</v>
      </c>
      <c r="Y40" s="2" t="s">
        <v>238</v>
      </c>
      <c r="Z40" s="2" t="s">
        <v>238</v>
      </c>
      <c r="AA40" s="2" t="s">
        <v>238</v>
      </c>
      <c r="AB40" s="2" t="s">
        <v>238</v>
      </c>
      <c r="AC40" s="2" t="s">
        <v>238</v>
      </c>
      <c r="AD40" s="2" t="s">
        <v>238</v>
      </c>
      <c r="AE40" s="2" t="s">
        <v>238</v>
      </c>
      <c r="AF40" s="2" t="s">
        <v>238</v>
      </c>
      <c r="AG40" s="2" t="s">
        <v>238</v>
      </c>
      <c r="AH40" s="21"/>
      <c r="AI40" s="21"/>
      <c r="AJ40" s="39"/>
      <c r="AQ40" s="183">
        <v>4</v>
      </c>
      <c r="AR40" s="200" t="s">
        <v>409</v>
      </c>
    </row>
    <row r="41" spans="1:44" ht="13.95" customHeight="1">
      <c r="A41" s="49" t="s">
        <v>3</v>
      </c>
      <c r="B41" s="225" t="s">
        <v>10</v>
      </c>
      <c r="C41" s="225" t="s">
        <v>38</v>
      </c>
      <c r="D41" s="225">
        <v>105</v>
      </c>
      <c r="E41" s="226" t="s">
        <v>265</v>
      </c>
      <c r="F41" s="225" t="s">
        <v>370</v>
      </c>
      <c r="G41" s="227" t="str">
        <f t="shared" si="0"/>
        <v>D.103.SD105.14.REV_A</v>
      </c>
      <c r="H41" s="228" t="s">
        <v>266</v>
      </c>
      <c r="I41" s="230">
        <v>2</v>
      </c>
      <c r="J41" s="231"/>
      <c r="K41" s="232"/>
      <c r="L41" s="233"/>
      <c r="M41" s="234"/>
      <c r="N41" s="234"/>
      <c r="O41" s="235"/>
      <c r="P41" s="236"/>
      <c r="Q41" s="235"/>
      <c r="R41" s="2" t="s">
        <v>238</v>
      </c>
      <c r="S41" s="2" t="s">
        <v>238</v>
      </c>
      <c r="T41" s="2" t="s">
        <v>238</v>
      </c>
      <c r="U41" s="2" t="s">
        <v>238</v>
      </c>
      <c r="V41" s="2" t="s">
        <v>238</v>
      </c>
      <c r="W41" s="2" t="s">
        <v>238</v>
      </c>
      <c r="X41" s="2" t="s">
        <v>238</v>
      </c>
      <c r="Y41" s="2" t="s">
        <v>238</v>
      </c>
      <c r="Z41" s="2" t="s">
        <v>238</v>
      </c>
      <c r="AA41" s="2" t="s">
        <v>238</v>
      </c>
      <c r="AB41" s="2" t="s">
        <v>238</v>
      </c>
      <c r="AC41" s="2" t="s">
        <v>238</v>
      </c>
      <c r="AD41" s="2" t="s">
        <v>238</v>
      </c>
      <c r="AE41" s="2" t="s">
        <v>238</v>
      </c>
      <c r="AF41" s="2" t="s">
        <v>238</v>
      </c>
      <c r="AG41" s="2" t="s">
        <v>238</v>
      </c>
      <c r="AH41" s="21"/>
      <c r="AI41" s="21"/>
      <c r="AJ41" s="39"/>
      <c r="AQ41" s="183">
        <v>5</v>
      </c>
      <c r="AR41" s="200" t="s">
        <v>410</v>
      </c>
    </row>
    <row r="42" spans="1:44" ht="13.95" customHeight="1">
      <c r="A42" s="49" t="s">
        <v>3</v>
      </c>
      <c r="B42" s="4" t="s">
        <v>10</v>
      </c>
      <c r="C42" s="4" t="s">
        <v>11</v>
      </c>
      <c r="D42" s="4">
        <v>106</v>
      </c>
      <c r="E42" s="5" t="s">
        <v>12</v>
      </c>
      <c r="F42" s="7" t="s">
        <v>370</v>
      </c>
      <c r="G42" s="47" t="str">
        <f t="shared" si="0"/>
        <v>D.103.SD.106.01.REV_A</v>
      </c>
      <c r="H42" s="11" t="s">
        <v>39</v>
      </c>
      <c r="I42" s="7">
        <v>5</v>
      </c>
      <c r="J42" s="79">
        <v>41995</v>
      </c>
      <c r="K42" s="66"/>
      <c r="L42" s="156"/>
      <c r="M42" s="62"/>
      <c r="N42" s="22">
        <v>1</v>
      </c>
      <c r="O42" s="50">
        <v>52</v>
      </c>
      <c r="P42" s="58"/>
      <c r="Q42" s="50"/>
      <c r="R42" s="2" t="s">
        <v>238</v>
      </c>
      <c r="S42" s="2" t="s">
        <v>238</v>
      </c>
      <c r="T42" s="2" t="s">
        <v>238</v>
      </c>
      <c r="U42" s="2" t="s">
        <v>238</v>
      </c>
      <c r="V42" s="2" t="s">
        <v>238</v>
      </c>
      <c r="W42" s="2" t="s">
        <v>238</v>
      </c>
      <c r="X42" s="2" t="s">
        <v>238</v>
      </c>
      <c r="Y42" s="2" t="s">
        <v>238</v>
      </c>
      <c r="Z42" s="2" t="s">
        <v>238</v>
      </c>
      <c r="AA42" s="2" t="s">
        <v>238</v>
      </c>
      <c r="AB42" s="2" t="s">
        <v>238</v>
      </c>
      <c r="AC42" s="2" t="s">
        <v>238</v>
      </c>
      <c r="AD42" s="2" t="s">
        <v>238</v>
      </c>
      <c r="AE42" s="2" t="s">
        <v>238</v>
      </c>
      <c r="AF42" s="2" t="s">
        <v>238</v>
      </c>
      <c r="AG42" s="2" t="s">
        <v>237</v>
      </c>
      <c r="AH42" s="21" t="s">
        <v>238</v>
      </c>
      <c r="AI42" s="21"/>
      <c r="AJ42" s="39"/>
      <c r="AQ42" s="183">
        <v>6</v>
      </c>
      <c r="AR42" s="200" t="s">
        <v>397</v>
      </c>
    </row>
    <row r="43" spans="1:44" ht="13.95" customHeight="1" thickBot="1">
      <c r="A43" s="49" t="s">
        <v>3</v>
      </c>
      <c r="B43" s="4" t="s">
        <v>10</v>
      </c>
      <c r="C43" s="4" t="s">
        <v>11</v>
      </c>
      <c r="D43" s="4">
        <v>107</v>
      </c>
      <c r="E43" s="5" t="s">
        <v>12</v>
      </c>
      <c r="F43" s="7" t="s">
        <v>370</v>
      </c>
      <c r="G43" s="47" t="str">
        <f t="shared" si="0"/>
        <v>D.103.SD.107.01.REV_A</v>
      </c>
      <c r="H43" s="54" t="s">
        <v>40</v>
      </c>
      <c r="I43" s="222">
        <v>6</v>
      </c>
      <c r="J43" s="88">
        <v>41897</v>
      </c>
      <c r="K43" s="94">
        <v>41859</v>
      </c>
      <c r="L43" s="178" t="s">
        <v>429</v>
      </c>
      <c r="M43" s="89"/>
      <c r="N43" s="90">
        <v>1</v>
      </c>
      <c r="O43" s="95">
        <v>38</v>
      </c>
      <c r="P43" s="96">
        <v>41859</v>
      </c>
      <c r="Q43" s="50"/>
      <c r="R43" s="2" t="s">
        <v>238</v>
      </c>
      <c r="S43" s="2" t="s">
        <v>237</v>
      </c>
      <c r="T43" s="2" t="s">
        <v>238</v>
      </c>
      <c r="U43" s="2" t="s">
        <v>238</v>
      </c>
      <c r="V43" s="2" t="s">
        <v>238</v>
      </c>
      <c r="W43" s="2" t="s">
        <v>238</v>
      </c>
      <c r="X43" s="2" t="s">
        <v>238</v>
      </c>
      <c r="Y43" s="2" t="s">
        <v>238</v>
      </c>
      <c r="Z43" s="2" t="s">
        <v>238</v>
      </c>
      <c r="AA43" s="2" t="s">
        <v>238</v>
      </c>
      <c r="AB43" s="2" t="s">
        <v>238</v>
      </c>
      <c r="AC43" s="2" t="s">
        <v>238</v>
      </c>
      <c r="AD43" s="2" t="s">
        <v>238</v>
      </c>
      <c r="AE43" s="2" t="s">
        <v>238</v>
      </c>
      <c r="AF43" s="2" t="s">
        <v>238</v>
      </c>
      <c r="AG43" s="2" t="s">
        <v>238</v>
      </c>
      <c r="AH43" s="21"/>
      <c r="AI43" s="21"/>
      <c r="AJ43" s="39"/>
      <c r="AQ43" s="205">
        <v>7</v>
      </c>
      <c r="AR43" s="302" t="s">
        <v>447</v>
      </c>
    </row>
    <row r="44" spans="1:44" ht="13.95" customHeight="1">
      <c r="A44" s="49" t="s">
        <v>3</v>
      </c>
      <c r="B44" s="4" t="s">
        <v>10</v>
      </c>
      <c r="C44" s="4" t="s">
        <v>11</v>
      </c>
      <c r="D44" s="4">
        <v>107</v>
      </c>
      <c r="E44" s="5" t="s">
        <v>14</v>
      </c>
      <c r="F44" s="7" t="s">
        <v>370</v>
      </c>
      <c r="G44" s="47" t="str">
        <f t="shared" si="0"/>
        <v>D.103.SD.107.02.REV_A</v>
      </c>
      <c r="H44" s="12" t="s">
        <v>41</v>
      </c>
      <c r="I44" s="7">
        <v>6</v>
      </c>
      <c r="J44" s="79">
        <v>41932</v>
      </c>
      <c r="K44" s="66"/>
      <c r="L44" s="156"/>
      <c r="M44" s="62"/>
      <c r="N44" s="22">
        <v>0</v>
      </c>
      <c r="O44" s="49">
        <v>43</v>
      </c>
      <c r="P44" s="57"/>
      <c r="Q44" s="49"/>
      <c r="R44" s="2" t="s">
        <v>238</v>
      </c>
      <c r="S44" s="2" t="s">
        <v>238</v>
      </c>
      <c r="T44" s="2" t="s">
        <v>238</v>
      </c>
      <c r="U44" s="2" t="s">
        <v>238</v>
      </c>
      <c r="V44" s="2" t="s">
        <v>238</v>
      </c>
      <c r="W44" s="2" t="s">
        <v>238</v>
      </c>
      <c r="X44" s="2" t="s">
        <v>237</v>
      </c>
      <c r="Y44" s="2" t="s">
        <v>238</v>
      </c>
      <c r="Z44" s="2" t="s">
        <v>238</v>
      </c>
      <c r="AA44" s="2" t="s">
        <v>238</v>
      </c>
      <c r="AB44" s="2" t="s">
        <v>238</v>
      </c>
      <c r="AC44" s="2" t="s">
        <v>238</v>
      </c>
      <c r="AD44" s="2" t="s">
        <v>238</v>
      </c>
      <c r="AE44" s="2" t="s">
        <v>238</v>
      </c>
      <c r="AF44" s="2" t="s">
        <v>238</v>
      </c>
      <c r="AG44" s="2" t="s">
        <v>238</v>
      </c>
      <c r="AH44" s="21"/>
      <c r="AI44" s="21"/>
      <c r="AJ44" s="39"/>
    </row>
    <row r="45" spans="1:44" ht="13.95" customHeight="1">
      <c r="A45" s="49" t="s">
        <v>3</v>
      </c>
      <c r="B45" s="4" t="s">
        <v>10</v>
      </c>
      <c r="C45" s="4" t="s">
        <v>11</v>
      </c>
      <c r="D45" s="4">
        <v>107</v>
      </c>
      <c r="E45" s="5" t="s">
        <v>16</v>
      </c>
      <c r="F45" s="7" t="s">
        <v>370</v>
      </c>
      <c r="G45" s="47" t="str">
        <f t="shared" si="0"/>
        <v>D.103.SD.107.03.REV_A</v>
      </c>
      <c r="H45" s="12" t="s">
        <v>267</v>
      </c>
      <c r="I45" s="7">
        <v>6</v>
      </c>
      <c r="J45" s="80"/>
      <c r="K45" s="67"/>
      <c r="L45" s="157"/>
      <c r="M45" s="63"/>
      <c r="N45" s="22"/>
      <c r="O45" s="50"/>
      <c r="P45" s="58"/>
      <c r="Q45" s="50"/>
      <c r="R45" s="2" t="s">
        <v>238</v>
      </c>
      <c r="S45" s="2" t="s">
        <v>238</v>
      </c>
      <c r="T45" s="2" t="s">
        <v>238</v>
      </c>
      <c r="U45" s="2" t="s">
        <v>238</v>
      </c>
      <c r="V45" s="2" t="s">
        <v>238</v>
      </c>
      <c r="W45" s="2" t="s">
        <v>238</v>
      </c>
      <c r="X45" s="2" t="s">
        <v>238</v>
      </c>
      <c r="Y45" s="2" t="s">
        <v>238</v>
      </c>
      <c r="Z45" s="2" t="s">
        <v>238</v>
      </c>
      <c r="AA45" s="2" t="s">
        <v>238</v>
      </c>
      <c r="AB45" s="2" t="s">
        <v>238</v>
      </c>
      <c r="AC45" s="2" t="s">
        <v>238</v>
      </c>
      <c r="AD45" s="2" t="s">
        <v>238</v>
      </c>
      <c r="AE45" s="2" t="s">
        <v>238</v>
      </c>
      <c r="AF45" s="2" t="s">
        <v>238</v>
      </c>
      <c r="AG45" s="2" t="s">
        <v>238</v>
      </c>
      <c r="AH45" s="21"/>
      <c r="AI45" s="21"/>
      <c r="AJ45" s="39"/>
    </row>
    <row r="46" spans="1:44" ht="13.95" customHeight="1">
      <c r="A46" s="49" t="s">
        <v>3</v>
      </c>
      <c r="B46" s="4" t="s">
        <v>10</v>
      </c>
      <c r="C46" s="4" t="s">
        <v>11</v>
      </c>
      <c r="D46" s="4">
        <v>107</v>
      </c>
      <c r="E46" s="5" t="s">
        <v>20</v>
      </c>
      <c r="F46" s="7" t="s">
        <v>370</v>
      </c>
      <c r="G46" s="47" t="str">
        <f t="shared" si="0"/>
        <v>D.103.SD.107.04.REV_A</v>
      </c>
      <c r="H46" s="12" t="s">
        <v>268</v>
      </c>
      <c r="I46" s="7">
        <v>4</v>
      </c>
      <c r="J46" s="80"/>
      <c r="K46" s="67"/>
      <c r="L46" s="157"/>
      <c r="M46" s="63"/>
      <c r="N46" s="22"/>
      <c r="O46" s="50"/>
      <c r="P46" s="58"/>
      <c r="Q46" s="50"/>
      <c r="R46" s="2" t="s">
        <v>238</v>
      </c>
      <c r="S46" s="2" t="s">
        <v>238</v>
      </c>
      <c r="T46" s="2" t="s">
        <v>238</v>
      </c>
      <c r="U46" s="2" t="s">
        <v>238</v>
      </c>
      <c r="V46" s="2" t="s">
        <v>238</v>
      </c>
      <c r="W46" s="2" t="s">
        <v>238</v>
      </c>
      <c r="X46" s="2" t="s">
        <v>238</v>
      </c>
      <c r="Y46" s="2" t="s">
        <v>238</v>
      </c>
      <c r="Z46" s="2" t="s">
        <v>238</v>
      </c>
      <c r="AA46" s="2" t="s">
        <v>238</v>
      </c>
      <c r="AB46" s="2" t="s">
        <v>238</v>
      </c>
      <c r="AC46" s="2" t="s">
        <v>238</v>
      </c>
      <c r="AD46" s="2" t="s">
        <v>238</v>
      </c>
      <c r="AE46" s="2" t="s">
        <v>238</v>
      </c>
      <c r="AF46" s="2" t="s">
        <v>238</v>
      </c>
      <c r="AG46" s="2" t="s">
        <v>238</v>
      </c>
      <c r="AH46" s="21"/>
      <c r="AI46" s="21"/>
      <c r="AJ46" s="39"/>
    </row>
    <row r="47" spans="1:44" ht="13.95" customHeight="1">
      <c r="A47" s="49" t="s">
        <v>3</v>
      </c>
      <c r="B47" s="4" t="s">
        <v>10</v>
      </c>
      <c r="C47" s="4" t="s">
        <v>11</v>
      </c>
      <c r="D47" s="4">
        <v>107</v>
      </c>
      <c r="E47" s="5" t="s">
        <v>20</v>
      </c>
      <c r="F47" s="7" t="s">
        <v>370</v>
      </c>
      <c r="G47" s="47" t="str">
        <f t="shared" si="0"/>
        <v>D.103.SD.107.04.REV_A</v>
      </c>
      <c r="H47" s="12" t="s">
        <v>269</v>
      </c>
      <c r="I47" s="7">
        <v>3</v>
      </c>
      <c r="J47" s="80"/>
      <c r="K47" s="67"/>
      <c r="L47" s="157"/>
      <c r="M47" s="63"/>
      <c r="N47" s="22"/>
      <c r="O47" s="50"/>
      <c r="P47" s="58"/>
      <c r="Q47" s="50"/>
      <c r="R47" s="2" t="s">
        <v>238</v>
      </c>
      <c r="S47" s="2" t="s">
        <v>238</v>
      </c>
      <c r="T47" s="2" t="s">
        <v>238</v>
      </c>
      <c r="U47" s="2" t="s">
        <v>238</v>
      </c>
      <c r="V47" s="2" t="s">
        <v>238</v>
      </c>
      <c r="W47" s="2" t="s">
        <v>238</v>
      </c>
      <c r="X47" s="2" t="s">
        <v>238</v>
      </c>
      <c r="Y47" s="2" t="s">
        <v>238</v>
      </c>
      <c r="Z47" s="2" t="s">
        <v>238</v>
      </c>
      <c r="AA47" s="2" t="s">
        <v>238</v>
      </c>
      <c r="AB47" s="2" t="s">
        <v>238</v>
      </c>
      <c r="AC47" s="2" t="s">
        <v>238</v>
      </c>
      <c r="AD47" s="2" t="s">
        <v>238</v>
      </c>
      <c r="AE47" s="2" t="s">
        <v>238</v>
      </c>
      <c r="AF47" s="2" t="s">
        <v>238</v>
      </c>
      <c r="AG47" s="2" t="s">
        <v>238</v>
      </c>
      <c r="AH47" s="21"/>
      <c r="AI47" s="21"/>
      <c r="AJ47" s="39"/>
    </row>
    <row r="48" spans="1:44" ht="13.95" customHeight="1">
      <c r="A48" s="49" t="s">
        <v>3</v>
      </c>
      <c r="B48" s="4" t="s">
        <v>10</v>
      </c>
      <c r="C48" s="4" t="s">
        <v>11</v>
      </c>
      <c r="D48" s="4">
        <v>107</v>
      </c>
      <c r="E48" s="5" t="s">
        <v>22</v>
      </c>
      <c r="F48" s="7" t="s">
        <v>370</v>
      </c>
      <c r="G48" s="47" t="str">
        <f t="shared" si="0"/>
        <v>D.103.SD.107.05.REV_A</v>
      </c>
      <c r="H48" s="12" t="s">
        <v>42</v>
      </c>
      <c r="I48" s="7">
        <v>3</v>
      </c>
      <c r="J48" s="80"/>
      <c r="K48" s="67"/>
      <c r="L48" s="157"/>
      <c r="M48" s="63"/>
      <c r="N48" s="22"/>
      <c r="O48" s="50"/>
      <c r="P48" s="58"/>
      <c r="Q48" s="50"/>
      <c r="R48" s="2" t="s">
        <v>238</v>
      </c>
      <c r="S48" s="2" t="s">
        <v>238</v>
      </c>
      <c r="T48" s="2" t="s">
        <v>238</v>
      </c>
      <c r="U48" s="2" t="s">
        <v>238</v>
      </c>
      <c r="V48" s="2" t="s">
        <v>238</v>
      </c>
      <c r="W48" s="2" t="s">
        <v>238</v>
      </c>
      <c r="X48" s="2" t="s">
        <v>238</v>
      </c>
      <c r="Y48" s="2" t="s">
        <v>238</v>
      </c>
      <c r="Z48" s="2" t="s">
        <v>238</v>
      </c>
      <c r="AA48" s="2" t="s">
        <v>238</v>
      </c>
      <c r="AB48" s="2" t="s">
        <v>238</v>
      </c>
      <c r="AC48" s="2" t="s">
        <v>238</v>
      </c>
      <c r="AD48" s="2" t="s">
        <v>238</v>
      </c>
      <c r="AE48" s="2" t="s">
        <v>238</v>
      </c>
      <c r="AF48" s="2" t="s">
        <v>238</v>
      </c>
      <c r="AG48" s="2" t="s">
        <v>238</v>
      </c>
      <c r="AH48" s="21"/>
      <c r="AI48" s="21"/>
      <c r="AJ48" s="39"/>
    </row>
    <row r="49" spans="1:42" ht="13.95" customHeight="1">
      <c r="A49" s="49" t="s">
        <v>3</v>
      </c>
      <c r="B49" s="4" t="s">
        <v>10</v>
      </c>
      <c r="C49" s="4" t="s">
        <v>11</v>
      </c>
      <c r="D49" s="4">
        <v>108</v>
      </c>
      <c r="E49" s="5" t="s">
        <v>12</v>
      </c>
      <c r="F49" s="7" t="s">
        <v>370</v>
      </c>
      <c r="G49" s="47" t="str">
        <f t="shared" si="0"/>
        <v>D.103.SD.108.01.REV_A</v>
      </c>
      <c r="H49" s="12" t="s">
        <v>270</v>
      </c>
      <c r="I49" s="7">
        <v>1</v>
      </c>
      <c r="J49" s="80"/>
      <c r="K49" s="67"/>
      <c r="L49" s="157"/>
      <c r="M49" s="63"/>
      <c r="N49" s="22"/>
      <c r="O49" s="50"/>
      <c r="P49" s="58"/>
      <c r="Q49" s="50"/>
      <c r="R49" s="2" t="s">
        <v>238</v>
      </c>
      <c r="S49" s="2" t="s">
        <v>238</v>
      </c>
      <c r="T49" s="2" t="s">
        <v>238</v>
      </c>
      <c r="U49" s="2" t="s">
        <v>238</v>
      </c>
      <c r="V49" s="2" t="s">
        <v>238</v>
      </c>
      <c r="W49" s="2" t="s">
        <v>238</v>
      </c>
      <c r="X49" s="2" t="s">
        <v>238</v>
      </c>
      <c r="Y49" s="2" t="s">
        <v>238</v>
      </c>
      <c r="Z49" s="2" t="s">
        <v>238</v>
      </c>
      <c r="AA49" s="2" t="s">
        <v>238</v>
      </c>
      <c r="AB49" s="2" t="s">
        <v>238</v>
      </c>
      <c r="AC49" s="2" t="s">
        <v>238</v>
      </c>
      <c r="AD49" s="2" t="s">
        <v>238</v>
      </c>
      <c r="AE49" s="2" t="s">
        <v>238</v>
      </c>
      <c r="AF49" s="2" t="s">
        <v>238</v>
      </c>
      <c r="AG49" s="2" t="s">
        <v>238</v>
      </c>
      <c r="AH49" s="21"/>
      <c r="AI49" s="21"/>
      <c r="AJ49" s="39"/>
    </row>
    <row r="50" spans="1:42" ht="13.95" customHeight="1">
      <c r="A50" s="49" t="s">
        <v>3</v>
      </c>
      <c r="B50" s="4" t="s">
        <v>10</v>
      </c>
      <c r="C50" s="4" t="s">
        <v>11</v>
      </c>
      <c r="D50" s="4">
        <v>109</v>
      </c>
      <c r="E50" s="10" t="s">
        <v>12</v>
      </c>
      <c r="F50" s="7" t="s">
        <v>370</v>
      </c>
      <c r="G50" s="47" t="str">
        <f t="shared" si="0"/>
        <v>D.103.SD.109.01.REV_A</v>
      </c>
      <c r="H50" s="6" t="s">
        <v>271</v>
      </c>
      <c r="I50" s="4">
        <v>5</v>
      </c>
      <c r="J50" s="82"/>
      <c r="K50" s="69"/>
      <c r="L50" s="162"/>
      <c r="M50" s="22"/>
      <c r="N50" s="22"/>
      <c r="O50" s="50"/>
      <c r="P50" s="58"/>
      <c r="Q50" s="50"/>
      <c r="R50" s="2" t="s">
        <v>238</v>
      </c>
      <c r="S50" s="2" t="s">
        <v>238</v>
      </c>
      <c r="T50" s="2" t="s">
        <v>238</v>
      </c>
      <c r="U50" s="2" t="s">
        <v>238</v>
      </c>
      <c r="V50" s="2" t="s">
        <v>238</v>
      </c>
      <c r="W50" s="2" t="s">
        <v>238</v>
      </c>
      <c r="X50" s="2" t="s">
        <v>238</v>
      </c>
      <c r="Y50" s="2" t="s">
        <v>238</v>
      </c>
      <c r="Z50" s="2" t="s">
        <v>238</v>
      </c>
      <c r="AA50" s="2" t="s">
        <v>238</v>
      </c>
      <c r="AB50" s="2" t="s">
        <v>238</v>
      </c>
      <c r="AC50" s="2" t="s">
        <v>238</v>
      </c>
      <c r="AD50" s="2" t="s">
        <v>238</v>
      </c>
      <c r="AE50" s="2" t="s">
        <v>238</v>
      </c>
      <c r="AF50" s="2" t="s">
        <v>238</v>
      </c>
      <c r="AG50" s="2" t="s">
        <v>238</v>
      </c>
      <c r="AH50" s="21"/>
      <c r="AI50" s="21"/>
      <c r="AJ50" s="39"/>
    </row>
    <row r="51" spans="1:42" ht="13.95" customHeight="1">
      <c r="A51" s="49" t="s">
        <v>3</v>
      </c>
      <c r="B51" s="4" t="s">
        <v>10</v>
      </c>
      <c r="C51" s="4" t="s">
        <v>11</v>
      </c>
      <c r="D51" s="4">
        <v>109</v>
      </c>
      <c r="E51" s="10" t="s">
        <v>14</v>
      </c>
      <c r="F51" s="7" t="s">
        <v>370</v>
      </c>
      <c r="G51" s="47" t="str">
        <f t="shared" si="0"/>
        <v>D.103.SD.109.02.REV_A</v>
      </c>
      <c r="H51" s="6" t="s">
        <v>272</v>
      </c>
      <c r="I51" s="4">
        <v>5</v>
      </c>
      <c r="J51" s="82"/>
      <c r="K51" s="69"/>
      <c r="L51" s="162"/>
      <c r="M51" s="22"/>
      <c r="N51" s="22"/>
      <c r="O51" s="50"/>
      <c r="P51" s="58"/>
      <c r="Q51" s="50"/>
      <c r="R51" s="2" t="s">
        <v>238</v>
      </c>
      <c r="S51" s="2" t="s">
        <v>238</v>
      </c>
      <c r="T51" s="2" t="s">
        <v>238</v>
      </c>
      <c r="U51" s="2" t="s">
        <v>238</v>
      </c>
      <c r="V51" s="2" t="s">
        <v>238</v>
      </c>
      <c r="W51" s="2" t="s">
        <v>238</v>
      </c>
      <c r="X51" s="2" t="s">
        <v>238</v>
      </c>
      <c r="Y51" s="2" t="s">
        <v>238</v>
      </c>
      <c r="Z51" s="2" t="s">
        <v>238</v>
      </c>
      <c r="AA51" s="2" t="s">
        <v>238</v>
      </c>
      <c r="AB51" s="2" t="s">
        <v>238</v>
      </c>
      <c r="AC51" s="2" t="s">
        <v>238</v>
      </c>
      <c r="AD51" s="2" t="s">
        <v>238</v>
      </c>
      <c r="AE51" s="2" t="s">
        <v>238</v>
      </c>
      <c r="AF51" s="2" t="s">
        <v>238</v>
      </c>
      <c r="AG51" s="2" t="s">
        <v>238</v>
      </c>
      <c r="AH51" s="21"/>
      <c r="AI51" s="21"/>
      <c r="AJ51" s="39"/>
    </row>
    <row r="52" spans="1:42" ht="13.95" customHeight="1">
      <c r="A52" s="49" t="s">
        <v>3</v>
      </c>
      <c r="B52" s="4" t="s">
        <v>10</v>
      </c>
      <c r="C52" s="4" t="s">
        <v>11</v>
      </c>
      <c r="D52" s="4">
        <v>144</v>
      </c>
      <c r="E52" s="5" t="s">
        <v>12</v>
      </c>
      <c r="F52" s="7" t="s">
        <v>370</v>
      </c>
      <c r="G52" s="47" t="str">
        <f t="shared" si="0"/>
        <v>D.103.SD.144.01.REV_A</v>
      </c>
      <c r="H52" s="12" t="s">
        <v>273</v>
      </c>
      <c r="I52" s="7">
        <v>3</v>
      </c>
      <c r="J52" s="80"/>
      <c r="K52" s="67"/>
      <c r="L52" s="157"/>
      <c r="M52" s="63"/>
      <c r="N52" s="22"/>
      <c r="O52" s="50"/>
      <c r="P52" s="58"/>
      <c r="Q52" s="50"/>
      <c r="R52" s="2" t="s">
        <v>238</v>
      </c>
      <c r="S52" s="2" t="s">
        <v>238</v>
      </c>
      <c r="T52" s="2" t="s">
        <v>238</v>
      </c>
      <c r="U52" s="2" t="s">
        <v>238</v>
      </c>
      <c r="V52" s="2" t="s">
        <v>238</v>
      </c>
      <c r="W52" s="2" t="s">
        <v>238</v>
      </c>
      <c r="X52" s="2" t="s">
        <v>238</v>
      </c>
      <c r="Y52" s="2" t="s">
        <v>238</v>
      </c>
      <c r="Z52" s="2" t="s">
        <v>238</v>
      </c>
      <c r="AA52" s="2" t="s">
        <v>238</v>
      </c>
      <c r="AB52" s="2" t="s">
        <v>238</v>
      </c>
      <c r="AC52" s="2" t="s">
        <v>238</v>
      </c>
      <c r="AD52" s="2" t="s">
        <v>238</v>
      </c>
      <c r="AE52" s="2" t="s">
        <v>238</v>
      </c>
      <c r="AF52" s="2" t="s">
        <v>238</v>
      </c>
      <c r="AG52" s="2" t="s">
        <v>238</v>
      </c>
      <c r="AH52" s="21"/>
      <c r="AI52" s="21"/>
      <c r="AJ52" s="39"/>
    </row>
    <row r="53" spans="1:42" ht="13.95" customHeight="1">
      <c r="A53" s="49" t="s">
        <v>3</v>
      </c>
      <c r="B53" s="4" t="s">
        <v>10</v>
      </c>
      <c r="C53" s="4" t="s">
        <v>11</v>
      </c>
      <c r="D53" s="4">
        <v>152</v>
      </c>
      <c r="E53" s="5" t="s">
        <v>12</v>
      </c>
      <c r="F53" s="7" t="s">
        <v>370</v>
      </c>
      <c r="G53" s="47" t="str">
        <f t="shared" si="0"/>
        <v>D.103.SD.152.01.REV_A</v>
      </c>
      <c r="H53" s="12" t="s">
        <v>274</v>
      </c>
      <c r="I53" s="7">
        <v>4</v>
      </c>
      <c r="J53" s="80"/>
      <c r="K53" s="67"/>
      <c r="L53" s="157"/>
      <c r="M53" s="63"/>
      <c r="N53" s="22"/>
      <c r="O53" s="50"/>
      <c r="P53" s="58"/>
      <c r="Q53" s="50"/>
      <c r="R53" s="2" t="s">
        <v>238</v>
      </c>
      <c r="S53" s="2" t="s">
        <v>238</v>
      </c>
      <c r="T53" s="2" t="s">
        <v>238</v>
      </c>
      <c r="U53" s="2" t="s">
        <v>238</v>
      </c>
      <c r="V53" s="2" t="s">
        <v>238</v>
      </c>
      <c r="W53" s="2" t="s">
        <v>238</v>
      </c>
      <c r="X53" s="2" t="s">
        <v>238</v>
      </c>
      <c r="Y53" s="2" t="s">
        <v>238</v>
      </c>
      <c r="Z53" s="2" t="s">
        <v>238</v>
      </c>
      <c r="AA53" s="2" t="s">
        <v>238</v>
      </c>
      <c r="AB53" s="2" t="s">
        <v>238</v>
      </c>
      <c r="AC53" s="2" t="s">
        <v>238</v>
      </c>
      <c r="AD53" s="2" t="s">
        <v>238</v>
      </c>
      <c r="AE53" s="2" t="s">
        <v>238</v>
      </c>
      <c r="AF53" s="2" t="s">
        <v>238</v>
      </c>
      <c r="AG53" s="2" t="s">
        <v>238</v>
      </c>
      <c r="AH53" s="21"/>
      <c r="AI53" s="21"/>
      <c r="AJ53" s="39"/>
    </row>
    <row r="54" spans="1:42" ht="13.95" customHeight="1">
      <c r="A54" s="49" t="s">
        <v>3</v>
      </c>
      <c r="B54" s="4" t="s">
        <v>10</v>
      </c>
      <c r="C54" s="4" t="s">
        <v>11</v>
      </c>
      <c r="D54" s="4">
        <v>152</v>
      </c>
      <c r="E54" s="5" t="s">
        <v>14</v>
      </c>
      <c r="F54" s="7" t="s">
        <v>370</v>
      </c>
      <c r="G54" s="47" t="str">
        <f t="shared" si="0"/>
        <v>D.103.SD.152.02.REV_A</v>
      </c>
      <c r="H54" s="12" t="s">
        <v>275</v>
      </c>
      <c r="I54" s="7">
        <v>3</v>
      </c>
      <c r="J54" s="80"/>
      <c r="K54" s="67"/>
      <c r="L54" s="157"/>
      <c r="M54" s="63"/>
      <c r="N54" s="22"/>
      <c r="O54" s="50"/>
      <c r="P54" s="58"/>
      <c r="Q54" s="50"/>
      <c r="R54" s="2" t="s">
        <v>238</v>
      </c>
      <c r="S54" s="2" t="s">
        <v>238</v>
      </c>
      <c r="T54" s="2" t="s">
        <v>238</v>
      </c>
      <c r="U54" s="2" t="s">
        <v>238</v>
      </c>
      <c r="V54" s="2" t="s">
        <v>238</v>
      </c>
      <c r="W54" s="2" t="s">
        <v>238</v>
      </c>
      <c r="X54" s="2" t="s">
        <v>238</v>
      </c>
      <c r="Y54" s="2" t="s">
        <v>238</v>
      </c>
      <c r="Z54" s="2" t="s">
        <v>238</v>
      </c>
      <c r="AA54" s="2" t="s">
        <v>238</v>
      </c>
      <c r="AB54" s="2" t="s">
        <v>238</v>
      </c>
      <c r="AC54" s="2" t="s">
        <v>238</v>
      </c>
      <c r="AD54" s="2" t="s">
        <v>238</v>
      </c>
      <c r="AE54" s="2" t="s">
        <v>238</v>
      </c>
      <c r="AF54" s="2" t="s">
        <v>238</v>
      </c>
      <c r="AG54" s="2" t="s">
        <v>238</v>
      </c>
      <c r="AH54" s="21"/>
      <c r="AI54" s="21"/>
      <c r="AJ54" s="39"/>
    </row>
    <row r="55" spans="1:42" ht="13.95" customHeight="1">
      <c r="A55" s="49" t="s">
        <v>3</v>
      </c>
      <c r="B55" s="4" t="s">
        <v>10</v>
      </c>
      <c r="C55" s="4" t="s">
        <v>11</v>
      </c>
      <c r="D55" s="4">
        <v>154</v>
      </c>
      <c r="E55" s="5" t="s">
        <v>16</v>
      </c>
      <c r="F55" s="7" t="s">
        <v>370</v>
      </c>
      <c r="G55" s="47" t="str">
        <f t="shared" si="0"/>
        <v>D.103.SD.154.03.REV_A</v>
      </c>
      <c r="H55" s="12" t="s">
        <v>276</v>
      </c>
      <c r="I55" s="7">
        <v>3</v>
      </c>
      <c r="J55" s="80"/>
      <c r="K55" s="67"/>
      <c r="L55" s="157"/>
      <c r="M55" s="63"/>
      <c r="N55" s="22"/>
      <c r="O55" s="50"/>
      <c r="P55" s="58"/>
      <c r="Q55" s="50"/>
      <c r="R55" s="2" t="s">
        <v>238</v>
      </c>
      <c r="S55" s="2" t="s">
        <v>238</v>
      </c>
      <c r="T55" s="2" t="s">
        <v>238</v>
      </c>
      <c r="U55" s="2" t="s">
        <v>238</v>
      </c>
      <c r="V55" s="2" t="s">
        <v>238</v>
      </c>
      <c r="W55" s="2" t="s">
        <v>238</v>
      </c>
      <c r="X55" s="2" t="s">
        <v>238</v>
      </c>
      <c r="Y55" s="2" t="s">
        <v>238</v>
      </c>
      <c r="Z55" s="2" t="s">
        <v>238</v>
      </c>
      <c r="AA55" s="2" t="s">
        <v>238</v>
      </c>
      <c r="AB55" s="2" t="s">
        <v>238</v>
      </c>
      <c r="AC55" s="2" t="s">
        <v>238</v>
      </c>
      <c r="AD55" s="2" t="s">
        <v>238</v>
      </c>
      <c r="AE55" s="2" t="s">
        <v>238</v>
      </c>
      <c r="AF55" s="2" t="s">
        <v>238</v>
      </c>
      <c r="AG55" s="2" t="s">
        <v>238</v>
      </c>
      <c r="AH55" s="21"/>
      <c r="AI55" s="21"/>
      <c r="AJ55" s="39"/>
    </row>
    <row r="56" spans="1:42" ht="13.95" customHeight="1">
      <c r="A56" s="49" t="s">
        <v>3</v>
      </c>
      <c r="B56" s="4" t="s">
        <v>10</v>
      </c>
      <c r="C56" s="4" t="s">
        <v>11</v>
      </c>
      <c r="D56" s="4">
        <v>154</v>
      </c>
      <c r="E56" s="5" t="s">
        <v>20</v>
      </c>
      <c r="F56" s="7" t="s">
        <v>370</v>
      </c>
      <c r="G56" s="47" t="str">
        <f t="shared" si="0"/>
        <v>D.103.SD.154.04.REV_A</v>
      </c>
      <c r="H56" s="12" t="s">
        <v>277</v>
      </c>
      <c r="I56" s="7">
        <v>3</v>
      </c>
      <c r="J56" s="80"/>
      <c r="K56" s="67"/>
      <c r="L56" s="157"/>
      <c r="M56" s="63"/>
      <c r="N56" s="22"/>
      <c r="O56" s="50"/>
      <c r="P56" s="58"/>
      <c r="Q56" s="50"/>
      <c r="R56" s="2" t="s">
        <v>238</v>
      </c>
      <c r="S56" s="2" t="s">
        <v>238</v>
      </c>
      <c r="T56" s="2" t="s">
        <v>238</v>
      </c>
      <c r="U56" s="2" t="s">
        <v>238</v>
      </c>
      <c r="V56" s="2" t="s">
        <v>238</v>
      </c>
      <c r="W56" s="2" t="s">
        <v>238</v>
      </c>
      <c r="X56" s="2" t="s">
        <v>238</v>
      </c>
      <c r="Y56" s="2" t="s">
        <v>238</v>
      </c>
      <c r="Z56" s="2" t="s">
        <v>238</v>
      </c>
      <c r="AA56" s="2" t="s">
        <v>238</v>
      </c>
      <c r="AB56" s="2" t="s">
        <v>238</v>
      </c>
      <c r="AC56" s="2" t="s">
        <v>238</v>
      </c>
      <c r="AD56" s="2" t="s">
        <v>238</v>
      </c>
      <c r="AE56" s="2" t="s">
        <v>238</v>
      </c>
      <c r="AF56" s="2" t="s">
        <v>238</v>
      </c>
      <c r="AG56" s="2" t="s">
        <v>238</v>
      </c>
      <c r="AH56" s="21"/>
      <c r="AI56" s="21"/>
      <c r="AJ56" s="39"/>
    </row>
    <row r="57" spans="1:42" ht="13.95" customHeight="1">
      <c r="A57" s="49" t="s">
        <v>3</v>
      </c>
      <c r="B57" s="4" t="s">
        <v>10</v>
      </c>
      <c r="C57" s="4" t="s">
        <v>38</v>
      </c>
      <c r="D57" s="4">
        <v>192</v>
      </c>
      <c r="E57" s="14" t="s">
        <v>12</v>
      </c>
      <c r="F57" s="7" t="s">
        <v>370</v>
      </c>
      <c r="G57" s="47" t="str">
        <f t="shared" si="0"/>
        <v>D.103.SD192.01.REV_A</v>
      </c>
      <c r="H57" s="12" t="s">
        <v>278</v>
      </c>
      <c r="I57" s="7">
        <v>5</v>
      </c>
      <c r="J57" s="80"/>
      <c r="K57" s="67"/>
      <c r="L57" s="157"/>
      <c r="M57" s="63"/>
      <c r="N57" s="22"/>
      <c r="O57" s="50"/>
      <c r="P57" s="58"/>
      <c r="Q57" s="50"/>
      <c r="R57" s="2" t="s">
        <v>238</v>
      </c>
      <c r="S57" s="2" t="s">
        <v>238</v>
      </c>
      <c r="T57" s="2" t="s">
        <v>238</v>
      </c>
      <c r="U57" s="2" t="s">
        <v>238</v>
      </c>
      <c r="V57" s="2" t="s">
        <v>238</v>
      </c>
      <c r="W57" s="2" t="s">
        <v>238</v>
      </c>
      <c r="X57" s="2" t="s">
        <v>238</v>
      </c>
      <c r="Y57" s="2" t="s">
        <v>238</v>
      </c>
      <c r="Z57" s="2" t="s">
        <v>238</v>
      </c>
      <c r="AA57" s="2" t="s">
        <v>238</v>
      </c>
      <c r="AB57" s="2" t="s">
        <v>238</v>
      </c>
      <c r="AC57" s="2" t="s">
        <v>238</v>
      </c>
      <c r="AD57" s="2" t="s">
        <v>238</v>
      </c>
      <c r="AE57" s="2" t="s">
        <v>238</v>
      </c>
      <c r="AF57" s="2" t="s">
        <v>238</v>
      </c>
      <c r="AG57" s="2" t="s">
        <v>238</v>
      </c>
      <c r="AH57" s="21"/>
      <c r="AI57" s="21"/>
      <c r="AJ57" s="39"/>
    </row>
    <row r="58" spans="1:42" ht="13.95" customHeight="1">
      <c r="A58" s="49" t="s">
        <v>3</v>
      </c>
      <c r="B58" s="4" t="s">
        <v>10</v>
      </c>
      <c r="C58" s="4" t="s">
        <v>38</v>
      </c>
      <c r="D58" s="4">
        <v>192</v>
      </c>
      <c r="E58" s="14" t="s">
        <v>14</v>
      </c>
      <c r="F58" s="7" t="s">
        <v>370</v>
      </c>
      <c r="G58" s="47" t="str">
        <f t="shared" si="0"/>
        <v>D.103.SD192.02.REV_A</v>
      </c>
      <c r="H58" s="12" t="s">
        <v>443</v>
      </c>
      <c r="I58" s="7">
        <v>5</v>
      </c>
      <c r="J58" s="80"/>
      <c r="K58" s="73"/>
      <c r="L58" s="163"/>
      <c r="M58" s="7"/>
      <c r="N58" s="4"/>
      <c r="O58" s="50"/>
      <c r="P58" s="58"/>
      <c r="Q58" s="50"/>
      <c r="R58" s="2" t="s">
        <v>238</v>
      </c>
      <c r="S58" s="2" t="s">
        <v>238</v>
      </c>
      <c r="T58" s="2" t="s">
        <v>238</v>
      </c>
      <c r="U58" s="2" t="s">
        <v>238</v>
      </c>
      <c r="V58" s="2" t="s">
        <v>238</v>
      </c>
      <c r="W58" s="2" t="s">
        <v>238</v>
      </c>
      <c r="X58" s="2" t="s">
        <v>238</v>
      </c>
      <c r="Y58" s="2" t="s">
        <v>238</v>
      </c>
      <c r="Z58" s="2" t="s">
        <v>238</v>
      </c>
      <c r="AA58" s="2" t="s">
        <v>238</v>
      </c>
      <c r="AB58" s="2" t="s">
        <v>238</v>
      </c>
      <c r="AC58" s="2" t="s">
        <v>238</v>
      </c>
      <c r="AD58" s="2" t="s">
        <v>238</v>
      </c>
      <c r="AE58" s="2" t="s">
        <v>238</v>
      </c>
      <c r="AF58" s="2" t="s">
        <v>238</v>
      </c>
      <c r="AG58" s="2" t="s">
        <v>238</v>
      </c>
      <c r="AH58" s="21"/>
      <c r="AI58" s="21"/>
      <c r="AJ58" s="39"/>
    </row>
    <row r="59" spans="1:42" ht="13.95" customHeight="1">
      <c r="A59" s="49" t="s">
        <v>3</v>
      </c>
      <c r="B59" s="4" t="s">
        <v>10</v>
      </c>
      <c r="C59" s="4" t="s">
        <v>38</v>
      </c>
      <c r="D59" s="4">
        <v>192</v>
      </c>
      <c r="E59" s="14" t="s">
        <v>16</v>
      </c>
      <c r="F59" s="7" t="s">
        <v>370</v>
      </c>
      <c r="G59" s="47" t="str">
        <f t="shared" si="0"/>
        <v>D.103.SD192.03.REV_A</v>
      </c>
      <c r="H59" s="12" t="s">
        <v>279</v>
      </c>
      <c r="I59" s="7">
        <v>3</v>
      </c>
      <c r="J59" s="80"/>
      <c r="K59" s="73"/>
      <c r="L59" s="163"/>
      <c r="M59" s="7"/>
      <c r="N59" s="4"/>
      <c r="O59" s="50"/>
      <c r="P59" s="58"/>
      <c r="Q59" s="50"/>
      <c r="R59" s="2" t="s">
        <v>238</v>
      </c>
      <c r="S59" s="2" t="s">
        <v>238</v>
      </c>
      <c r="T59" s="2" t="s">
        <v>238</v>
      </c>
      <c r="U59" s="2" t="s">
        <v>238</v>
      </c>
      <c r="V59" s="2" t="s">
        <v>238</v>
      </c>
      <c r="W59" s="2" t="s">
        <v>238</v>
      </c>
      <c r="X59" s="2" t="s">
        <v>238</v>
      </c>
      <c r="Y59" s="2" t="s">
        <v>238</v>
      </c>
      <c r="Z59" s="2" t="s">
        <v>238</v>
      </c>
      <c r="AA59" s="2" t="s">
        <v>238</v>
      </c>
      <c r="AB59" s="2" t="s">
        <v>238</v>
      </c>
      <c r="AC59" s="2" t="s">
        <v>238</v>
      </c>
      <c r="AD59" s="2" t="s">
        <v>238</v>
      </c>
      <c r="AE59" s="2" t="s">
        <v>238</v>
      </c>
      <c r="AF59" s="2" t="s">
        <v>238</v>
      </c>
      <c r="AG59" s="2" t="s">
        <v>238</v>
      </c>
      <c r="AH59" s="21"/>
      <c r="AI59" s="21"/>
      <c r="AJ59" s="39"/>
    </row>
    <row r="60" spans="1:42" ht="13.95" customHeight="1" thickBot="1">
      <c r="A60" s="49" t="s">
        <v>3</v>
      </c>
      <c r="B60" s="4" t="s">
        <v>10</v>
      </c>
      <c r="C60" s="4" t="s">
        <v>38</v>
      </c>
      <c r="D60" s="4">
        <v>195</v>
      </c>
      <c r="E60" s="14" t="s">
        <v>12</v>
      </c>
      <c r="F60" s="7" t="s">
        <v>370</v>
      </c>
      <c r="G60" s="47" t="str">
        <f t="shared" si="0"/>
        <v>D.103.SD195.01.REV_A</v>
      </c>
      <c r="H60" s="12" t="s">
        <v>0</v>
      </c>
      <c r="I60" s="7">
        <v>6</v>
      </c>
      <c r="J60" s="80"/>
      <c r="K60" s="73"/>
      <c r="L60" s="163"/>
      <c r="M60" s="7"/>
      <c r="N60" s="4"/>
      <c r="O60" s="50"/>
      <c r="P60" s="58"/>
      <c r="Q60" s="50"/>
      <c r="R60" s="40" t="s">
        <v>238</v>
      </c>
      <c r="S60" s="40" t="s">
        <v>238</v>
      </c>
      <c r="T60" s="40" t="s">
        <v>238</v>
      </c>
      <c r="U60" s="40" t="s">
        <v>238</v>
      </c>
      <c r="V60" s="40" t="s">
        <v>238</v>
      </c>
      <c r="W60" s="40" t="s">
        <v>238</v>
      </c>
      <c r="X60" s="40" t="s">
        <v>238</v>
      </c>
      <c r="Y60" s="40" t="s">
        <v>238</v>
      </c>
      <c r="Z60" s="40" t="s">
        <v>238</v>
      </c>
      <c r="AA60" s="40" t="s">
        <v>238</v>
      </c>
      <c r="AB60" s="40" t="s">
        <v>238</v>
      </c>
      <c r="AC60" s="40" t="s">
        <v>238</v>
      </c>
      <c r="AD60" s="40" t="s">
        <v>238</v>
      </c>
      <c r="AE60" s="40" t="s">
        <v>238</v>
      </c>
      <c r="AF60" s="40" t="s">
        <v>238</v>
      </c>
      <c r="AG60" s="40" t="s">
        <v>238</v>
      </c>
      <c r="AH60" s="41"/>
      <c r="AI60" s="41"/>
      <c r="AJ60" s="42"/>
    </row>
    <row r="61" spans="1:42" ht="13.95" customHeight="1">
      <c r="A61" s="49" t="s">
        <v>4</v>
      </c>
      <c r="B61" s="4" t="s">
        <v>10</v>
      </c>
      <c r="C61" s="4" t="s">
        <v>11</v>
      </c>
      <c r="D61" s="4"/>
      <c r="E61" s="10"/>
      <c r="F61" s="7" t="s">
        <v>370</v>
      </c>
      <c r="G61" s="47" t="str">
        <f t="shared" si="0"/>
        <v>D.103.SD..REV_A</v>
      </c>
      <c r="H61" s="13" t="s">
        <v>280</v>
      </c>
      <c r="I61" s="17">
        <v>4</v>
      </c>
      <c r="J61" s="79"/>
      <c r="K61" s="70"/>
      <c r="L61" s="164"/>
      <c r="M61" s="17"/>
      <c r="N61" s="17"/>
      <c r="O61" s="50"/>
      <c r="P61" s="58"/>
      <c r="Q61" s="50"/>
      <c r="R61" s="36" t="s">
        <v>238</v>
      </c>
      <c r="S61" s="36" t="s">
        <v>238</v>
      </c>
      <c r="T61" s="36" t="s">
        <v>238</v>
      </c>
      <c r="U61" s="36" t="s">
        <v>238</v>
      </c>
      <c r="V61" s="36" t="s">
        <v>238</v>
      </c>
      <c r="W61" s="36" t="s">
        <v>238</v>
      </c>
      <c r="X61" s="36" t="s">
        <v>238</v>
      </c>
      <c r="Y61" s="36" t="s">
        <v>238</v>
      </c>
      <c r="Z61" s="36" t="s">
        <v>238</v>
      </c>
      <c r="AA61" s="36" t="s">
        <v>238</v>
      </c>
      <c r="AB61" s="36" t="s">
        <v>238</v>
      </c>
      <c r="AC61" s="36" t="s">
        <v>238</v>
      </c>
      <c r="AD61" s="36" t="s">
        <v>238</v>
      </c>
      <c r="AE61" s="36" t="s">
        <v>238</v>
      </c>
      <c r="AF61" s="36" t="s">
        <v>238</v>
      </c>
      <c r="AG61" s="36" t="s">
        <v>238</v>
      </c>
      <c r="AH61" s="37" t="s">
        <v>238</v>
      </c>
      <c r="AI61" s="37"/>
      <c r="AJ61" s="38"/>
    </row>
    <row r="62" spans="1:42" ht="13.95" customHeight="1">
      <c r="A62" s="61" t="s">
        <v>4</v>
      </c>
      <c r="B62" s="4" t="s">
        <v>10</v>
      </c>
      <c r="C62" s="4" t="s">
        <v>11</v>
      </c>
      <c r="D62" s="4">
        <v>200</v>
      </c>
      <c r="E62" s="15" t="s">
        <v>12</v>
      </c>
      <c r="F62" s="7" t="s">
        <v>370</v>
      </c>
      <c r="G62" s="47" t="str">
        <f>CONCATENATE(B62,C62,D62,E62,F62)</f>
        <v>D.103.SD.200.01.REV_A</v>
      </c>
      <c r="H62" s="51" t="s">
        <v>43</v>
      </c>
      <c r="I62" s="98">
        <v>1</v>
      </c>
      <c r="J62" s="88">
        <v>41798</v>
      </c>
      <c r="K62" s="88">
        <v>41866</v>
      </c>
      <c r="L62" s="165">
        <v>41849</v>
      </c>
      <c r="M62" s="97"/>
      <c r="N62" s="98">
        <v>0</v>
      </c>
      <c r="O62" s="91">
        <v>36</v>
      </c>
      <c r="P62" s="92">
        <v>41866</v>
      </c>
      <c r="Q62" s="49"/>
      <c r="R62" s="2" t="s">
        <v>237</v>
      </c>
      <c r="S62" s="2" t="s">
        <v>238</v>
      </c>
      <c r="T62" s="2" t="s">
        <v>238</v>
      </c>
      <c r="U62" s="2" t="s">
        <v>238</v>
      </c>
      <c r="V62" s="2" t="s">
        <v>238</v>
      </c>
      <c r="W62" s="2" t="s">
        <v>238</v>
      </c>
      <c r="X62" s="2" t="s">
        <v>238</v>
      </c>
      <c r="Y62" s="2" t="s">
        <v>238</v>
      </c>
      <c r="Z62" s="2" t="s">
        <v>238</v>
      </c>
      <c r="AA62" s="2" t="s">
        <v>238</v>
      </c>
      <c r="AB62" s="2" t="s">
        <v>238</v>
      </c>
      <c r="AC62" s="2" t="s">
        <v>238</v>
      </c>
      <c r="AD62" s="2" t="s">
        <v>238</v>
      </c>
      <c r="AE62" s="2" t="s">
        <v>238</v>
      </c>
      <c r="AF62" s="2" t="s">
        <v>238</v>
      </c>
      <c r="AG62" s="2" t="s">
        <v>238</v>
      </c>
      <c r="AH62" s="21" t="s">
        <v>238</v>
      </c>
      <c r="AI62" s="21"/>
      <c r="AJ62" s="39"/>
      <c r="AP62" t="s">
        <v>434</v>
      </c>
    </row>
    <row r="63" spans="1:42" ht="13.95" customHeight="1">
      <c r="A63" s="173"/>
      <c r="B63" s="4" t="s">
        <v>10</v>
      </c>
      <c r="C63" s="4" t="s">
        <v>11</v>
      </c>
      <c r="D63" s="4">
        <v>200</v>
      </c>
      <c r="E63" s="15" t="s">
        <v>12</v>
      </c>
      <c r="F63" s="7" t="s">
        <v>376</v>
      </c>
      <c r="G63" s="47" t="str">
        <f>CONCATENATE(B63,C63,D63,E63,F63)</f>
        <v>D.103.SD.200.01.REV_B</v>
      </c>
      <c r="H63" s="51" t="s">
        <v>43</v>
      </c>
      <c r="I63" s="17">
        <v>1</v>
      </c>
      <c r="J63" s="88">
        <v>41866</v>
      </c>
      <c r="K63" s="172"/>
      <c r="L63" s="165">
        <v>41857</v>
      </c>
      <c r="M63" s="97"/>
      <c r="N63" s="98"/>
      <c r="O63" s="91"/>
      <c r="P63" s="92"/>
      <c r="Q63" s="49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1"/>
      <c r="AI63" s="21"/>
      <c r="AJ63" s="39"/>
    </row>
    <row r="64" spans="1:42" ht="13.95" customHeight="1">
      <c r="A64" s="49" t="s">
        <v>4</v>
      </c>
      <c r="B64" s="4" t="s">
        <v>10</v>
      </c>
      <c r="C64" s="4" t="s">
        <v>11</v>
      </c>
      <c r="D64" s="4">
        <v>200</v>
      </c>
      <c r="E64" s="15" t="s">
        <v>14</v>
      </c>
      <c r="F64" s="7" t="s">
        <v>370</v>
      </c>
      <c r="G64" s="47" t="str">
        <f t="shared" si="0"/>
        <v>D.103.SD.200.02.REV_A</v>
      </c>
      <c r="H64" s="13" t="s">
        <v>44</v>
      </c>
      <c r="I64" s="17">
        <v>2</v>
      </c>
      <c r="J64" s="79">
        <v>41974</v>
      </c>
      <c r="K64" s="70"/>
      <c r="L64" s="164"/>
      <c r="M64" s="24"/>
      <c r="N64" s="17">
        <v>0</v>
      </c>
      <c r="O64" s="49">
        <v>49</v>
      </c>
      <c r="P64" s="58"/>
      <c r="Q64" s="49"/>
      <c r="R64" s="2" t="s">
        <v>238</v>
      </c>
      <c r="S64" s="2" t="s">
        <v>238</v>
      </c>
      <c r="T64" s="2" t="s">
        <v>238</v>
      </c>
      <c r="U64" s="2" t="s">
        <v>238</v>
      </c>
      <c r="V64" s="2" t="s">
        <v>238</v>
      </c>
      <c r="W64" s="2" t="s">
        <v>238</v>
      </c>
      <c r="X64" s="2" t="s">
        <v>238</v>
      </c>
      <c r="Y64" s="2" t="s">
        <v>238</v>
      </c>
      <c r="Z64" s="2" t="s">
        <v>238</v>
      </c>
      <c r="AA64" s="2" t="s">
        <v>238</v>
      </c>
      <c r="AB64" s="2" t="s">
        <v>238</v>
      </c>
      <c r="AC64" s="2" t="s">
        <v>238</v>
      </c>
      <c r="AD64" s="2" t="s">
        <v>238</v>
      </c>
      <c r="AE64" s="2" t="s">
        <v>237</v>
      </c>
      <c r="AF64" s="2" t="s">
        <v>238</v>
      </c>
      <c r="AG64" s="2" t="s">
        <v>238</v>
      </c>
      <c r="AH64" s="21" t="s">
        <v>238</v>
      </c>
      <c r="AI64" s="21"/>
      <c r="AJ64" s="39"/>
    </row>
    <row r="65" spans="1:36" ht="13.95" customHeight="1">
      <c r="A65" s="61" t="s">
        <v>4</v>
      </c>
      <c r="B65" s="29" t="s">
        <v>10</v>
      </c>
      <c r="C65" s="29" t="s">
        <v>11</v>
      </c>
      <c r="D65" s="29">
        <v>200</v>
      </c>
      <c r="E65" s="30" t="s">
        <v>16</v>
      </c>
      <c r="F65" s="7" t="s">
        <v>370</v>
      </c>
      <c r="G65" s="47" t="str">
        <f t="shared" si="0"/>
        <v>D.103.SD.200.03.REV_A</v>
      </c>
      <c r="H65" s="31" t="s">
        <v>281</v>
      </c>
      <c r="I65" s="32"/>
      <c r="J65" s="83"/>
      <c r="K65" s="71"/>
      <c r="L65" s="166"/>
      <c r="M65" s="33"/>
      <c r="N65" s="32"/>
      <c r="O65" s="50"/>
      <c r="P65" s="58"/>
      <c r="Q65" s="50"/>
      <c r="R65" s="2" t="s">
        <v>238</v>
      </c>
      <c r="S65" s="2" t="s">
        <v>238</v>
      </c>
      <c r="T65" s="2" t="s">
        <v>238</v>
      </c>
      <c r="U65" s="2" t="s">
        <v>238</v>
      </c>
      <c r="V65" s="2" t="s">
        <v>238</v>
      </c>
      <c r="W65" s="2" t="s">
        <v>238</v>
      </c>
      <c r="X65" s="2" t="s">
        <v>238</v>
      </c>
      <c r="Y65" s="2" t="s">
        <v>238</v>
      </c>
      <c r="Z65" s="2" t="s">
        <v>238</v>
      </c>
      <c r="AA65" s="2" t="s">
        <v>238</v>
      </c>
      <c r="AB65" s="2" t="s">
        <v>238</v>
      </c>
      <c r="AC65" s="2" t="s">
        <v>238</v>
      </c>
      <c r="AD65" s="2" t="s">
        <v>238</v>
      </c>
      <c r="AE65" s="2" t="s">
        <v>238</v>
      </c>
      <c r="AF65" s="2" t="s">
        <v>238</v>
      </c>
      <c r="AG65" s="2" t="s">
        <v>238</v>
      </c>
      <c r="AH65" s="21" t="s">
        <v>238</v>
      </c>
      <c r="AI65" s="21"/>
      <c r="AJ65" s="39"/>
    </row>
    <row r="66" spans="1:36" ht="13.95" customHeight="1">
      <c r="A66" s="49" t="s">
        <v>4</v>
      </c>
      <c r="B66" s="4" t="s">
        <v>10</v>
      </c>
      <c r="C66" s="4" t="s">
        <v>11</v>
      </c>
      <c r="D66" s="4">
        <v>200</v>
      </c>
      <c r="E66" s="15" t="s">
        <v>20</v>
      </c>
      <c r="F66" s="7" t="s">
        <v>370</v>
      </c>
      <c r="G66" s="47" t="str">
        <f t="shared" si="0"/>
        <v>D.103.SD.200.04.REV_A</v>
      </c>
      <c r="H66" s="13" t="s">
        <v>282</v>
      </c>
      <c r="I66" s="17">
        <v>4</v>
      </c>
      <c r="J66" s="79"/>
      <c r="K66" s="70"/>
      <c r="L66" s="164"/>
      <c r="M66" s="17"/>
      <c r="N66" s="17">
        <v>1</v>
      </c>
      <c r="O66" s="50"/>
      <c r="P66" s="58"/>
      <c r="Q66" s="50"/>
      <c r="R66" s="2" t="s">
        <v>238</v>
      </c>
      <c r="S66" s="2" t="s">
        <v>238</v>
      </c>
      <c r="T66" s="2" t="s">
        <v>238</v>
      </c>
      <c r="U66" s="2" t="s">
        <v>238</v>
      </c>
      <c r="V66" s="2" t="s">
        <v>238</v>
      </c>
      <c r="W66" s="2" t="s">
        <v>238</v>
      </c>
      <c r="X66" s="2" t="s">
        <v>238</v>
      </c>
      <c r="Y66" s="2" t="s">
        <v>238</v>
      </c>
      <c r="Z66" s="2" t="s">
        <v>238</v>
      </c>
      <c r="AA66" s="2" t="s">
        <v>238</v>
      </c>
      <c r="AB66" s="2" t="s">
        <v>238</v>
      </c>
      <c r="AC66" s="2" t="s">
        <v>238</v>
      </c>
      <c r="AD66" s="2" t="s">
        <v>238</v>
      </c>
      <c r="AE66" s="2" t="s">
        <v>238</v>
      </c>
      <c r="AF66" s="2" t="s">
        <v>238</v>
      </c>
      <c r="AG66" s="2" t="s">
        <v>238</v>
      </c>
      <c r="AH66" s="21" t="s">
        <v>238</v>
      </c>
      <c r="AI66" s="21"/>
      <c r="AJ66" s="39"/>
    </row>
    <row r="67" spans="1:36" ht="13.95" customHeight="1">
      <c r="A67" s="61" t="s">
        <v>4</v>
      </c>
      <c r="B67" s="4" t="s">
        <v>10</v>
      </c>
      <c r="C67" s="4" t="s">
        <v>11</v>
      </c>
      <c r="D67" s="4">
        <v>200</v>
      </c>
      <c r="E67" s="15" t="s">
        <v>22</v>
      </c>
      <c r="F67" s="7" t="s">
        <v>370</v>
      </c>
      <c r="G67" s="47" t="str">
        <f t="shared" si="0"/>
        <v>D.103.SD.200.05.REV_A</v>
      </c>
      <c r="H67" s="13" t="s">
        <v>283</v>
      </c>
      <c r="I67" s="237"/>
      <c r="J67" s="79"/>
      <c r="K67" s="70"/>
      <c r="L67" s="164"/>
      <c r="M67" s="17"/>
      <c r="N67" s="17">
        <v>1</v>
      </c>
      <c r="O67" s="50"/>
      <c r="P67" s="58"/>
      <c r="Q67" s="50"/>
      <c r="R67" s="2" t="s">
        <v>238</v>
      </c>
      <c r="S67" s="2" t="s">
        <v>238</v>
      </c>
      <c r="T67" s="2" t="s">
        <v>238</v>
      </c>
      <c r="U67" s="2" t="s">
        <v>238</v>
      </c>
      <c r="V67" s="2" t="s">
        <v>238</v>
      </c>
      <c r="W67" s="2" t="s">
        <v>238</v>
      </c>
      <c r="X67" s="2" t="s">
        <v>238</v>
      </c>
      <c r="Y67" s="2" t="s">
        <v>238</v>
      </c>
      <c r="Z67" s="2" t="s">
        <v>238</v>
      </c>
      <c r="AA67" s="2" t="s">
        <v>238</v>
      </c>
      <c r="AB67" s="2" t="s">
        <v>238</v>
      </c>
      <c r="AC67" s="2" t="s">
        <v>238</v>
      </c>
      <c r="AD67" s="2" t="s">
        <v>238</v>
      </c>
      <c r="AE67" s="2" t="s">
        <v>238</v>
      </c>
      <c r="AF67" s="2" t="s">
        <v>238</v>
      </c>
      <c r="AG67" s="2" t="s">
        <v>238</v>
      </c>
      <c r="AH67" s="21" t="s">
        <v>238</v>
      </c>
      <c r="AI67" s="21"/>
      <c r="AJ67" s="39"/>
    </row>
    <row r="68" spans="1:36" ht="13.95" customHeight="1">
      <c r="A68" s="49" t="s">
        <v>4</v>
      </c>
      <c r="B68" s="4" t="s">
        <v>10</v>
      </c>
      <c r="C68" s="4" t="s">
        <v>11</v>
      </c>
      <c r="D68" s="4">
        <v>200</v>
      </c>
      <c r="E68" s="10" t="s">
        <v>23</v>
      </c>
      <c r="F68" s="7" t="s">
        <v>370</v>
      </c>
      <c r="G68" s="47" t="str">
        <f t="shared" si="0"/>
        <v>D.103.SD.200.06.REV_A</v>
      </c>
      <c r="H68" s="13" t="s">
        <v>45</v>
      </c>
      <c r="I68" s="17">
        <v>4</v>
      </c>
      <c r="J68" s="79">
        <v>41967</v>
      </c>
      <c r="K68" s="86"/>
      <c r="L68" s="164"/>
      <c r="M68" s="24"/>
      <c r="N68" s="17">
        <v>0</v>
      </c>
      <c r="O68" s="49">
        <v>48</v>
      </c>
      <c r="P68" s="57"/>
      <c r="Q68" s="49"/>
      <c r="R68" s="2" t="s">
        <v>238</v>
      </c>
      <c r="S68" s="2" t="s">
        <v>238</v>
      </c>
      <c r="T68" s="2" t="s">
        <v>238</v>
      </c>
      <c r="U68" s="2" t="s">
        <v>238</v>
      </c>
      <c r="V68" s="2" t="s">
        <v>238</v>
      </c>
      <c r="W68" s="2" t="s">
        <v>238</v>
      </c>
      <c r="X68" s="2" t="s">
        <v>238</v>
      </c>
      <c r="Y68" s="2" t="s">
        <v>238</v>
      </c>
      <c r="Z68" s="2" t="s">
        <v>238</v>
      </c>
      <c r="AA68" s="2" t="s">
        <v>238</v>
      </c>
      <c r="AB68" s="2" t="s">
        <v>238</v>
      </c>
      <c r="AC68" s="2" t="s">
        <v>238</v>
      </c>
      <c r="AD68" s="2" t="s">
        <v>237</v>
      </c>
      <c r="AE68" s="2" t="s">
        <v>238</v>
      </c>
      <c r="AF68" s="2" t="s">
        <v>238</v>
      </c>
      <c r="AG68" s="2" t="s">
        <v>238</v>
      </c>
      <c r="AH68" s="21" t="s">
        <v>238</v>
      </c>
      <c r="AI68" s="21"/>
      <c r="AJ68" s="39"/>
    </row>
    <row r="69" spans="1:36" ht="13.95" customHeight="1">
      <c r="A69" s="61" t="s">
        <v>4</v>
      </c>
      <c r="B69" s="4" t="s">
        <v>10</v>
      </c>
      <c r="C69" s="4" t="s">
        <v>11</v>
      </c>
      <c r="D69" s="4">
        <v>200</v>
      </c>
      <c r="E69" s="10" t="s">
        <v>24</v>
      </c>
      <c r="F69" s="7" t="s">
        <v>370</v>
      </c>
      <c r="G69" s="47" t="str">
        <f t="shared" si="0"/>
        <v>D.103.SD.200.07.REV_A</v>
      </c>
      <c r="H69" s="13" t="s">
        <v>46</v>
      </c>
      <c r="I69" s="238">
        <v>4</v>
      </c>
      <c r="J69" s="79">
        <v>41967</v>
      </c>
      <c r="K69" s="86"/>
      <c r="L69" s="164"/>
      <c r="M69" s="24"/>
      <c r="N69" s="17">
        <v>0</v>
      </c>
      <c r="O69" s="49">
        <v>48</v>
      </c>
      <c r="P69" s="57"/>
      <c r="Q69" s="49"/>
      <c r="R69" s="2" t="s">
        <v>238</v>
      </c>
      <c r="S69" s="2" t="s">
        <v>238</v>
      </c>
      <c r="T69" s="2" t="s">
        <v>238</v>
      </c>
      <c r="U69" s="2" t="s">
        <v>238</v>
      </c>
      <c r="V69" s="2" t="s">
        <v>238</v>
      </c>
      <c r="W69" s="2" t="s">
        <v>238</v>
      </c>
      <c r="X69" s="2" t="s">
        <v>238</v>
      </c>
      <c r="Y69" s="2" t="s">
        <v>238</v>
      </c>
      <c r="Z69" s="2" t="s">
        <v>238</v>
      </c>
      <c r="AA69" s="2" t="s">
        <v>238</v>
      </c>
      <c r="AB69" s="2" t="s">
        <v>238</v>
      </c>
      <c r="AC69" s="2" t="s">
        <v>238</v>
      </c>
      <c r="AD69" s="2" t="s">
        <v>237</v>
      </c>
      <c r="AE69" s="2" t="s">
        <v>238</v>
      </c>
      <c r="AF69" s="2" t="s">
        <v>238</v>
      </c>
      <c r="AG69" s="2" t="s">
        <v>238</v>
      </c>
      <c r="AH69" s="21" t="s">
        <v>238</v>
      </c>
      <c r="AI69" s="21"/>
      <c r="AJ69" s="39"/>
    </row>
    <row r="70" spans="1:36" ht="13.95" customHeight="1">
      <c r="A70" s="49" t="s">
        <v>4</v>
      </c>
      <c r="B70" s="4" t="s">
        <v>10</v>
      </c>
      <c r="C70" s="4" t="s">
        <v>11</v>
      </c>
      <c r="D70" s="4">
        <v>200</v>
      </c>
      <c r="E70" s="10" t="s">
        <v>26</v>
      </c>
      <c r="F70" s="7" t="s">
        <v>370</v>
      </c>
      <c r="G70" s="47" t="str">
        <f t="shared" si="0"/>
        <v>D.103.SD.200.08.REV_A</v>
      </c>
      <c r="H70" s="13" t="s">
        <v>47</v>
      </c>
      <c r="I70" s="17">
        <v>4</v>
      </c>
      <c r="J70" s="79">
        <v>41967</v>
      </c>
      <c r="K70" s="86"/>
      <c r="L70" s="164"/>
      <c r="M70" s="24"/>
      <c r="N70" s="17">
        <v>0</v>
      </c>
      <c r="O70" s="49">
        <v>48</v>
      </c>
      <c r="P70" s="57"/>
      <c r="Q70" s="49"/>
      <c r="R70" s="2" t="s">
        <v>238</v>
      </c>
      <c r="S70" s="2" t="s">
        <v>238</v>
      </c>
      <c r="T70" s="2" t="s">
        <v>238</v>
      </c>
      <c r="U70" s="2" t="s">
        <v>238</v>
      </c>
      <c r="V70" s="2" t="s">
        <v>238</v>
      </c>
      <c r="W70" s="2" t="s">
        <v>238</v>
      </c>
      <c r="X70" s="2" t="s">
        <v>238</v>
      </c>
      <c r="Y70" s="2" t="s">
        <v>238</v>
      </c>
      <c r="Z70" s="2" t="s">
        <v>238</v>
      </c>
      <c r="AA70" s="2" t="s">
        <v>238</v>
      </c>
      <c r="AB70" s="2" t="s">
        <v>238</v>
      </c>
      <c r="AC70" s="2" t="s">
        <v>238</v>
      </c>
      <c r="AD70" s="2" t="s">
        <v>237</v>
      </c>
      <c r="AE70" s="2" t="s">
        <v>238</v>
      </c>
      <c r="AF70" s="2" t="s">
        <v>238</v>
      </c>
      <c r="AG70" s="2" t="s">
        <v>238</v>
      </c>
      <c r="AH70" s="21" t="s">
        <v>238</v>
      </c>
      <c r="AI70" s="21"/>
      <c r="AJ70" s="39"/>
    </row>
    <row r="71" spans="1:36" ht="13.95" customHeight="1">
      <c r="A71" s="61" t="s">
        <v>4</v>
      </c>
      <c r="B71" s="4" t="s">
        <v>10</v>
      </c>
      <c r="C71" s="4" t="s">
        <v>11</v>
      </c>
      <c r="D71" s="4">
        <v>200</v>
      </c>
      <c r="E71" s="10" t="s">
        <v>26</v>
      </c>
      <c r="F71" s="7" t="s">
        <v>370</v>
      </c>
      <c r="G71" s="47" t="str">
        <f t="shared" ref="G71:G216" si="1">CONCATENATE(B71,C71,D71,E71,F71)</f>
        <v>D.103.SD.200.08.REV_A</v>
      </c>
      <c r="H71" s="13" t="s">
        <v>48</v>
      </c>
      <c r="I71" s="17">
        <v>4</v>
      </c>
      <c r="J71" s="79">
        <v>41967</v>
      </c>
      <c r="K71" s="86"/>
      <c r="L71" s="167"/>
      <c r="M71" s="8"/>
      <c r="N71" s="17">
        <v>0</v>
      </c>
      <c r="O71" s="49">
        <v>48</v>
      </c>
      <c r="P71" s="57"/>
      <c r="Q71" s="49"/>
      <c r="R71" s="2" t="s">
        <v>238</v>
      </c>
      <c r="S71" s="2" t="s">
        <v>238</v>
      </c>
      <c r="T71" s="2" t="s">
        <v>238</v>
      </c>
      <c r="U71" s="2" t="s">
        <v>238</v>
      </c>
      <c r="V71" s="2" t="s">
        <v>238</v>
      </c>
      <c r="W71" s="2" t="s">
        <v>238</v>
      </c>
      <c r="X71" s="2" t="s">
        <v>238</v>
      </c>
      <c r="Y71" s="2" t="s">
        <v>238</v>
      </c>
      <c r="Z71" s="2" t="s">
        <v>238</v>
      </c>
      <c r="AA71" s="2" t="s">
        <v>238</v>
      </c>
      <c r="AB71" s="2" t="s">
        <v>238</v>
      </c>
      <c r="AC71" s="2" t="s">
        <v>238</v>
      </c>
      <c r="AD71" s="2" t="s">
        <v>237</v>
      </c>
      <c r="AE71" s="2" t="s">
        <v>238</v>
      </c>
      <c r="AF71" s="2" t="s">
        <v>238</v>
      </c>
      <c r="AG71" s="2" t="s">
        <v>238</v>
      </c>
      <c r="AH71" s="21" t="s">
        <v>238</v>
      </c>
      <c r="AI71" s="21"/>
      <c r="AJ71" s="39"/>
    </row>
    <row r="72" spans="1:36" ht="13.95" customHeight="1">
      <c r="A72" s="49" t="s">
        <v>4</v>
      </c>
      <c r="B72" s="4" t="s">
        <v>10</v>
      </c>
      <c r="C72" s="4" t="s">
        <v>38</v>
      </c>
      <c r="D72" s="4">
        <v>200</v>
      </c>
      <c r="E72" s="10" t="s">
        <v>36</v>
      </c>
      <c r="F72" s="7" t="s">
        <v>370</v>
      </c>
      <c r="G72" s="47" t="str">
        <f t="shared" si="1"/>
        <v>D.103.SD200.10.REV_A</v>
      </c>
      <c r="H72" s="13" t="s">
        <v>284</v>
      </c>
      <c r="I72" s="17">
        <v>4</v>
      </c>
      <c r="J72" s="85"/>
      <c r="K72" s="73"/>
      <c r="L72" s="163"/>
      <c r="M72" s="7"/>
      <c r="N72" s="4"/>
      <c r="O72" s="50"/>
      <c r="P72" s="58"/>
      <c r="Q72" s="50"/>
      <c r="R72" s="2" t="s">
        <v>238</v>
      </c>
      <c r="S72" s="2" t="s">
        <v>238</v>
      </c>
      <c r="T72" s="2" t="s">
        <v>238</v>
      </c>
      <c r="U72" s="2" t="s">
        <v>238</v>
      </c>
      <c r="V72" s="2" t="s">
        <v>238</v>
      </c>
      <c r="W72" s="2" t="s">
        <v>238</v>
      </c>
      <c r="X72" s="2" t="s">
        <v>238</v>
      </c>
      <c r="Y72" s="2" t="s">
        <v>238</v>
      </c>
      <c r="Z72" s="2" t="s">
        <v>238</v>
      </c>
      <c r="AA72" s="2" t="s">
        <v>238</v>
      </c>
      <c r="AB72" s="2" t="s">
        <v>238</v>
      </c>
      <c r="AC72" s="2" t="s">
        <v>238</v>
      </c>
      <c r="AD72" s="2" t="s">
        <v>238</v>
      </c>
      <c r="AE72" s="2" t="s">
        <v>238</v>
      </c>
      <c r="AF72" s="2" t="s">
        <v>238</v>
      </c>
      <c r="AG72" s="2" t="s">
        <v>238</v>
      </c>
      <c r="AH72" s="21" t="s">
        <v>238</v>
      </c>
      <c r="AI72" s="21"/>
      <c r="AJ72" s="39"/>
    </row>
    <row r="73" spans="1:36" ht="13.95" customHeight="1">
      <c r="A73" s="61" t="s">
        <v>4</v>
      </c>
      <c r="B73" s="4" t="s">
        <v>10</v>
      </c>
      <c r="C73" s="4" t="s">
        <v>38</v>
      </c>
      <c r="D73" s="4">
        <v>200</v>
      </c>
      <c r="E73" s="14" t="s">
        <v>259</v>
      </c>
      <c r="F73" s="7" t="s">
        <v>370</v>
      </c>
      <c r="G73" s="47" t="str">
        <f t="shared" si="1"/>
        <v>D.103.SD200.11.REV_A</v>
      </c>
      <c r="H73" s="13" t="s">
        <v>285</v>
      </c>
      <c r="I73" s="17">
        <v>4</v>
      </c>
      <c r="J73" s="80"/>
      <c r="K73" s="73"/>
      <c r="L73" s="163"/>
      <c r="M73" s="7"/>
      <c r="N73" s="4"/>
      <c r="O73" s="50"/>
      <c r="P73" s="58"/>
      <c r="Q73" s="50"/>
      <c r="R73" s="2" t="s">
        <v>238</v>
      </c>
      <c r="S73" s="2" t="s">
        <v>238</v>
      </c>
      <c r="T73" s="2" t="s">
        <v>238</v>
      </c>
      <c r="U73" s="2" t="s">
        <v>238</v>
      </c>
      <c r="V73" s="2" t="s">
        <v>238</v>
      </c>
      <c r="W73" s="2" t="s">
        <v>238</v>
      </c>
      <c r="X73" s="2" t="s">
        <v>238</v>
      </c>
      <c r="Y73" s="2" t="s">
        <v>238</v>
      </c>
      <c r="Z73" s="2" t="s">
        <v>238</v>
      </c>
      <c r="AA73" s="2" t="s">
        <v>238</v>
      </c>
      <c r="AB73" s="2" t="s">
        <v>238</v>
      </c>
      <c r="AC73" s="2" t="s">
        <v>238</v>
      </c>
      <c r="AD73" s="2" t="s">
        <v>238</v>
      </c>
      <c r="AE73" s="2" t="s">
        <v>238</v>
      </c>
      <c r="AF73" s="2" t="s">
        <v>238</v>
      </c>
      <c r="AG73" s="2" t="s">
        <v>238</v>
      </c>
      <c r="AH73" s="21" t="s">
        <v>238</v>
      </c>
      <c r="AI73" s="21"/>
      <c r="AJ73" s="39"/>
    </row>
    <row r="74" spans="1:36" ht="13.95" customHeight="1">
      <c r="A74" s="49" t="s">
        <v>4</v>
      </c>
      <c r="B74" s="4" t="s">
        <v>10</v>
      </c>
      <c r="C74" s="4" t="s">
        <v>11</v>
      </c>
      <c r="D74" s="4">
        <v>201</v>
      </c>
      <c r="E74" s="15" t="s">
        <v>12</v>
      </c>
      <c r="F74" s="7" t="s">
        <v>370</v>
      </c>
      <c r="G74" s="47" t="str">
        <f t="shared" si="1"/>
        <v>D.103.SD.201.01.REV_A</v>
      </c>
      <c r="H74" s="13" t="s">
        <v>49</v>
      </c>
      <c r="I74" s="17">
        <v>4</v>
      </c>
      <c r="J74" s="79">
        <v>41995</v>
      </c>
      <c r="K74" s="72"/>
      <c r="L74" s="167"/>
      <c r="M74" s="8"/>
      <c r="N74" s="25">
        <v>0</v>
      </c>
      <c r="O74" s="49">
        <v>52</v>
      </c>
      <c r="P74" s="57"/>
      <c r="Q74" s="49"/>
      <c r="R74" s="2" t="s">
        <v>238</v>
      </c>
      <c r="S74" s="2" t="s">
        <v>238</v>
      </c>
      <c r="T74" s="2" t="s">
        <v>238</v>
      </c>
      <c r="U74" s="2" t="s">
        <v>238</v>
      </c>
      <c r="V74" s="2" t="s">
        <v>238</v>
      </c>
      <c r="W74" s="2" t="s">
        <v>238</v>
      </c>
      <c r="X74" s="2" t="s">
        <v>238</v>
      </c>
      <c r="Y74" s="2" t="s">
        <v>238</v>
      </c>
      <c r="Z74" s="2" t="s">
        <v>238</v>
      </c>
      <c r="AA74" s="2" t="s">
        <v>238</v>
      </c>
      <c r="AB74" s="2" t="s">
        <v>238</v>
      </c>
      <c r="AC74" s="2" t="s">
        <v>238</v>
      </c>
      <c r="AD74" s="2" t="s">
        <v>238</v>
      </c>
      <c r="AE74" s="2" t="s">
        <v>238</v>
      </c>
      <c r="AF74" s="2" t="s">
        <v>238</v>
      </c>
      <c r="AG74" s="2" t="s">
        <v>238</v>
      </c>
      <c r="AH74" s="21" t="s">
        <v>237</v>
      </c>
      <c r="AI74" s="21"/>
      <c r="AJ74" s="39"/>
    </row>
    <row r="75" spans="1:36" ht="13.95" customHeight="1">
      <c r="A75" s="61" t="s">
        <v>4</v>
      </c>
      <c r="B75" s="4" t="s">
        <v>10</v>
      </c>
      <c r="C75" s="4" t="s">
        <v>11</v>
      </c>
      <c r="D75" s="4">
        <v>210</v>
      </c>
      <c r="E75" s="15" t="s">
        <v>12</v>
      </c>
      <c r="F75" s="7" t="s">
        <v>370</v>
      </c>
      <c r="G75" s="47" t="str">
        <f t="shared" si="1"/>
        <v>D.103.SD.210.01.REV_A</v>
      </c>
      <c r="H75" s="13" t="s">
        <v>286</v>
      </c>
      <c r="I75" s="17">
        <v>3</v>
      </c>
      <c r="J75" s="79"/>
      <c r="K75" s="70"/>
      <c r="L75" s="164"/>
      <c r="M75" s="17"/>
      <c r="N75" s="17"/>
      <c r="O75" s="50"/>
      <c r="P75" s="58"/>
      <c r="Q75" s="50"/>
      <c r="R75" s="2" t="s">
        <v>238</v>
      </c>
      <c r="S75" s="2" t="s">
        <v>238</v>
      </c>
      <c r="T75" s="2" t="s">
        <v>238</v>
      </c>
      <c r="U75" s="2" t="s">
        <v>238</v>
      </c>
      <c r="V75" s="2" t="s">
        <v>238</v>
      </c>
      <c r="W75" s="2" t="s">
        <v>238</v>
      </c>
      <c r="X75" s="2" t="s">
        <v>238</v>
      </c>
      <c r="Y75" s="2" t="s">
        <v>238</v>
      </c>
      <c r="Z75" s="2" t="s">
        <v>238</v>
      </c>
      <c r="AA75" s="2" t="s">
        <v>238</v>
      </c>
      <c r="AB75" s="2" t="s">
        <v>238</v>
      </c>
      <c r="AC75" s="2" t="s">
        <v>238</v>
      </c>
      <c r="AD75" s="2" t="s">
        <v>238</v>
      </c>
      <c r="AE75" s="2" t="s">
        <v>238</v>
      </c>
      <c r="AF75" s="2" t="s">
        <v>238</v>
      </c>
      <c r="AG75" s="2" t="s">
        <v>238</v>
      </c>
      <c r="AH75" s="21" t="s">
        <v>238</v>
      </c>
      <c r="AI75" s="21"/>
      <c r="AJ75" s="39"/>
    </row>
    <row r="76" spans="1:36" ht="13.95" customHeight="1">
      <c r="A76" s="49" t="s">
        <v>4</v>
      </c>
      <c r="B76" s="4" t="s">
        <v>10</v>
      </c>
      <c r="C76" s="4" t="s">
        <v>11</v>
      </c>
      <c r="D76" s="4">
        <v>216</v>
      </c>
      <c r="E76" s="15" t="s">
        <v>12</v>
      </c>
      <c r="F76" s="7" t="s">
        <v>370</v>
      </c>
      <c r="G76" s="47" t="str">
        <f t="shared" si="1"/>
        <v>D.103.SD.216.01.REV_A</v>
      </c>
      <c r="H76" s="13" t="s">
        <v>287</v>
      </c>
      <c r="I76" s="17">
        <v>3</v>
      </c>
      <c r="J76" s="79"/>
      <c r="K76" s="70"/>
      <c r="L76" s="164"/>
      <c r="M76" s="17"/>
      <c r="N76" s="17"/>
      <c r="O76" s="50"/>
      <c r="P76" s="58"/>
      <c r="Q76" s="50"/>
      <c r="R76" s="2" t="s">
        <v>238</v>
      </c>
      <c r="S76" s="2" t="s">
        <v>238</v>
      </c>
      <c r="T76" s="2" t="s">
        <v>238</v>
      </c>
      <c r="U76" s="2" t="s">
        <v>238</v>
      </c>
      <c r="V76" s="2" t="s">
        <v>238</v>
      </c>
      <c r="W76" s="2" t="s">
        <v>238</v>
      </c>
      <c r="X76" s="2" t="s">
        <v>238</v>
      </c>
      <c r="Y76" s="2" t="s">
        <v>238</v>
      </c>
      <c r="Z76" s="2" t="s">
        <v>238</v>
      </c>
      <c r="AA76" s="2" t="s">
        <v>238</v>
      </c>
      <c r="AB76" s="2" t="s">
        <v>238</v>
      </c>
      <c r="AC76" s="2" t="s">
        <v>238</v>
      </c>
      <c r="AD76" s="2" t="s">
        <v>238</v>
      </c>
      <c r="AE76" s="2" t="s">
        <v>238</v>
      </c>
      <c r="AF76" s="2" t="s">
        <v>238</v>
      </c>
      <c r="AG76" s="2" t="s">
        <v>238</v>
      </c>
      <c r="AH76" s="21" t="s">
        <v>238</v>
      </c>
      <c r="AI76" s="21"/>
      <c r="AJ76" s="39"/>
    </row>
    <row r="77" spans="1:36" ht="13.95" customHeight="1">
      <c r="A77" s="61" t="s">
        <v>4</v>
      </c>
      <c r="B77" s="4" t="s">
        <v>10</v>
      </c>
      <c r="C77" s="4" t="s">
        <v>11</v>
      </c>
      <c r="D77" s="4">
        <v>216</v>
      </c>
      <c r="E77" s="15" t="s">
        <v>14</v>
      </c>
      <c r="F77" s="7" t="s">
        <v>370</v>
      </c>
      <c r="G77" s="47" t="str">
        <f t="shared" si="1"/>
        <v>D.103.SD.216.02.REV_A</v>
      </c>
      <c r="H77" s="13" t="s">
        <v>288</v>
      </c>
      <c r="I77" s="17">
        <v>3</v>
      </c>
      <c r="J77" s="79"/>
      <c r="K77" s="70"/>
      <c r="L77" s="164"/>
      <c r="M77" s="17"/>
      <c r="N77" s="17"/>
      <c r="O77" s="50"/>
      <c r="P77" s="58"/>
      <c r="Q77" s="50"/>
      <c r="R77" s="2" t="s">
        <v>238</v>
      </c>
      <c r="S77" s="2" t="s">
        <v>238</v>
      </c>
      <c r="T77" s="2" t="s">
        <v>238</v>
      </c>
      <c r="U77" s="2" t="s">
        <v>238</v>
      </c>
      <c r="V77" s="2" t="s">
        <v>238</v>
      </c>
      <c r="W77" s="2" t="s">
        <v>238</v>
      </c>
      <c r="X77" s="2" t="s">
        <v>238</v>
      </c>
      <c r="Y77" s="2" t="s">
        <v>238</v>
      </c>
      <c r="Z77" s="2" t="s">
        <v>238</v>
      </c>
      <c r="AA77" s="2" t="s">
        <v>238</v>
      </c>
      <c r="AB77" s="2" t="s">
        <v>238</v>
      </c>
      <c r="AC77" s="2" t="s">
        <v>238</v>
      </c>
      <c r="AD77" s="2" t="s">
        <v>238</v>
      </c>
      <c r="AE77" s="2" t="s">
        <v>238</v>
      </c>
      <c r="AF77" s="2" t="s">
        <v>238</v>
      </c>
      <c r="AG77" s="2" t="s">
        <v>238</v>
      </c>
      <c r="AH77" s="21" t="s">
        <v>238</v>
      </c>
      <c r="AI77" s="21"/>
      <c r="AJ77" s="39"/>
    </row>
    <row r="78" spans="1:36" ht="13.95" customHeight="1">
      <c r="A78" s="49" t="s">
        <v>4</v>
      </c>
      <c r="B78" s="4" t="s">
        <v>10</v>
      </c>
      <c r="C78" s="4" t="s">
        <v>11</v>
      </c>
      <c r="D78" s="4">
        <v>216</v>
      </c>
      <c r="E78" s="15" t="s">
        <v>16</v>
      </c>
      <c r="F78" s="7" t="s">
        <v>370</v>
      </c>
      <c r="G78" s="47" t="str">
        <f t="shared" si="1"/>
        <v>D.103.SD.216.03.REV_A</v>
      </c>
      <c r="H78" s="13" t="s">
        <v>289</v>
      </c>
      <c r="I78" s="17">
        <v>4</v>
      </c>
      <c r="J78" s="79"/>
      <c r="K78" s="70"/>
      <c r="L78" s="164"/>
      <c r="M78" s="17"/>
      <c r="N78" s="17"/>
      <c r="O78" s="50"/>
      <c r="P78" s="58"/>
      <c r="Q78" s="50"/>
      <c r="R78" s="2" t="s">
        <v>238</v>
      </c>
      <c r="S78" s="2" t="s">
        <v>238</v>
      </c>
      <c r="T78" s="2" t="s">
        <v>238</v>
      </c>
      <c r="U78" s="2" t="s">
        <v>238</v>
      </c>
      <c r="V78" s="2" t="s">
        <v>238</v>
      </c>
      <c r="W78" s="2" t="s">
        <v>238</v>
      </c>
      <c r="X78" s="2" t="s">
        <v>238</v>
      </c>
      <c r="Y78" s="2" t="s">
        <v>238</v>
      </c>
      <c r="Z78" s="2" t="s">
        <v>238</v>
      </c>
      <c r="AA78" s="2" t="s">
        <v>238</v>
      </c>
      <c r="AB78" s="2" t="s">
        <v>238</v>
      </c>
      <c r="AC78" s="2" t="s">
        <v>238</v>
      </c>
      <c r="AD78" s="2" t="s">
        <v>238</v>
      </c>
      <c r="AE78" s="2" t="s">
        <v>238</v>
      </c>
      <c r="AF78" s="2" t="s">
        <v>238</v>
      </c>
      <c r="AG78" s="2" t="s">
        <v>238</v>
      </c>
      <c r="AH78" s="21" t="s">
        <v>238</v>
      </c>
      <c r="AI78" s="21"/>
      <c r="AJ78" s="39"/>
    </row>
    <row r="79" spans="1:36" ht="13.95" customHeight="1">
      <c r="A79" s="61" t="s">
        <v>4</v>
      </c>
      <c r="B79" s="4" t="s">
        <v>10</v>
      </c>
      <c r="C79" s="4" t="s">
        <v>11</v>
      </c>
      <c r="D79" s="4">
        <v>218</v>
      </c>
      <c r="E79" s="15" t="s">
        <v>12</v>
      </c>
      <c r="F79" s="7" t="s">
        <v>370</v>
      </c>
      <c r="G79" s="47" t="str">
        <f t="shared" si="1"/>
        <v>D.103.SD.218.01.REV_A</v>
      </c>
      <c r="H79" s="13" t="s">
        <v>290</v>
      </c>
      <c r="I79" s="17">
        <v>4</v>
      </c>
      <c r="J79" s="79"/>
      <c r="K79" s="70"/>
      <c r="L79" s="164"/>
      <c r="M79" s="17"/>
      <c r="N79" s="17"/>
      <c r="O79" s="50"/>
      <c r="P79" s="58"/>
      <c r="Q79" s="50"/>
      <c r="R79" s="2" t="s">
        <v>238</v>
      </c>
      <c r="S79" s="2" t="s">
        <v>238</v>
      </c>
      <c r="T79" s="2" t="s">
        <v>238</v>
      </c>
      <c r="U79" s="2" t="s">
        <v>238</v>
      </c>
      <c r="V79" s="2" t="s">
        <v>238</v>
      </c>
      <c r="W79" s="2" t="s">
        <v>238</v>
      </c>
      <c r="X79" s="2" t="s">
        <v>238</v>
      </c>
      <c r="Y79" s="2" t="s">
        <v>238</v>
      </c>
      <c r="Z79" s="2" t="s">
        <v>238</v>
      </c>
      <c r="AA79" s="2" t="s">
        <v>238</v>
      </c>
      <c r="AB79" s="2" t="s">
        <v>238</v>
      </c>
      <c r="AC79" s="2" t="s">
        <v>238</v>
      </c>
      <c r="AD79" s="2" t="s">
        <v>238</v>
      </c>
      <c r="AE79" s="2" t="s">
        <v>238</v>
      </c>
      <c r="AF79" s="2" t="s">
        <v>238</v>
      </c>
      <c r="AG79" s="2" t="s">
        <v>238</v>
      </c>
      <c r="AH79" s="21" t="s">
        <v>238</v>
      </c>
      <c r="AI79" s="21"/>
      <c r="AJ79" s="39"/>
    </row>
    <row r="80" spans="1:36" ht="13.95" customHeight="1">
      <c r="A80" s="49" t="s">
        <v>4</v>
      </c>
      <c r="B80" s="4" t="s">
        <v>10</v>
      </c>
      <c r="C80" s="4" t="s">
        <v>11</v>
      </c>
      <c r="D80" s="4">
        <v>220</v>
      </c>
      <c r="E80" s="15" t="s">
        <v>12</v>
      </c>
      <c r="F80" s="7" t="s">
        <v>370</v>
      </c>
      <c r="G80" s="47" t="str">
        <f t="shared" si="1"/>
        <v>D.103.SD.220.01.REV_A</v>
      </c>
      <c r="H80" s="13" t="s">
        <v>291</v>
      </c>
      <c r="I80" s="17">
        <v>3</v>
      </c>
      <c r="J80" s="79"/>
      <c r="K80" s="70"/>
      <c r="L80" s="164"/>
      <c r="M80" s="17"/>
      <c r="N80" s="17"/>
      <c r="O80" s="50"/>
      <c r="P80" s="58"/>
      <c r="Q80" s="50"/>
      <c r="R80" s="2" t="s">
        <v>238</v>
      </c>
      <c r="S80" s="2" t="s">
        <v>238</v>
      </c>
      <c r="T80" s="2" t="s">
        <v>238</v>
      </c>
      <c r="U80" s="2" t="s">
        <v>238</v>
      </c>
      <c r="V80" s="2" t="s">
        <v>238</v>
      </c>
      <c r="W80" s="2" t="s">
        <v>238</v>
      </c>
      <c r="X80" s="2" t="s">
        <v>238</v>
      </c>
      <c r="Y80" s="2" t="s">
        <v>238</v>
      </c>
      <c r="Z80" s="2" t="s">
        <v>238</v>
      </c>
      <c r="AA80" s="2" t="s">
        <v>238</v>
      </c>
      <c r="AB80" s="2" t="s">
        <v>238</v>
      </c>
      <c r="AC80" s="2" t="s">
        <v>238</v>
      </c>
      <c r="AD80" s="2" t="s">
        <v>238</v>
      </c>
      <c r="AE80" s="2" t="s">
        <v>238</v>
      </c>
      <c r="AF80" s="2" t="s">
        <v>238</v>
      </c>
      <c r="AG80" s="2" t="s">
        <v>238</v>
      </c>
      <c r="AH80" s="21" t="s">
        <v>238</v>
      </c>
      <c r="AI80" s="21"/>
      <c r="AJ80" s="39"/>
    </row>
    <row r="81" spans="1:36" ht="13.95" customHeight="1">
      <c r="A81" s="61" t="s">
        <v>4</v>
      </c>
      <c r="B81" s="4" t="s">
        <v>10</v>
      </c>
      <c r="C81" s="4" t="s">
        <v>11</v>
      </c>
      <c r="D81" s="4">
        <v>220</v>
      </c>
      <c r="E81" s="15" t="s">
        <v>14</v>
      </c>
      <c r="F81" s="7" t="s">
        <v>370</v>
      </c>
      <c r="G81" s="47" t="str">
        <f t="shared" si="1"/>
        <v>D.103.SD.220.02.REV_A</v>
      </c>
      <c r="H81" s="13" t="s">
        <v>292</v>
      </c>
      <c r="I81" s="17">
        <v>3</v>
      </c>
      <c r="J81" s="79"/>
      <c r="K81" s="70"/>
      <c r="L81" s="164"/>
      <c r="M81" s="17"/>
      <c r="N81" s="17"/>
      <c r="O81" s="50"/>
      <c r="P81" s="58"/>
      <c r="Q81" s="50"/>
      <c r="R81" s="2" t="s">
        <v>238</v>
      </c>
      <c r="S81" s="2" t="s">
        <v>238</v>
      </c>
      <c r="T81" s="2" t="s">
        <v>238</v>
      </c>
      <c r="U81" s="2" t="s">
        <v>238</v>
      </c>
      <c r="V81" s="2" t="s">
        <v>238</v>
      </c>
      <c r="W81" s="2" t="s">
        <v>238</v>
      </c>
      <c r="X81" s="2" t="s">
        <v>238</v>
      </c>
      <c r="Y81" s="2" t="s">
        <v>238</v>
      </c>
      <c r="Z81" s="2" t="s">
        <v>238</v>
      </c>
      <c r="AA81" s="2" t="s">
        <v>238</v>
      </c>
      <c r="AB81" s="2" t="s">
        <v>238</v>
      </c>
      <c r="AC81" s="2" t="s">
        <v>238</v>
      </c>
      <c r="AD81" s="2" t="s">
        <v>238</v>
      </c>
      <c r="AE81" s="2" t="s">
        <v>238</v>
      </c>
      <c r="AF81" s="2" t="s">
        <v>238</v>
      </c>
      <c r="AG81" s="2" t="s">
        <v>238</v>
      </c>
      <c r="AH81" s="21" t="s">
        <v>238</v>
      </c>
      <c r="AI81" s="21"/>
      <c r="AJ81" s="39"/>
    </row>
    <row r="82" spans="1:36" ht="13.95" customHeight="1">
      <c r="A82" s="49" t="s">
        <v>4</v>
      </c>
      <c r="B82" s="4" t="s">
        <v>10</v>
      </c>
      <c r="C82" s="4" t="s">
        <v>11</v>
      </c>
      <c r="D82" s="4">
        <v>223</v>
      </c>
      <c r="E82" s="15" t="s">
        <v>12</v>
      </c>
      <c r="F82" s="7" t="s">
        <v>370</v>
      </c>
      <c r="G82" s="47" t="str">
        <f t="shared" si="1"/>
        <v>D.103.SD.223.01.REV_A</v>
      </c>
      <c r="H82" s="13" t="s">
        <v>293</v>
      </c>
      <c r="I82" s="17">
        <v>3</v>
      </c>
      <c r="J82" s="79"/>
      <c r="K82" s="70"/>
      <c r="L82" s="164"/>
      <c r="M82" s="17"/>
      <c r="N82" s="17"/>
      <c r="O82" s="50"/>
      <c r="P82" s="58"/>
      <c r="Q82" s="50"/>
      <c r="R82" s="2" t="s">
        <v>238</v>
      </c>
      <c r="S82" s="2" t="s">
        <v>238</v>
      </c>
      <c r="T82" s="2" t="s">
        <v>238</v>
      </c>
      <c r="U82" s="2" t="s">
        <v>238</v>
      </c>
      <c r="V82" s="2" t="s">
        <v>238</v>
      </c>
      <c r="W82" s="2" t="s">
        <v>238</v>
      </c>
      <c r="X82" s="2" t="s">
        <v>238</v>
      </c>
      <c r="Y82" s="2" t="s">
        <v>238</v>
      </c>
      <c r="Z82" s="2" t="s">
        <v>238</v>
      </c>
      <c r="AA82" s="2" t="s">
        <v>238</v>
      </c>
      <c r="AB82" s="2" t="s">
        <v>238</v>
      </c>
      <c r="AC82" s="2" t="s">
        <v>238</v>
      </c>
      <c r="AD82" s="2" t="s">
        <v>238</v>
      </c>
      <c r="AE82" s="2" t="s">
        <v>238</v>
      </c>
      <c r="AF82" s="2" t="s">
        <v>238</v>
      </c>
      <c r="AG82" s="2" t="s">
        <v>238</v>
      </c>
      <c r="AH82" s="21" t="s">
        <v>238</v>
      </c>
      <c r="AI82" s="21"/>
      <c r="AJ82" s="39"/>
    </row>
    <row r="83" spans="1:36" ht="13.95" customHeight="1">
      <c r="A83" s="61" t="s">
        <v>4</v>
      </c>
      <c r="B83" s="4" t="s">
        <v>10</v>
      </c>
      <c r="C83" s="4" t="s">
        <v>11</v>
      </c>
      <c r="D83" s="4">
        <v>223</v>
      </c>
      <c r="E83" s="15" t="s">
        <v>14</v>
      </c>
      <c r="F83" s="7" t="s">
        <v>370</v>
      </c>
      <c r="G83" s="47" t="str">
        <f t="shared" si="1"/>
        <v>D.103.SD.223.02.REV_A</v>
      </c>
      <c r="H83" s="13" t="s">
        <v>294</v>
      </c>
      <c r="I83" s="17">
        <v>3</v>
      </c>
      <c r="J83" s="79"/>
      <c r="K83" s="70"/>
      <c r="L83" s="164"/>
      <c r="M83" s="17"/>
      <c r="N83" s="17"/>
      <c r="O83" s="50"/>
      <c r="P83" s="58"/>
      <c r="Q83" s="50"/>
      <c r="R83" s="2" t="s">
        <v>238</v>
      </c>
      <c r="S83" s="2" t="s">
        <v>238</v>
      </c>
      <c r="T83" s="2" t="s">
        <v>238</v>
      </c>
      <c r="U83" s="2" t="s">
        <v>238</v>
      </c>
      <c r="V83" s="2" t="s">
        <v>238</v>
      </c>
      <c r="W83" s="2" t="s">
        <v>238</v>
      </c>
      <c r="X83" s="2" t="s">
        <v>238</v>
      </c>
      <c r="Y83" s="2" t="s">
        <v>238</v>
      </c>
      <c r="Z83" s="2" t="s">
        <v>238</v>
      </c>
      <c r="AA83" s="2" t="s">
        <v>238</v>
      </c>
      <c r="AB83" s="2" t="s">
        <v>238</v>
      </c>
      <c r="AC83" s="2" t="s">
        <v>238</v>
      </c>
      <c r="AD83" s="2" t="s">
        <v>238</v>
      </c>
      <c r="AE83" s="2" t="s">
        <v>238</v>
      </c>
      <c r="AF83" s="2" t="s">
        <v>238</v>
      </c>
      <c r="AG83" s="2" t="s">
        <v>238</v>
      </c>
      <c r="AH83" s="21" t="s">
        <v>238</v>
      </c>
      <c r="AI83" s="21"/>
      <c r="AJ83" s="39"/>
    </row>
    <row r="84" spans="1:36" ht="13.95" customHeight="1">
      <c r="A84" s="49" t="s">
        <v>4</v>
      </c>
      <c r="B84" s="4" t="s">
        <v>10</v>
      </c>
      <c r="C84" s="4" t="s">
        <v>11</v>
      </c>
      <c r="D84" s="4">
        <v>223</v>
      </c>
      <c r="E84" s="15" t="s">
        <v>16</v>
      </c>
      <c r="F84" s="7" t="s">
        <v>370</v>
      </c>
      <c r="G84" s="47" t="str">
        <f t="shared" si="1"/>
        <v>D.103.SD.223.03.REV_A</v>
      </c>
      <c r="H84" s="13" t="s">
        <v>295</v>
      </c>
      <c r="I84" s="17">
        <v>3</v>
      </c>
      <c r="J84" s="79"/>
      <c r="K84" s="70"/>
      <c r="L84" s="164"/>
      <c r="M84" s="17"/>
      <c r="N84" s="17"/>
      <c r="O84" s="50"/>
      <c r="P84" s="58"/>
      <c r="Q84" s="50"/>
      <c r="R84" s="2" t="s">
        <v>238</v>
      </c>
      <c r="S84" s="2" t="s">
        <v>238</v>
      </c>
      <c r="T84" s="2" t="s">
        <v>238</v>
      </c>
      <c r="U84" s="2" t="s">
        <v>238</v>
      </c>
      <c r="V84" s="2" t="s">
        <v>238</v>
      </c>
      <c r="W84" s="2" t="s">
        <v>238</v>
      </c>
      <c r="X84" s="2" t="s">
        <v>238</v>
      </c>
      <c r="Y84" s="2" t="s">
        <v>238</v>
      </c>
      <c r="Z84" s="2" t="s">
        <v>238</v>
      </c>
      <c r="AA84" s="2" t="s">
        <v>238</v>
      </c>
      <c r="AB84" s="2" t="s">
        <v>238</v>
      </c>
      <c r="AC84" s="2" t="s">
        <v>238</v>
      </c>
      <c r="AD84" s="2" t="s">
        <v>238</v>
      </c>
      <c r="AE84" s="2" t="s">
        <v>238</v>
      </c>
      <c r="AF84" s="2" t="s">
        <v>238</v>
      </c>
      <c r="AG84" s="2" t="s">
        <v>238</v>
      </c>
      <c r="AH84" s="21" t="s">
        <v>238</v>
      </c>
      <c r="AI84" s="21"/>
      <c r="AJ84" s="39"/>
    </row>
    <row r="85" spans="1:36" ht="13.95" customHeight="1">
      <c r="A85" s="61" t="s">
        <v>4</v>
      </c>
      <c r="B85" s="4" t="s">
        <v>10</v>
      </c>
      <c r="C85" s="4" t="s">
        <v>11</v>
      </c>
      <c r="D85" s="4">
        <v>223</v>
      </c>
      <c r="E85" s="15" t="s">
        <v>20</v>
      </c>
      <c r="F85" s="7" t="s">
        <v>370</v>
      </c>
      <c r="G85" s="47" t="str">
        <f t="shared" si="1"/>
        <v>D.103.SD.223.04.REV_A</v>
      </c>
      <c r="H85" s="13" t="s">
        <v>296</v>
      </c>
      <c r="I85" s="17">
        <v>4</v>
      </c>
      <c r="J85" s="79"/>
      <c r="K85" s="70"/>
      <c r="L85" s="164"/>
      <c r="M85" s="17"/>
      <c r="N85" s="17"/>
      <c r="O85" s="50"/>
      <c r="P85" s="58"/>
      <c r="Q85" s="50"/>
      <c r="R85" s="2" t="s">
        <v>238</v>
      </c>
      <c r="S85" s="2" t="s">
        <v>238</v>
      </c>
      <c r="T85" s="2" t="s">
        <v>238</v>
      </c>
      <c r="U85" s="2" t="s">
        <v>238</v>
      </c>
      <c r="V85" s="2" t="s">
        <v>238</v>
      </c>
      <c r="W85" s="2" t="s">
        <v>238</v>
      </c>
      <c r="X85" s="2" t="s">
        <v>238</v>
      </c>
      <c r="Y85" s="2" t="s">
        <v>238</v>
      </c>
      <c r="Z85" s="2" t="s">
        <v>238</v>
      </c>
      <c r="AA85" s="2" t="s">
        <v>238</v>
      </c>
      <c r="AB85" s="2" t="s">
        <v>238</v>
      </c>
      <c r="AC85" s="2" t="s">
        <v>238</v>
      </c>
      <c r="AD85" s="2" t="s">
        <v>238</v>
      </c>
      <c r="AE85" s="2" t="s">
        <v>238</v>
      </c>
      <c r="AF85" s="2" t="s">
        <v>238</v>
      </c>
      <c r="AG85" s="2" t="s">
        <v>238</v>
      </c>
      <c r="AH85" s="21" t="s">
        <v>238</v>
      </c>
      <c r="AI85" s="21"/>
      <c r="AJ85" s="39"/>
    </row>
    <row r="86" spans="1:36" ht="13.95" customHeight="1">
      <c r="A86" s="49" t="s">
        <v>4</v>
      </c>
      <c r="B86" s="4" t="s">
        <v>10</v>
      </c>
      <c r="C86" s="4" t="s">
        <v>38</v>
      </c>
      <c r="D86" s="4">
        <v>223</v>
      </c>
      <c r="E86" s="15" t="s">
        <v>22</v>
      </c>
      <c r="F86" s="7" t="s">
        <v>370</v>
      </c>
      <c r="G86" s="47" t="str">
        <f t="shared" si="1"/>
        <v>D.103.SD223.05.REV_A</v>
      </c>
      <c r="H86" s="16" t="s">
        <v>297</v>
      </c>
      <c r="I86" s="17">
        <v>4</v>
      </c>
      <c r="J86" s="82"/>
      <c r="K86" s="74"/>
      <c r="L86" s="168"/>
      <c r="M86" s="4"/>
      <c r="N86" s="4"/>
      <c r="O86" s="50"/>
      <c r="P86" s="58"/>
      <c r="Q86" s="50"/>
      <c r="R86" s="2" t="s">
        <v>238</v>
      </c>
      <c r="S86" s="2" t="s">
        <v>238</v>
      </c>
      <c r="T86" s="2" t="s">
        <v>238</v>
      </c>
      <c r="U86" s="2" t="s">
        <v>238</v>
      </c>
      <c r="V86" s="2" t="s">
        <v>238</v>
      </c>
      <c r="W86" s="2" t="s">
        <v>238</v>
      </c>
      <c r="X86" s="2" t="s">
        <v>238</v>
      </c>
      <c r="Y86" s="2" t="s">
        <v>238</v>
      </c>
      <c r="Z86" s="2" t="s">
        <v>238</v>
      </c>
      <c r="AA86" s="2" t="s">
        <v>238</v>
      </c>
      <c r="AB86" s="2" t="s">
        <v>238</v>
      </c>
      <c r="AC86" s="2" t="s">
        <v>238</v>
      </c>
      <c r="AD86" s="2" t="s">
        <v>238</v>
      </c>
      <c r="AE86" s="2" t="s">
        <v>238</v>
      </c>
      <c r="AF86" s="2" t="s">
        <v>238</v>
      </c>
      <c r="AG86" s="2" t="s">
        <v>238</v>
      </c>
      <c r="AH86" s="21" t="s">
        <v>238</v>
      </c>
      <c r="AI86" s="21"/>
      <c r="AJ86" s="39"/>
    </row>
    <row r="87" spans="1:36" ht="13.95" customHeight="1">
      <c r="A87" s="61" t="s">
        <v>4</v>
      </c>
      <c r="B87" s="4" t="s">
        <v>10</v>
      </c>
      <c r="C87" s="4" t="s">
        <v>11</v>
      </c>
      <c r="D87" s="4">
        <v>224</v>
      </c>
      <c r="E87" s="15" t="s">
        <v>12</v>
      </c>
      <c r="F87" s="7" t="s">
        <v>370</v>
      </c>
      <c r="G87" s="47" t="str">
        <f t="shared" si="1"/>
        <v>D.103.SD.224.01.REV_A</v>
      </c>
      <c r="H87" s="13" t="s">
        <v>50</v>
      </c>
      <c r="I87" s="17">
        <v>4</v>
      </c>
      <c r="J87" s="79">
        <v>41939</v>
      </c>
      <c r="K87" s="86"/>
      <c r="L87" s="164"/>
      <c r="M87" s="17"/>
      <c r="N87" s="17">
        <v>0</v>
      </c>
      <c r="O87" s="49">
        <v>44</v>
      </c>
      <c r="P87" s="57"/>
      <c r="Q87" s="49"/>
      <c r="R87" s="2" t="s">
        <v>238</v>
      </c>
      <c r="S87" s="2" t="s">
        <v>238</v>
      </c>
      <c r="T87" s="2" t="s">
        <v>238</v>
      </c>
      <c r="U87" s="2" t="s">
        <v>238</v>
      </c>
      <c r="V87" s="2" t="s">
        <v>238</v>
      </c>
      <c r="W87" s="2" t="s">
        <v>238</v>
      </c>
      <c r="X87" s="2" t="s">
        <v>238</v>
      </c>
      <c r="Y87" s="2" t="s">
        <v>238</v>
      </c>
      <c r="Z87" s="2" t="s">
        <v>237</v>
      </c>
      <c r="AA87" s="2" t="s">
        <v>238</v>
      </c>
      <c r="AB87" s="2" t="s">
        <v>238</v>
      </c>
      <c r="AC87" s="2" t="s">
        <v>238</v>
      </c>
      <c r="AD87" s="2" t="s">
        <v>238</v>
      </c>
      <c r="AE87" s="2" t="s">
        <v>238</v>
      </c>
      <c r="AF87" s="2" t="s">
        <v>238</v>
      </c>
      <c r="AG87" s="2" t="s">
        <v>238</v>
      </c>
      <c r="AH87" s="21" t="s">
        <v>238</v>
      </c>
      <c r="AI87" s="21"/>
      <c r="AJ87" s="39"/>
    </row>
    <row r="88" spans="1:36" ht="13.95" customHeight="1">
      <c r="A88" s="49" t="s">
        <v>4</v>
      </c>
      <c r="B88" s="4" t="s">
        <v>10</v>
      </c>
      <c r="C88" s="4" t="s">
        <v>11</v>
      </c>
      <c r="D88" s="4">
        <v>226</v>
      </c>
      <c r="E88" s="15" t="s">
        <v>12</v>
      </c>
      <c r="F88" s="7" t="s">
        <v>370</v>
      </c>
      <c r="G88" s="47" t="str">
        <f t="shared" si="1"/>
        <v>D.103.SD.226.01.REV_A</v>
      </c>
      <c r="H88" s="13" t="s">
        <v>51</v>
      </c>
      <c r="I88" s="17">
        <v>3</v>
      </c>
      <c r="J88" s="79">
        <v>41939</v>
      </c>
      <c r="K88" s="86"/>
      <c r="L88" s="164"/>
      <c r="M88" s="17"/>
      <c r="N88" s="17">
        <v>0</v>
      </c>
      <c r="O88" s="49">
        <v>44</v>
      </c>
      <c r="P88" s="57"/>
      <c r="Q88" s="49"/>
      <c r="R88" s="2" t="s">
        <v>238</v>
      </c>
      <c r="S88" s="2" t="s">
        <v>238</v>
      </c>
      <c r="T88" s="2" t="s">
        <v>238</v>
      </c>
      <c r="U88" s="2" t="s">
        <v>238</v>
      </c>
      <c r="V88" s="2" t="s">
        <v>238</v>
      </c>
      <c r="W88" s="2" t="s">
        <v>238</v>
      </c>
      <c r="X88" s="2" t="s">
        <v>238</v>
      </c>
      <c r="Y88" s="2" t="s">
        <v>238</v>
      </c>
      <c r="Z88" s="2" t="s">
        <v>237</v>
      </c>
      <c r="AA88" s="2" t="s">
        <v>238</v>
      </c>
      <c r="AB88" s="2" t="s">
        <v>238</v>
      </c>
      <c r="AC88" s="2" t="s">
        <v>238</v>
      </c>
      <c r="AD88" s="2" t="s">
        <v>238</v>
      </c>
      <c r="AE88" s="2" t="s">
        <v>238</v>
      </c>
      <c r="AF88" s="2" t="s">
        <v>238</v>
      </c>
      <c r="AG88" s="2" t="s">
        <v>238</v>
      </c>
      <c r="AH88" s="21" t="s">
        <v>238</v>
      </c>
      <c r="AI88" s="21"/>
      <c r="AJ88" s="39"/>
    </row>
    <row r="89" spans="1:36" ht="13.95" customHeight="1">
      <c r="A89" s="61" t="s">
        <v>4</v>
      </c>
      <c r="B89" s="4" t="s">
        <v>10</v>
      </c>
      <c r="C89" s="4" t="s">
        <v>11</v>
      </c>
      <c r="D89" s="4">
        <v>232</v>
      </c>
      <c r="E89" s="15" t="s">
        <v>12</v>
      </c>
      <c r="F89" s="7" t="s">
        <v>370</v>
      </c>
      <c r="G89" s="47" t="str">
        <f t="shared" si="1"/>
        <v>D.103.SD.232.01.REV_A</v>
      </c>
      <c r="H89" s="51" t="s">
        <v>52</v>
      </c>
      <c r="I89" s="98">
        <v>2</v>
      </c>
      <c r="J89" s="88">
        <v>41911</v>
      </c>
      <c r="K89" s="88">
        <v>41905</v>
      </c>
      <c r="L89" s="165" t="s">
        <v>430</v>
      </c>
      <c r="M89" s="97"/>
      <c r="N89" s="98">
        <v>0</v>
      </c>
      <c r="O89" s="91">
        <v>39</v>
      </c>
      <c r="P89" s="92">
        <v>41905</v>
      </c>
      <c r="Q89" s="49"/>
      <c r="R89" s="2" t="s">
        <v>238</v>
      </c>
      <c r="S89" s="2" t="s">
        <v>238</v>
      </c>
      <c r="T89" s="2" t="s">
        <v>238</v>
      </c>
      <c r="U89" s="2" t="s">
        <v>237</v>
      </c>
      <c r="V89" s="2" t="s">
        <v>238</v>
      </c>
      <c r="W89" s="2" t="s">
        <v>238</v>
      </c>
      <c r="X89" s="2" t="s">
        <v>238</v>
      </c>
      <c r="Y89" s="2" t="s">
        <v>238</v>
      </c>
      <c r="Z89" s="2" t="s">
        <v>238</v>
      </c>
      <c r="AA89" s="2" t="s">
        <v>238</v>
      </c>
      <c r="AB89" s="2" t="s">
        <v>238</v>
      </c>
      <c r="AC89" s="2" t="s">
        <v>238</v>
      </c>
      <c r="AD89" s="2" t="s">
        <v>238</v>
      </c>
      <c r="AE89" s="2" t="s">
        <v>238</v>
      </c>
      <c r="AF89" s="2" t="s">
        <v>238</v>
      </c>
      <c r="AG89" s="2" t="s">
        <v>238</v>
      </c>
      <c r="AH89" s="21" t="s">
        <v>238</v>
      </c>
      <c r="AI89" s="21"/>
      <c r="AJ89" s="39"/>
    </row>
    <row r="90" spans="1:36" ht="13.95" customHeight="1">
      <c r="A90" s="49" t="s">
        <v>4</v>
      </c>
      <c r="B90" s="4" t="s">
        <v>10</v>
      </c>
      <c r="C90" s="4" t="s">
        <v>11</v>
      </c>
      <c r="D90" s="4">
        <v>234</v>
      </c>
      <c r="E90" s="15" t="s">
        <v>12</v>
      </c>
      <c r="F90" s="7" t="s">
        <v>370</v>
      </c>
      <c r="G90" s="47" t="str">
        <f t="shared" si="1"/>
        <v>D.103.SD.234.01.REV_A</v>
      </c>
      <c r="H90" s="13" t="s">
        <v>53</v>
      </c>
      <c r="I90" s="17">
        <v>2</v>
      </c>
      <c r="J90" s="79">
        <v>41939</v>
      </c>
      <c r="K90" s="70"/>
      <c r="L90" s="164"/>
      <c r="M90" s="24"/>
      <c r="N90" s="17">
        <v>0</v>
      </c>
      <c r="O90" s="49">
        <v>44</v>
      </c>
      <c r="P90" s="57"/>
      <c r="Q90" s="49"/>
      <c r="R90" s="2" t="s">
        <v>238</v>
      </c>
      <c r="S90" s="2" t="s">
        <v>238</v>
      </c>
      <c r="T90" s="2" t="s">
        <v>238</v>
      </c>
      <c r="U90" s="2" t="s">
        <v>238</v>
      </c>
      <c r="V90" s="2" t="s">
        <v>238</v>
      </c>
      <c r="W90" s="2" t="s">
        <v>238</v>
      </c>
      <c r="X90" s="2" t="s">
        <v>238</v>
      </c>
      <c r="Y90" s="2" t="s">
        <v>238</v>
      </c>
      <c r="Z90" s="2" t="s">
        <v>237</v>
      </c>
      <c r="AA90" s="2" t="s">
        <v>238</v>
      </c>
      <c r="AB90" s="2" t="s">
        <v>238</v>
      </c>
      <c r="AC90" s="2" t="s">
        <v>238</v>
      </c>
      <c r="AD90" s="2" t="s">
        <v>238</v>
      </c>
      <c r="AE90" s="2" t="s">
        <v>238</v>
      </c>
      <c r="AF90" s="2" t="s">
        <v>238</v>
      </c>
      <c r="AG90" s="2" t="s">
        <v>238</v>
      </c>
      <c r="AH90" s="21" t="s">
        <v>238</v>
      </c>
      <c r="AI90" s="21"/>
      <c r="AJ90" s="39"/>
    </row>
    <row r="91" spans="1:36" ht="13.95" customHeight="1">
      <c r="A91" s="61" t="s">
        <v>4</v>
      </c>
      <c r="B91" s="4" t="s">
        <v>10</v>
      </c>
      <c r="C91" s="4" t="s">
        <v>11</v>
      </c>
      <c r="D91" s="4">
        <v>234</v>
      </c>
      <c r="E91" s="15" t="s">
        <v>14</v>
      </c>
      <c r="F91" s="7" t="s">
        <v>370</v>
      </c>
      <c r="G91" s="47" t="str">
        <f t="shared" si="1"/>
        <v>D.103.SD.234.02.REV_A</v>
      </c>
      <c r="H91" s="51" t="s">
        <v>54</v>
      </c>
      <c r="I91" s="98">
        <v>2</v>
      </c>
      <c r="J91" s="88">
        <v>41911</v>
      </c>
      <c r="K91" s="88">
        <v>41905</v>
      </c>
      <c r="L91" s="165" t="s">
        <v>430</v>
      </c>
      <c r="M91" s="97"/>
      <c r="N91" s="98">
        <v>0</v>
      </c>
      <c r="O91" s="91">
        <v>39</v>
      </c>
      <c r="P91" s="92">
        <v>41905</v>
      </c>
      <c r="Q91" s="49"/>
      <c r="R91" s="2" t="s">
        <v>238</v>
      </c>
      <c r="S91" s="2" t="s">
        <v>238</v>
      </c>
      <c r="T91" s="2" t="s">
        <v>238</v>
      </c>
      <c r="U91" s="2" t="s">
        <v>237</v>
      </c>
      <c r="V91" s="2" t="s">
        <v>238</v>
      </c>
      <c r="W91" s="2" t="s">
        <v>238</v>
      </c>
      <c r="X91" s="2" t="s">
        <v>238</v>
      </c>
      <c r="Y91" s="2" t="s">
        <v>238</v>
      </c>
      <c r="Z91" s="2" t="s">
        <v>238</v>
      </c>
      <c r="AA91" s="2" t="s">
        <v>238</v>
      </c>
      <c r="AB91" s="2" t="s">
        <v>238</v>
      </c>
      <c r="AC91" s="2" t="s">
        <v>238</v>
      </c>
      <c r="AD91" s="2" t="s">
        <v>238</v>
      </c>
      <c r="AE91" s="2" t="s">
        <v>238</v>
      </c>
      <c r="AF91" s="2" t="s">
        <v>238</v>
      </c>
      <c r="AG91" s="2" t="s">
        <v>238</v>
      </c>
      <c r="AH91" s="21" t="s">
        <v>238</v>
      </c>
      <c r="AI91" s="21"/>
      <c r="AJ91" s="39"/>
    </row>
    <row r="92" spans="1:36" ht="13.95" customHeight="1">
      <c r="A92" s="49" t="s">
        <v>4</v>
      </c>
      <c r="B92" s="4" t="s">
        <v>10</v>
      </c>
      <c r="C92" s="4" t="s">
        <v>11</v>
      </c>
      <c r="D92" s="4">
        <v>234</v>
      </c>
      <c r="E92" s="15" t="s">
        <v>16</v>
      </c>
      <c r="F92" s="7" t="s">
        <v>370</v>
      </c>
      <c r="G92" s="47" t="str">
        <f t="shared" si="1"/>
        <v>D.103.SD.234.03.REV_A</v>
      </c>
      <c r="H92" s="13" t="s">
        <v>298</v>
      </c>
      <c r="I92" s="17">
        <v>4</v>
      </c>
      <c r="J92" s="79"/>
      <c r="K92" s="70"/>
      <c r="L92" s="164"/>
      <c r="M92" s="24"/>
      <c r="N92" s="17"/>
      <c r="O92" s="50"/>
      <c r="P92" s="58"/>
      <c r="Q92" s="50"/>
      <c r="R92" s="2" t="s">
        <v>238</v>
      </c>
      <c r="S92" s="2" t="s">
        <v>238</v>
      </c>
      <c r="T92" s="2" t="s">
        <v>238</v>
      </c>
      <c r="U92" s="2" t="s">
        <v>238</v>
      </c>
      <c r="V92" s="2" t="s">
        <v>238</v>
      </c>
      <c r="W92" s="2" t="s">
        <v>238</v>
      </c>
      <c r="X92" s="2" t="s">
        <v>238</v>
      </c>
      <c r="Y92" s="2" t="s">
        <v>238</v>
      </c>
      <c r="Z92" s="2" t="s">
        <v>238</v>
      </c>
      <c r="AA92" s="2" t="s">
        <v>238</v>
      </c>
      <c r="AB92" s="2" t="s">
        <v>238</v>
      </c>
      <c r="AC92" s="2" t="s">
        <v>238</v>
      </c>
      <c r="AD92" s="2" t="s">
        <v>238</v>
      </c>
      <c r="AE92" s="2" t="s">
        <v>238</v>
      </c>
      <c r="AF92" s="2" t="s">
        <v>238</v>
      </c>
      <c r="AG92" s="2" t="s">
        <v>238</v>
      </c>
      <c r="AH92" s="21" t="s">
        <v>238</v>
      </c>
      <c r="AI92" s="21"/>
      <c r="AJ92" s="39"/>
    </row>
    <row r="93" spans="1:36" ht="13.95" customHeight="1">
      <c r="A93" s="61" t="s">
        <v>4</v>
      </c>
      <c r="B93" s="4" t="s">
        <v>10</v>
      </c>
      <c r="C93" s="4" t="s">
        <v>11</v>
      </c>
      <c r="D93" s="4">
        <v>236</v>
      </c>
      <c r="E93" s="15" t="s">
        <v>12</v>
      </c>
      <c r="F93" s="7" t="s">
        <v>370</v>
      </c>
      <c r="G93" s="47" t="str">
        <f t="shared" si="1"/>
        <v>D.103.SD.236.01.REV_A</v>
      </c>
      <c r="H93" s="13" t="s">
        <v>55</v>
      </c>
      <c r="I93" s="17">
        <v>2</v>
      </c>
      <c r="J93" s="79">
        <v>41939</v>
      </c>
      <c r="K93" s="86"/>
      <c r="L93" s="164"/>
      <c r="M93" s="24"/>
      <c r="N93" s="17">
        <v>0</v>
      </c>
      <c r="O93" s="49">
        <v>44</v>
      </c>
      <c r="P93" s="57"/>
      <c r="Q93" s="49"/>
      <c r="R93" s="2" t="s">
        <v>238</v>
      </c>
      <c r="S93" s="2" t="s">
        <v>238</v>
      </c>
      <c r="T93" s="2" t="s">
        <v>238</v>
      </c>
      <c r="U93" s="2" t="s">
        <v>238</v>
      </c>
      <c r="V93" s="2" t="s">
        <v>238</v>
      </c>
      <c r="W93" s="2" t="s">
        <v>238</v>
      </c>
      <c r="X93" s="2" t="s">
        <v>238</v>
      </c>
      <c r="Y93" s="2" t="s">
        <v>238</v>
      </c>
      <c r="Z93" s="2" t="s">
        <v>237</v>
      </c>
      <c r="AA93" s="2" t="s">
        <v>238</v>
      </c>
      <c r="AB93" s="2" t="s">
        <v>238</v>
      </c>
      <c r="AC93" s="2" t="s">
        <v>238</v>
      </c>
      <c r="AD93" s="2" t="s">
        <v>238</v>
      </c>
      <c r="AE93" s="2" t="s">
        <v>238</v>
      </c>
      <c r="AF93" s="2" t="s">
        <v>238</v>
      </c>
      <c r="AG93" s="2" t="s">
        <v>238</v>
      </c>
      <c r="AH93" s="21" t="s">
        <v>238</v>
      </c>
      <c r="AI93" s="21"/>
      <c r="AJ93" s="39"/>
    </row>
    <row r="94" spans="1:36" ht="13.95" customHeight="1">
      <c r="A94" s="49" t="s">
        <v>4</v>
      </c>
      <c r="B94" s="4" t="s">
        <v>10</v>
      </c>
      <c r="C94" s="4" t="s">
        <v>11</v>
      </c>
      <c r="D94" s="4">
        <v>236</v>
      </c>
      <c r="E94" s="15" t="s">
        <v>14</v>
      </c>
      <c r="F94" s="7" t="s">
        <v>370</v>
      </c>
      <c r="G94" s="47" t="str">
        <f t="shared" si="1"/>
        <v>D.103.SD.236.02.REV_A</v>
      </c>
      <c r="H94" s="13" t="s">
        <v>56</v>
      </c>
      <c r="I94" s="17">
        <v>2</v>
      </c>
      <c r="J94" s="79">
        <v>41939</v>
      </c>
      <c r="K94" s="86"/>
      <c r="L94" s="164"/>
      <c r="M94" s="24"/>
      <c r="N94" s="17">
        <v>0</v>
      </c>
      <c r="O94" s="49">
        <v>44</v>
      </c>
      <c r="P94" s="57"/>
      <c r="Q94" s="49"/>
      <c r="R94" s="2" t="s">
        <v>238</v>
      </c>
      <c r="S94" s="2" t="s">
        <v>238</v>
      </c>
      <c r="T94" s="2" t="s">
        <v>238</v>
      </c>
      <c r="U94" s="2" t="s">
        <v>238</v>
      </c>
      <c r="V94" s="2" t="s">
        <v>238</v>
      </c>
      <c r="W94" s="2" t="s">
        <v>238</v>
      </c>
      <c r="X94" s="2" t="s">
        <v>238</v>
      </c>
      <c r="Y94" s="2" t="s">
        <v>238</v>
      </c>
      <c r="Z94" s="2" t="s">
        <v>237</v>
      </c>
      <c r="AA94" s="2" t="s">
        <v>238</v>
      </c>
      <c r="AB94" s="2" t="s">
        <v>238</v>
      </c>
      <c r="AC94" s="2" t="s">
        <v>238</v>
      </c>
      <c r="AD94" s="2" t="s">
        <v>238</v>
      </c>
      <c r="AE94" s="2" t="s">
        <v>238</v>
      </c>
      <c r="AF94" s="2" t="s">
        <v>238</v>
      </c>
      <c r="AG94" s="2" t="s">
        <v>238</v>
      </c>
      <c r="AH94" s="21" t="s">
        <v>238</v>
      </c>
      <c r="AI94" s="21"/>
      <c r="AJ94" s="39"/>
    </row>
    <row r="95" spans="1:36" ht="13.95" customHeight="1">
      <c r="A95" s="61" t="s">
        <v>4</v>
      </c>
      <c r="B95" s="4" t="s">
        <v>10</v>
      </c>
      <c r="C95" s="4" t="s">
        <v>11</v>
      </c>
      <c r="D95" s="4">
        <v>236</v>
      </c>
      <c r="E95" s="15" t="s">
        <v>16</v>
      </c>
      <c r="F95" s="7" t="s">
        <v>370</v>
      </c>
      <c r="G95" s="47" t="str">
        <f t="shared" si="1"/>
        <v>D.103.SD.236.03.REV_A</v>
      </c>
      <c r="H95" s="51" t="s">
        <v>57</v>
      </c>
      <c r="I95" s="98">
        <v>2</v>
      </c>
      <c r="J95" s="88">
        <v>41911</v>
      </c>
      <c r="K95" s="88">
        <v>41905</v>
      </c>
      <c r="L95" s="165" t="s">
        <v>430</v>
      </c>
      <c r="M95" s="97"/>
      <c r="N95" s="98">
        <v>0</v>
      </c>
      <c r="O95" s="91">
        <v>39</v>
      </c>
      <c r="P95" s="92">
        <v>41905</v>
      </c>
      <c r="Q95" s="49"/>
      <c r="R95" s="2" t="s">
        <v>238</v>
      </c>
      <c r="S95" s="2" t="s">
        <v>238</v>
      </c>
      <c r="T95" s="2" t="s">
        <v>238</v>
      </c>
      <c r="U95" s="2" t="s">
        <v>237</v>
      </c>
      <c r="V95" s="2" t="s">
        <v>238</v>
      </c>
      <c r="W95" s="2" t="s">
        <v>238</v>
      </c>
      <c r="X95" s="2" t="s">
        <v>238</v>
      </c>
      <c r="Y95" s="2" t="s">
        <v>238</v>
      </c>
      <c r="Z95" s="2" t="s">
        <v>238</v>
      </c>
      <c r="AA95" s="2" t="s">
        <v>238</v>
      </c>
      <c r="AB95" s="2" t="s">
        <v>238</v>
      </c>
      <c r="AC95" s="2" t="s">
        <v>238</v>
      </c>
      <c r="AD95" s="2" t="s">
        <v>238</v>
      </c>
      <c r="AE95" s="2" t="s">
        <v>238</v>
      </c>
      <c r="AF95" s="2" t="s">
        <v>238</v>
      </c>
      <c r="AG95" s="2" t="s">
        <v>238</v>
      </c>
      <c r="AH95" s="21" t="s">
        <v>238</v>
      </c>
      <c r="AI95" s="21"/>
      <c r="AJ95" s="39"/>
    </row>
    <row r="96" spans="1:36" ht="13.95" customHeight="1">
      <c r="A96" s="49" t="s">
        <v>4</v>
      </c>
      <c r="B96" s="4" t="s">
        <v>10</v>
      </c>
      <c r="C96" s="4" t="s">
        <v>11</v>
      </c>
      <c r="D96" s="4">
        <v>236</v>
      </c>
      <c r="E96" s="15" t="s">
        <v>20</v>
      </c>
      <c r="F96" s="7" t="s">
        <v>370</v>
      </c>
      <c r="G96" s="47" t="str">
        <f t="shared" si="1"/>
        <v>D.103.SD.236.04.REV_A</v>
      </c>
      <c r="H96" s="13" t="s">
        <v>58</v>
      </c>
      <c r="I96" s="17">
        <v>2</v>
      </c>
      <c r="J96" s="79">
        <v>41939</v>
      </c>
      <c r="K96" s="86"/>
      <c r="L96" s="164"/>
      <c r="M96" s="24"/>
      <c r="N96" s="17">
        <v>0</v>
      </c>
      <c r="O96" s="49">
        <v>44</v>
      </c>
      <c r="P96" s="57"/>
      <c r="Q96" s="49"/>
      <c r="R96" s="2" t="s">
        <v>238</v>
      </c>
      <c r="S96" s="2" t="s">
        <v>238</v>
      </c>
      <c r="T96" s="2" t="s">
        <v>238</v>
      </c>
      <c r="U96" s="2" t="s">
        <v>238</v>
      </c>
      <c r="V96" s="2" t="s">
        <v>238</v>
      </c>
      <c r="W96" s="2" t="s">
        <v>238</v>
      </c>
      <c r="X96" s="2" t="s">
        <v>238</v>
      </c>
      <c r="Y96" s="2" t="s">
        <v>238</v>
      </c>
      <c r="Z96" s="2" t="s">
        <v>237</v>
      </c>
      <c r="AA96" s="2" t="s">
        <v>238</v>
      </c>
      <c r="AB96" s="2" t="s">
        <v>238</v>
      </c>
      <c r="AC96" s="2" t="s">
        <v>238</v>
      </c>
      <c r="AD96" s="2" t="s">
        <v>238</v>
      </c>
      <c r="AE96" s="2" t="s">
        <v>238</v>
      </c>
      <c r="AF96" s="2" t="s">
        <v>238</v>
      </c>
      <c r="AG96" s="2" t="s">
        <v>238</v>
      </c>
      <c r="AH96" s="21" t="s">
        <v>238</v>
      </c>
      <c r="AI96" s="21"/>
      <c r="AJ96" s="39"/>
    </row>
    <row r="97" spans="1:36" ht="13.95" customHeight="1">
      <c r="A97" s="61" t="s">
        <v>4</v>
      </c>
      <c r="B97" s="4" t="s">
        <v>10</v>
      </c>
      <c r="C97" s="4" t="s">
        <v>11</v>
      </c>
      <c r="D97" s="4">
        <v>236</v>
      </c>
      <c r="E97" s="15" t="s">
        <v>22</v>
      </c>
      <c r="F97" s="7" t="s">
        <v>370</v>
      </c>
      <c r="G97" s="47" t="str">
        <f t="shared" si="1"/>
        <v>D.103.SD.236.05.REV_A</v>
      </c>
      <c r="H97" s="13" t="s">
        <v>59</v>
      </c>
      <c r="I97" s="17">
        <v>2</v>
      </c>
      <c r="J97" s="79">
        <v>41939</v>
      </c>
      <c r="K97" s="86"/>
      <c r="L97" s="164"/>
      <c r="M97" s="24"/>
      <c r="N97" s="17">
        <v>0</v>
      </c>
      <c r="O97" s="49">
        <v>44</v>
      </c>
      <c r="P97" s="57"/>
      <c r="Q97" s="49"/>
      <c r="R97" s="2" t="s">
        <v>238</v>
      </c>
      <c r="S97" s="2" t="s">
        <v>238</v>
      </c>
      <c r="T97" s="2" t="s">
        <v>238</v>
      </c>
      <c r="U97" s="2" t="s">
        <v>238</v>
      </c>
      <c r="V97" s="2" t="s">
        <v>238</v>
      </c>
      <c r="W97" s="2" t="s">
        <v>238</v>
      </c>
      <c r="X97" s="2" t="s">
        <v>238</v>
      </c>
      <c r="Y97" s="2" t="s">
        <v>238</v>
      </c>
      <c r="Z97" s="2" t="s">
        <v>237</v>
      </c>
      <c r="AA97" s="2" t="s">
        <v>238</v>
      </c>
      <c r="AB97" s="2" t="s">
        <v>238</v>
      </c>
      <c r="AC97" s="2" t="s">
        <v>238</v>
      </c>
      <c r="AD97" s="2" t="s">
        <v>238</v>
      </c>
      <c r="AE97" s="2" t="s">
        <v>238</v>
      </c>
      <c r="AF97" s="2" t="s">
        <v>238</v>
      </c>
      <c r="AG97" s="2" t="s">
        <v>238</v>
      </c>
      <c r="AH97" s="21" t="s">
        <v>238</v>
      </c>
      <c r="AI97" s="21"/>
      <c r="AJ97" s="39"/>
    </row>
    <row r="98" spans="1:36" ht="13.95" customHeight="1">
      <c r="A98" s="49" t="s">
        <v>4</v>
      </c>
      <c r="B98" s="4" t="s">
        <v>10</v>
      </c>
      <c r="C98" s="4" t="s">
        <v>11</v>
      </c>
      <c r="D98" s="4">
        <v>236</v>
      </c>
      <c r="E98" s="15" t="s">
        <v>23</v>
      </c>
      <c r="F98" s="7" t="s">
        <v>370</v>
      </c>
      <c r="G98" s="47" t="str">
        <f t="shared" si="1"/>
        <v>D.103.SD.236.06.REV_A</v>
      </c>
      <c r="H98" s="13" t="s">
        <v>60</v>
      </c>
      <c r="I98" s="17">
        <v>2</v>
      </c>
      <c r="J98" s="79">
        <v>41939</v>
      </c>
      <c r="K98" s="86"/>
      <c r="L98" s="164"/>
      <c r="M98" s="24"/>
      <c r="N98" s="17">
        <v>0</v>
      </c>
      <c r="O98" s="49">
        <v>44</v>
      </c>
      <c r="P98" s="57"/>
      <c r="Q98" s="49"/>
      <c r="R98" s="2" t="s">
        <v>238</v>
      </c>
      <c r="S98" s="2" t="s">
        <v>238</v>
      </c>
      <c r="T98" s="2" t="s">
        <v>238</v>
      </c>
      <c r="U98" s="2" t="s">
        <v>238</v>
      </c>
      <c r="V98" s="2" t="s">
        <v>238</v>
      </c>
      <c r="W98" s="2" t="s">
        <v>238</v>
      </c>
      <c r="X98" s="2" t="s">
        <v>238</v>
      </c>
      <c r="Y98" s="2" t="s">
        <v>238</v>
      </c>
      <c r="Z98" s="2" t="s">
        <v>237</v>
      </c>
      <c r="AA98" s="2" t="s">
        <v>238</v>
      </c>
      <c r="AB98" s="2" t="s">
        <v>238</v>
      </c>
      <c r="AC98" s="2" t="s">
        <v>238</v>
      </c>
      <c r="AD98" s="2" t="s">
        <v>238</v>
      </c>
      <c r="AE98" s="2" t="s">
        <v>238</v>
      </c>
      <c r="AF98" s="2" t="s">
        <v>238</v>
      </c>
      <c r="AG98" s="2" t="s">
        <v>238</v>
      </c>
      <c r="AH98" s="21" t="s">
        <v>238</v>
      </c>
      <c r="AI98" s="21"/>
      <c r="AJ98" s="39"/>
    </row>
    <row r="99" spans="1:36" ht="13.95" customHeight="1">
      <c r="A99" s="61" t="s">
        <v>4</v>
      </c>
      <c r="B99" s="4" t="s">
        <v>10</v>
      </c>
      <c r="C99" s="4" t="s">
        <v>11</v>
      </c>
      <c r="D99" s="4">
        <v>237</v>
      </c>
      <c r="E99" s="15" t="s">
        <v>12</v>
      </c>
      <c r="F99" s="7" t="s">
        <v>370</v>
      </c>
      <c r="G99" s="47" t="str">
        <f t="shared" si="1"/>
        <v>D.103.SD.237.01.REV_A</v>
      </c>
      <c r="H99" s="51" t="s">
        <v>61</v>
      </c>
      <c r="I99" s="238">
        <v>2</v>
      </c>
      <c r="J99" s="99">
        <v>41918</v>
      </c>
      <c r="K99" s="99">
        <v>41918</v>
      </c>
      <c r="L99" s="165"/>
      <c r="M99" s="97"/>
      <c r="N99" s="98">
        <v>0</v>
      </c>
      <c r="O99" s="91">
        <v>40</v>
      </c>
      <c r="P99" s="99">
        <v>41918</v>
      </c>
      <c r="Q99" s="49"/>
      <c r="R99" s="2" t="s">
        <v>238</v>
      </c>
      <c r="S99" s="2" t="s">
        <v>238</v>
      </c>
      <c r="T99" s="2" t="s">
        <v>238</v>
      </c>
      <c r="U99" s="2" t="s">
        <v>238</v>
      </c>
      <c r="V99" s="2" t="s">
        <v>237</v>
      </c>
      <c r="W99" s="2" t="s">
        <v>238</v>
      </c>
      <c r="X99" s="2" t="s">
        <v>238</v>
      </c>
      <c r="Y99" s="2" t="s">
        <v>238</v>
      </c>
      <c r="Z99" s="2" t="s">
        <v>238</v>
      </c>
      <c r="AA99" s="2" t="s">
        <v>238</v>
      </c>
      <c r="AB99" s="2" t="s">
        <v>238</v>
      </c>
      <c r="AC99" s="2" t="s">
        <v>238</v>
      </c>
      <c r="AD99" s="2" t="s">
        <v>238</v>
      </c>
      <c r="AE99" s="2" t="s">
        <v>238</v>
      </c>
      <c r="AF99" s="2" t="s">
        <v>238</v>
      </c>
      <c r="AG99" s="2" t="s">
        <v>238</v>
      </c>
      <c r="AH99" s="21" t="s">
        <v>238</v>
      </c>
      <c r="AI99" s="21"/>
      <c r="AJ99" s="39"/>
    </row>
    <row r="100" spans="1:36" ht="13.95" customHeight="1">
      <c r="A100" s="49" t="s">
        <v>4</v>
      </c>
      <c r="B100" s="4" t="s">
        <v>10</v>
      </c>
      <c r="C100" s="4" t="s">
        <v>11</v>
      </c>
      <c r="D100" s="4">
        <v>240</v>
      </c>
      <c r="E100" s="15" t="s">
        <v>12</v>
      </c>
      <c r="F100" s="7" t="s">
        <v>370</v>
      </c>
      <c r="G100" s="47" t="str">
        <f t="shared" si="1"/>
        <v>D.103.SD.240.01.REV_A</v>
      </c>
      <c r="H100" s="13" t="s">
        <v>62</v>
      </c>
      <c r="I100" s="238">
        <v>3</v>
      </c>
      <c r="J100" s="79"/>
      <c r="K100" s="70"/>
      <c r="L100" s="164"/>
      <c r="M100" s="17"/>
      <c r="N100" s="17">
        <v>0</v>
      </c>
      <c r="O100" s="49">
        <v>49</v>
      </c>
      <c r="P100" s="57"/>
      <c r="Q100" s="49"/>
      <c r="R100" s="2" t="s">
        <v>238</v>
      </c>
      <c r="S100" s="2" t="s">
        <v>238</v>
      </c>
      <c r="T100" s="2" t="s">
        <v>238</v>
      </c>
      <c r="U100" s="2" t="s">
        <v>238</v>
      </c>
      <c r="V100" s="2" t="s">
        <v>238</v>
      </c>
      <c r="W100" s="2" t="s">
        <v>238</v>
      </c>
      <c r="X100" s="2" t="s">
        <v>238</v>
      </c>
      <c r="Y100" s="2" t="s">
        <v>238</v>
      </c>
      <c r="Z100" s="2" t="s">
        <v>238</v>
      </c>
      <c r="AA100" s="2" t="s">
        <v>238</v>
      </c>
      <c r="AB100" s="2" t="s">
        <v>238</v>
      </c>
      <c r="AC100" s="2" t="s">
        <v>238</v>
      </c>
      <c r="AD100" s="2" t="s">
        <v>238</v>
      </c>
      <c r="AE100" s="2" t="s">
        <v>237</v>
      </c>
      <c r="AF100" s="2" t="s">
        <v>238</v>
      </c>
      <c r="AG100" s="2" t="s">
        <v>238</v>
      </c>
      <c r="AH100" s="21" t="s">
        <v>238</v>
      </c>
      <c r="AI100" s="21"/>
      <c r="AJ100" s="39"/>
    </row>
    <row r="101" spans="1:36" ht="13.95" customHeight="1">
      <c r="A101" s="61" t="s">
        <v>4</v>
      </c>
      <c r="B101" s="4" t="s">
        <v>10</v>
      </c>
      <c r="C101" s="4" t="s">
        <v>11</v>
      </c>
      <c r="D101" s="4">
        <v>241</v>
      </c>
      <c r="E101" s="15" t="s">
        <v>12</v>
      </c>
      <c r="F101" s="7" t="s">
        <v>370</v>
      </c>
      <c r="G101" s="47" t="str">
        <f t="shared" si="1"/>
        <v>D.103.SD.241.01.REV_A</v>
      </c>
      <c r="H101" s="13" t="s">
        <v>299</v>
      </c>
      <c r="I101" s="17">
        <v>4</v>
      </c>
      <c r="J101" s="79"/>
      <c r="K101" s="70"/>
      <c r="L101" s="164"/>
      <c r="M101" s="17"/>
      <c r="N101" s="17"/>
      <c r="O101" s="50"/>
      <c r="P101" s="58"/>
      <c r="Q101" s="50"/>
      <c r="R101" s="2" t="s">
        <v>238</v>
      </c>
      <c r="S101" s="2" t="s">
        <v>238</v>
      </c>
      <c r="T101" s="2" t="s">
        <v>238</v>
      </c>
      <c r="U101" s="2" t="s">
        <v>238</v>
      </c>
      <c r="V101" s="2" t="s">
        <v>238</v>
      </c>
      <c r="W101" s="2" t="s">
        <v>238</v>
      </c>
      <c r="X101" s="2" t="s">
        <v>238</v>
      </c>
      <c r="Y101" s="2" t="s">
        <v>238</v>
      </c>
      <c r="Z101" s="2" t="s">
        <v>238</v>
      </c>
      <c r="AA101" s="2" t="s">
        <v>238</v>
      </c>
      <c r="AB101" s="2" t="s">
        <v>238</v>
      </c>
      <c r="AC101" s="2" t="s">
        <v>238</v>
      </c>
      <c r="AD101" s="2" t="s">
        <v>238</v>
      </c>
      <c r="AE101" s="2" t="s">
        <v>238</v>
      </c>
      <c r="AF101" s="2" t="s">
        <v>238</v>
      </c>
      <c r="AG101" s="2" t="s">
        <v>238</v>
      </c>
      <c r="AH101" s="21" t="s">
        <v>238</v>
      </c>
      <c r="AI101" s="21"/>
      <c r="AJ101" s="39"/>
    </row>
    <row r="102" spans="1:36" ht="13.95" customHeight="1">
      <c r="A102" s="49" t="s">
        <v>4</v>
      </c>
      <c r="B102" s="4" t="s">
        <v>10</v>
      </c>
      <c r="C102" s="4" t="s">
        <v>38</v>
      </c>
      <c r="D102" s="4">
        <v>242</v>
      </c>
      <c r="E102" s="4" t="s">
        <v>12</v>
      </c>
      <c r="F102" s="7" t="s">
        <v>370</v>
      </c>
      <c r="G102" s="47" t="str">
        <f t="shared" si="1"/>
        <v>D.103.SD242.01.REV_A</v>
      </c>
      <c r="H102" s="13" t="s">
        <v>300</v>
      </c>
      <c r="I102" s="17">
        <v>2</v>
      </c>
      <c r="J102" s="80"/>
      <c r="K102" s="73"/>
      <c r="L102" s="163"/>
      <c r="M102" s="7"/>
      <c r="N102" s="4"/>
      <c r="O102" s="50"/>
      <c r="P102" s="58"/>
      <c r="Q102" s="50"/>
      <c r="R102" s="2" t="s">
        <v>238</v>
      </c>
      <c r="S102" s="2" t="s">
        <v>238</v>
      </c>
      <c r="T102" s="2" t="s">
        <v>238</v>
      </c>
      <c r="U102" s="2" t="s">
        <v>238</v>
      </c>
      <c r="V102" s="2" t="s">
        <v>238</v>
      </c>
      <c r="W102" s="2" t="s">
        <v>238</v>
      </c>
      <c r="X102" s="2" t="s">
        <v>238</v>
      </c>
      <c r="Y102" s="2" t="s">
        <v>238</v>
      </c>
      <c r="Z102" s="2" t="s">
        <v>238</v>
      </c>
      <c r="AA102" s="2" t="s">
        <v>238</v>
      </c>
      <c r="AB102" s="2" t="s">
        <v>238</v>
      </c>
      <c r="AC102" s="2" t="s">
        <v>238</v>
      </c>
      <c r="AD102" s="2" t="s">
        <v>238</v>
      </c>
      <c r="AE102" s="2" t="s">
        <v>238</v>
      </c>
      <c r="AF102" s="2" t="s">
        <v>238</v>
      </c>
      <c r="AG102" s="2" t="s">
        <v>238</v>
      </c>
      <c r="AH102" s="21" t="s">
        <v>238</v>
      </c>
      <c r="AI102" s="21"/>
      <c r="AJ102" s="39"/>
    </row>
    <row r="103" spans="1:36" ht="13.95" customHeight="1">
      <c r="A103" s="61" t="s">
        <v>4</v>
      </c>
      <c r="B103" s="4" t="s">
        <v>10</v>
      </c>
      <c r="C103" s="4" t="s">
        <v>11</v>
      </c>
      <c r="D103" s="4">
        <v>243</v>
      </c>
      <c r="E103" s="15" t="s">
        <v>12</v>
      </c>
      <c r="F103" s="7" t="s">
        <v>370</v>
      </c>
      <c r="G103" s="47" t="str">
        <f t="shared" si="1"/>
        <v>D.103.SD.243.01.REV_A</v>
      </c>
      <c r="H103" s="13" t="s">
        <v>301</v>
      </c>
      <c r="I103" s="17">
        <v>3</v>
      </c>
      <c r="J103" s="79"/>
      <c r="K103" s="70"/>
      <c r="L103" s="164"/>
      <c r="M103" s="17"/>
      <c r="N103" s="17"/>
      <c r="O103" s="50"/>
      <c r="P103" s="58"/>
      <c r="Q103" s="50"/>
      <c r="R103" s="2" t="s">
        <v>238</v>
      </c>
      <c r="S103" s="2" t="s">
        <v>238</v>
      </c>
      <c r="T103" s="2" t="s">
        <v>238</v>
      </c>
      <c r="U103" s="2" t="s">
        <v>238</v>
      </c>
      <c r="V103" s="2" t="s">
        <v>238</v>
      </c>
      <c r="W103" s="2" t="s">
        <v>238</v>
      </c>
      <c r="X103" s="2" t="s">
        <v>238</v>
      </c>
      <c r="Y103" s="2" t="s">
        <v>238</v>
      </c>
      <c r="Z103" s="2" t="s">
        <v>238</v>
      </c>
      <c r="AA103" s="2" t="s">
        <v>238</v>
      </c>
      <c r="AB103" s="2" t="s">
        <v>238</v>
      </c>
      <c r="AC103" s="2" t="s">
        <v>238</v>
      </c>
      <c r="AD103" s="2" t="s">
        <v>238</v>
      </c>
      <c r="AE103" s="2" t="s">
        <v>238</v>
      </c>
      <c r="AF103" s="2" t="s">
        <v>238</v>
      </c>
      <c r="AG103" s="2" t="s">
        <v>238</v>
      </c>
      <c r="AH103" s="21" t="s">
        <v>238</v>
      </c>
      <c r="AI103" s="21"/>
      <c r="AJ103" s="39"/>
    </row>
    <row r="104" spans="1:36" ht="13.95" customHeight="1">
      <c r="A104" s="49" t="s">
        <v>4</v>
      </c>
      <c r="B104" s="4" t="s">
        <v>10</v>
      </c>
      <c r="C104" s="4" t="s">
        <v>11</v>
      </c>
      <c r="D104" s="4">
        <v>246</v>
      </c>
      <c r="E104" s="15" t="s">
        <v>12</v>
      </c>
      <c r="F104" s="7" t="s">
        <v>370</v>
      </c>
      <c r="G104" s="47" t="str">
        <f t="shared" si="1"/>
        <v>D.103.SD.246.01.REV_A</v>
      </c>
      <c r="H104" s="13" t="s">
        <v>302</v>
      </c>
      <c r="I104" s="17">
        <v>3</v>
      </c>
      <c r="J104" s="79"/>
      <c r="K104" s="70"/>
      <c r="L104" s="164"/>
      <c r="M104" s="17"/>
      <c r="N104" s="17"/>
      <c r="O104" s="50"/>
      <c r="P104" s="58"/>
      <c r="Q104" s="50"/>
      <c r="R104" s="2" t="s">
        <v>238</v>
      </c>
      <c r="S104" s="2" t="s">
        <v>238</v>
      </c>
      <c r="T104" s="2" t="s">
        <v>238</v>
      </c>
      <c r="U104" s="2" t="s">
        <v>238</v>
      </c>
      <c r="V104" s="2" t="s">
        <v>238</v>
      </c>
      <c r="W104" s="2" t="s">
        <v>238</v>
      </c>
      <c r="X104" s="2" t="s">
        <v>238</v>
      </c>
      <c r="Y104" s="2" t="s">
        <v>238</v>
      </c>
      <c r="Z104" s="2" t="s">
        <v>238</v>
      </c>
      <c r="AA104" s="2" t="s">
        <v>238</v>
      </c>
      <c r="AB104" s="2" t="s">
        <v>238</v>
      </c>
      <c r="AC104" s="2" t="s">
        <v>238</v>
      </c>
      <c r="AD104" s="2" t="s">
        <v>238</v>
      </c>
      <c r="AE104" s="2" t="s">
        <v>238</v>
      </c>
      <c r="AF104" s="2" t="s">
        <v>238</v>
      </c>
      <c r="AG104" s="2" t="s">
        <v>238</v>
      </c>
      <c r="AH104" s="21" t="s">
        <v>238</v>
      </c>
      <c r="AI104" s="21"/>
      <c r="AJ104" s="39"/>
    </row>
    <row r="105" spans="1:36" ht="13.95" customHeight="1">
      <c r="A105" s="61" t="s">
        <v>4</v>
      </c>
      <c r="B105" s="4" t="s">
        <v>10</v>
      </c>
      <c r="C105" s="4" t="s">
        <v>11</v>
      </c>
      <c r="D105" s="4">
        <v>251</v>
      </c>
      <c r="E105" s="15" t="s">
        <v>12</v>
      </c>
      <c r="F105" s="7" t="s">
        <v>370</v>
      </c>
      <c r="G105" s="47" t="str">
        <f t="shared" si="1"/>
        <v>D.103.SD.251.01.REV_A</v>
      </c>
      <c r="H105" s="13" t="s">
        <v>63</v>
      </c>
      <c r="I105" s="17">
        <v>3</v>
      </c>
      <c r="J105" s="79">
        <v>41974</v>
      </c>
      <c r="K105" s="70"/>
      <c r="L105" s="164"/>
      <c r="M105" s="17"/>
      <c r="N105" s="17">
        <v>0</v>
      </c>
      <c r="O105" s="49">
        <v>49</v>
      </c>
      <c r="P105" s="57"/>
      <c r="Q105" s="49"/>
      <c r="R105" s="2" t="s">
        <v>238</v>
      </c>
      <c r="S105" s="2" t="s">
        <v>238</v>
      </c>
      <c r="T105" s="2" t="s">
        <v>238</v>
      </c>
      <c r="U105" s="2" t="s">
        <v>238</v>
      </c>
      <c r="V105" s="2" t="s">
        <v>238</v>
      </c>
      <c r="W105" s="2" t="s">
        <v>238</v>
      </c>
      <c r="X105" s="2" t="s">
        <v>238</v>
      </c>
      <c r="Y105" s="2" t="s">
        <v>238</v>
      </c>
      <c r="Z105" s="2" t="s">
        <v>238</v>
      </c>
      <c r="AA105" s="2" t="s">
        <v>238</v>
      </c>
      <c r="AB105" s="2" t="s">
        <v>238</v>
      </c>
      <c r="AC105" s="2" t="s">
        <v>238</v>
      </c>
      <c r="AD105" s="2" t="s">
        <v>238</v>
      </c>
      <c r="AE105" s="2" t="s">
        <v>237</v>
      </c>
      <c r="AF105" s="2" t="s">
        <v>238</v>
      </c>
      <c r="AG105" s="2" t="s">
        <v>238</v>
      </c>
      <c r="AH105" s="21" t="s">
        <v>238</v>
      </c>
      <c r="AI105" s="21"/>
      <c r="AJ105" s="39"/>
    </row>
    <row r="106" spans="1:36" ht="13.95" customHeight="1">
      <c r="A106" s="49" t="s">
        <v>4</v>
      </c>
      <c r="B106" s="17" t="s">
        <v>10</v>
      </c>
      <c r="C106" s="17" t="s">
        <v>38</v>
      </c>
      <c r="D106" s="17">
        <v>253</v>
      </c>
      <c r="E106" s="17" t="s">
        <v>12</v>
      </c>
      <c r="F106" s="7" t="s">
        <v>370</v>
      </c>
      <c r="G106" s="47" t="str">
        <f t="shared" si="1"/>
        <v>D.103.SD253.01.REV_A</v>
      </c>
      <c r="H106" s="13" t="s">
        <v>64</v>
      </c>
      <c r="I106" s="17">
        <v>3</v>
      </c>
      <c r="J106" s="79">
        <v>41974</v>
      </c>
      <c r="K106" s="73"/>
      <c r="L106" s="163"/>
      <c r="M106" s="7"/>
      <c r="N106" s="4">
        <v>0</v>
      </c>
      <c r="O106" s="49">
        <v>49</v>
      </c>
      <c r="P106" s="57"/>
      <c r="Q106" s="49"/>
      <c r="R106" s="2" t="s">
        <v>238</v>
      </c>
      <c r="S106" s="2" t="s">
        <v>238</v>
      </c>
      <c r="T106" s="2" t="s">
        <v>238</v>
      </c>
      <c r="U106" s="2" t="s">
        <v>238</v>
      </c>
      <c r="V106" s="2" t="s">
        <v>238</v>
      </c>
      <c r="W106" s="2" t="s">
        <v>238</v>
      </c>
      <c r="X106" s="2" t="s">
        <v>238</v>
      </c>
      <c r="Y106" s="2" t="s">
        <v>238</v>
      </c>
      <c r="Z106" s="2" t="s">
        <v>238</v>
      </c>
      <c r="AA106" s="2" t="s">
        <v>238</v>
      </c>
      <c r="AB106" s="2" t="s">
        <v>238</v>
      </c>
      <c r="AC106" s="2" t="s">
        <v>238</v>
      </c>
      <c r="AD106" s="2" t="s">
        <v>238</v>
      </c>
      <c r="AE106" s="2" t="s">
        <v>237</v>
      </c>
      <c r="AF106" s="2" t="s">
        <v>238</v>
      </c>
      <c r="AG106" s="2" t="s">
        <v>238</v>
      </c>
      <c r="AH106" s="21" t="s">
        <v>238</v>
      </c>
      <c r="AI106" s="21"/>
      <c r="AJ106" s="39"/>
    </row>
    <row r="107" spans="1:36" ht="13.95" customHeight="1">
      <c r="A107" s="61" t="s">
        <v>4</v>
      </c>
      <c r="B107" s="4" t="s">
        <v>10</v>
      </c>
      <c r="C107" s="4" t="s">
        <v>11</v>
      </c>
      <c r="D107" s="4">
        <v>263</v>
      </c>
      <c r="E107" s="15" t="s">
        <v>12</v>
      </c>
      <c r="F107" s="7" t="s">
        <v>370</v>
      </c>
      <c r="G107" s="47" t="str">
        <f t="shared" si="1"/>
        <v>D.103.SD.263.01.REV_A</v>
      </c>
      <c r="H107" s="13" t="s">
        <v>307</v>
      </c>
      <c r="I107" s="17">
        <v>2</v>
      </c>
      <c r="J107" s="79"/>
      <c r="K107" s="70"/>
      <c r="L107" s="164"/>
      <c r="M107" s="17"/>
      <c r="N107" s="17"/>
      <c r="O107" s="50"/>
      <c r="P107" s="58"/>
      <c r="Q107" s="50"/>
      <c r="R107" s="2" t="s">
        <v>238</v>
      </c>
      <c r="S107" s="2" t="s">
        <v>238</v>
      </c>
      <c r="T107" s="2" t="s">
        <v>238</v>
      </c>
      <c r="U107" s="2" t="s">
        <v>238</v>
      </c>
      <c r="V107" s="2" t="s">
        <v>238</v>
      </c>
      <c r="W107" s="2" t="s">
        <v>238</v>
      </c>
      <c r="X107" s="2" t="s">
        <v>238</v>
      </c>
      <c r="Y107" s="2" t="s">
        <v>238</v>
      </c>
      <c r="Z107" s="2" t="s">
        <v>238</v>
      </c>
      <c r="AA107" s="2" t="s">
        <v>238</v>
      </c>
      <c r="AB107" s="2" t="s">
        <v>238</v>
      </c>
      <c r="AC107" s="2" t="s">
        <v>238</v>
      </c>
      <c r="AD107" s="2" t="s">
        <v>238</v>
      </c>
      <c r="AE107" s="2" t="s">
        <v>238</v>
      </c>
      <c r="AF107" s="2" t="s">
        <v>238</v>
      </c>
      <c r="AG107" s="2" t="s">
        <v>238</v>
      </c>
      <c r="AH107" s="21" t="s">
        <v>238</v>
      </c>
      <c r="AI107" s="21"/>
      <c r="AJ107" s="39"/>
    </row>
    <row r="108" spans="1:36" ht="13.95" customHeight="1">
      <c r="A108" s="49" t="s">
        <v>4</v>
      </c>
      <c r="B108" s="4" t="s">
        <v>10</v>
      </c>
      <c r="C108" s="4" t="s">
        <v>11</v>
      </c>
      <c r="D108" s="4">
        <v>263</v>
      </c>
      <c r="E108" s="15" t="s">
        <v>14</v>
      </c>
      <c r="F108" s="7" t="s">
        <v>370</v>
      </c>
      <c r="G108" s="47" t="str">
        <f t="shared" si="1"/>
        <v>D.103.SD.263.02.REV_A</v>
      </c>
      <c r="H108" s="13" t="s">
        <v>308</v>
      </c>
      <c r="I108" s="17">
        <v>2</v>
      </c>
      <c r="J108" s="79"/>
      <c r="K108" s="70"/>
      <c r="L108" s="164"/>
      <c r="M108" s="17"/>
      <c r="N108" s="17"/>
      <c r="O108" s="50"/>
      <c r="P108" s="58"/>
      <c r="Q108" s="50"/>
      <c r="R108" s="2" t="s">
        <v>238</v>
      </c>
      <c r="S108" s="2" t="s">
        <v>238</v>
      </c>
      <c r="T108" s="2" t="s">
        <v>238</v>
      </c>
      <c r="U108" s="2" t="s">
        <v>238</v>
      </c>
      <c r="V108" s="2" t="s">
        <v>238</v>
      </c>
      <c r="W108" s="2" t="s">
        <v>238</v>
      </c>
      <c r="X108" s="2" t="s">
        <v>238</v>
      </c>
      <c r="Y108" s="2" t="s">
        <v>238</v>
      </c>
      <c r="Z108" s="2" t="s">
        <v>238</v>
      </c>
      <c r="AA108" s="2" t="s">
        <v>238</v>
      </c>
      <c r="AB108" s="2" t="s">
        <v>238</v>
      </c>
      <c r="AC108" s="2" t="s">
        <v>238</v>
      </c>
      <c r="AD108" s="2" t="s">
        <v>238</v>
      </c>
      <c r="AE108" s="2" t="s">
        <v>238</v>
      </c>
      <c r="AF108" s="2" t="s">
        <v>238</v>
      </c>
      <c r="AG108" s="2" t="s">
        <v>238</v>
      </c>
      <c r="AH108" s="21" t="s">
        <v>238</v>
      </c>
      <c r="AI108" s="21"/>
      <c r="AJ108" s="39"/>
    </row>
    <row r="109" spans="1:36" ht="13.95" customHeight="1">
      <c r="A109" s="61" t="s">
        <v>4</v>
      </c>
      <c r="B109" s="4" t="s">
        <v>10</v>
      </c>
      <c r="C109" s="4" t="s">
        <v>11</v>
      </c>
      <c r="D109" s="4">
        <v>263</v>
      </c>
      <c r="E109" s="15" t="s">
        <v>16</v>
      </c>
      <c r="F109" s="7" t="s">
        <v>370</v>
      </c>
      <c r="G109" s="47" t="str">
        <f t="shared" si="1"/>
        <v>D.103.SD.263.03.REV_A</v>
      </c>
      <c r="H109" s="13" t="s">
        <v>309</v>
      </c>
      <c r="I109" s="17">
        <v>3</v>
      </c>
      <c r="J109" s="79"/>
      <c r="K109" s="70"/>
      <c r="L109" s="164"/>
      <c r="M109" s="17"/>
      <c r="N109" s="17"/>
      <c r="O109" s="50"/>
      <c r="P109" s="58"/>
      <c r="Q109" s="50"/>
      <c r="R109" s="2" t="s">
        <v>238</v>
      </c>
      <c r="S109" s="2" t="s">
        <v>238</v>
      </c>
      <c r="T109" s="2" t="s">
        <v>238</v>
      </c>
      <c r="U109" s="2" t="s">
        <v>238</v>
      </c>
      <c r="V109" s="2" t="s">
        <v>238</v>
      </c>
      <c r="W109" s="2" t="s">
        <v>238</v>
      </c>
      <c r="X109" s="2" t="s">
        <v>238</v>
      </c>
      <c r="Y109" s="2" t="s">
        <v>238</v>
      </c>
      <c r="Z109" s="2" t="s">
        <v>238</v>
      </c>
      <c r="AA109" s="2" t="s">
        <v>238</v>
      </c>
      <c r="AB109" s="2" t="s">
        <v>238</v>
      </c>
      <c r="AC109" s="2" t="s">
        <v>238</v>
      </c>
      <c r="AD109" s="2" t="s">
        <v>238</v>
      </c>
      <c r="AE109" s="2" t="s">
        <v>238</v>
      </c>
      <c r="AF109" s="2" t="s">
        <v>238</v>
      </c>
      <c r="AG109" s="2" t="s">
        <v>238</v>
      </c>
      <c r="AH109" s="21" t="s">
        <v>238</v>
      </c>
      <c r="AI109" s="21"/>
      <c r="AJ109" s="39"/>
    </row>
    <row r="110" spans="1:36" ht="13.95" customHeight="1">
      <c r="A110" s="49" t="s">
        <v>4</v>
      </c>
      <c r="B110" s="4" t="s">
        <v>10</v>
      </c>
      <c r="C110" s="4" t="s">
        <v>11</v>
      </c>
      <c r="D110" s="4">
        <v>263</v>
      </c>
      <c r="E110" s="15" t="s">
        <v>20</v>
      </c>
      <c r="F110" s="7" t="s">
        <v>370</v>
      </c>
      <c r="G110" s="47" t="str">
        <f t="shared" si="1"/>
        <v>D.103.SD.263.04.REV_A</v>
      </c>
      <c r="H110" s="13" t="s">
        <v>310</v>
      </c>
      <c r="I110" s="17">
        <v>3</v>
      </c>
      <c r="J110" s="79"/>
      <c r="K110" s="70"/>
      <c r="L110" s="164"/>
      <c r="M110" s="17"/>
      <c r="N110" s="17"/>
      <c r="O110" s="50"/>
      <c r="P110" s="58"/>
      <c r="Q110" s="50"/>
      <c r="R110" s="2" t="s">
        <v>238</v>
      </c>
      <c r="S110" s="2" t="s">
        <v>238</v>
      </c>
      <c r="T110" s="2" t="s">
        <v>238</v>
      </c>
      <c r="U110" s="2" t="s">
        <v>238</v>
      </c>
      <c r="V110" s="2" t="s">
        <v>238</v>
      </c>
      <c r="W110" s="2" t="s">
        <v>238</v>
      </c>
      <c r="X110" s="2" t="s">
        <v>238</v>
      </c>
      <c r="Y110" s="2" t="s">
        <v>238</v>
      </c>
      <c r="Z110" s="2" t="s">
        <v>238</v>
      </c>
      <c r="AA110" s="2" t="s">
        <v>238</v>
      </c>
      <c r="AB110" s="2" t="s">
        <v>238</v>
      </c>
      <c r="AC110" s="2" t="s">
        <v>238</v>
      </c>
      <c r="AD110" s="2" t="s">
        <v>238</v>
      </c>
      <c r="AE110" s="2" t="s">
        <v>238</v>
      </c>
      <c r="AF110" s="2" t="s">
        <v>238</v>
      </c>
      <c r="AG110" s="2" t="s">
        <v>238</v>
      </c>
      <c r="AH110" s="21" t="s">
        <v>238</v>
      </c>
      <c r="AI110" s="21"/>
      <c r="AJ110" s="39"/>
    </row>
    <row r="111" spans="1:36" ht="13.95" customHeight="1">
      <c r="A111" s="61" t="s">
        <v>4</v>
      </c>
      <c r="B111" s="4" t="s">
        <v>10</v>
      </c>
      <c r="C111" s="4" t="s">
        <v>11</v>
      </c>
      <c r="D111" s="4">
        <v>263</v>
      </c>
      <c r="E111" s="15" t="s">
        <v>22</v>
      </c>
      <c r="F111" s="7" t="s">
        <v>370</v>
      </c>
      <c r="G111" s="47" t="str">
        <f t="shared" si="1"/>
        <v>D.103.SD.263.05.REV_A</v>
      </c>
      <c r="H111" s="13" t="s">
        <v>311</v>
      </c>
      <c r="I111" s="17">
        <v>4</v>
      </c>
      <c r="J111" s="79"/>
      <c r="K111" s="70"/>
      <c r="L111" s="164"/>
      <c r="M111" s="17"/>
      <c r="N111" s="17"/>
      <c r="O111" s="50"/>
      <c r="P111" s="58"/>
      <c r="Q111" s="50"/>
      <c r="R111" s="2" t="s">
        <v>238</v>
      </c>
      <c r="S111" s="2" t="s">
        <v>238</v>
      </c>
      <c r="T111" s="2" t="s">
        <v>238</v>
      </c>
      <c r="U111" s="2" t="s">
        <v>238</v>
      </c>
      <c r="V111" s="2" t="s">
        <v>238</v>
      </c>
      <c r="W111" s="2" t="s">
        <v>238</v>
      </c>
      <c r="X111" s="2" t="s">
        <v>238</v>
      </c>
      <c r="Y111" s="2" t="s">
        <v>238</v>
      </c>
      <c r="Z111" s="2" t="s">
        <v>238</v>
      </c>
      <c r="AA111" s="2" t="s">
        <v>238</v>
      </c>
      <c r="AB111" s="2" t="s">
        <v>238</v>
      </c>
      <c r="AC111" s="2" t="s">
        <v>238</v>
      </c>
      <c r="AD111" s="2" t="s">
        <v>238</v>
      </c>
      <c r="AE111" s="2" t="s">
        <v>238</v>
      </c>
      <c r="AF111" s="2" t="s">
        <v>238</v>
      </c>
      <c r="AG111" s="2" t="s">
        <v>238</v>
      </c>
      <c r="AH111" s="21" t="s">
        <v>238</v>
      </c>
      <c r="AI111" s="21"/>
      <c r="AJ111" s="39"/>
    </row>
    <row r="112" spans="1:36" ht="13.95" customHeight="1">
      <c r="A112" s="49" t="s">
        <v>4</v>
      </c>
      <c r="B112" s="4" t="s">
        <v>10</v>
      </c>
      <c r="C112" s="4" t="s">
        <v>11</v>
      </c>
      <c r="D112" s="4">
        <v>264</v>
      </c>
      <c r="E112" s="15" t="s">
        <v>12</v>
      </c>
      <c r="F112" s="7" t="s">
        <v>370</v>
      </c>
      <c r="G112" s="47" t="str">
        <f t="shared" si="1"/>
        <v>D.103.SD.264.01.REV_A</v>
      </c>
      <c r="H112" s="13" t="s">
        <v>312</v>
      </c>
      <c r="I112" s="17">
        <v>2</v>
      </c>
      <c r="J112" s="79"/>
      <c r="K112" s="70"/>
      <c r="L112" s="164"/>
      <c r="M112" s="17"/>
      <c r="N112" s="17"/>
      <c r="O112" s="50"/>
      <c r="P112" s="58"/>
      <c r="Q112" s="50"/>
      <c r="R112" s="2" t="s">
        <v>238</v>
      </c>
      <c r="S112" s="2" t="s">
        <v>238</v>
      </c>
      <c r="T112" s="2" t="s">
        <v>238</v>
      </c>
      <c r="U112" s="2" t="s">
        <v>238</v>
      </c>
      <c r="V112" s="2" t="s">
        <v>238</v>
      </c>
      <c r="W112" s="2" t="s">
        <v>238</v>
      </c>
      <c r="X112" s="2" t="s">
        <v>238</v>
      </c>
      <c r="Y112" s="2" t="s">
        <v>238</v>
      </c>
      <c r="Z112" s="2" t="s">
        <v>238</v>
      </c>
      <c r="AA112" s="2" t="s">
        <v>238</v>
      </c>
      <c r="AB112" s="2" t="s">
        <v>238</v>
      </c>
      <c r="AC112" s="2" t="s">
        <v>238</v>
      </c>
      <c r="AD112" s="2" t="s">
        <v>238</v>
      </c>
      <c r="AE112" s="2" t="s">
        <v>238</v>
      </c>
      <c r="AF112" s="2" t="s">
        <v>238</v>
      </c>
      <c r="AG112" s="2" t="s">
        <v>238</v>
      </c>
      <c r="AH112" s="21" t="s">
        <v>238</v>
      </c>
      <c r="AI112" s="21"/>
      <c r="AJ112" s="39"/>
    </row>
    <row r="113" spans="1:36" ht="13.95" customHeight="1">
      <c r="A113" s="61" t="s">
        <v>4</v>
      </c>
      <c r="B113" s="4" t="s">
        <v>10</v>
      </c>
      <c r="C113" s="4" t="s">
        <v>11</v>
      </c>
      <c r="D113" s="4">
        <v>266</v>
      </c>
      <c r="E113" s="15" t="s">
        <v>12</v>
      </c>
      <c r="F113" s="7" t="s">
        <v>370</v>
      </c>
      <c r="G113" s="47" t="str">
        <f t="shared" si="1"/>
        <v>D.103.SD.266.01.REV_A</v>
      </c>
      <c r="H113" s="34" t="s">
        <v>313</v>
      </c>
      <c r="I113" s="35">
        <v>4</v>
      </c>
      <c r="J113" s="79"/>
      <c r="K113" s="70"/>
      <c r="L113" s="169"/>
      <c r="M113" s="35"/>
      <c r="N113" s="35"/>
      <c r="O113" s="50"/>
      <c r="P113" s="58"/>
      <c r="Q113" s="50"/>
      <c r="R113" s="2" t="s">
        <v>238</v>
      </c>
      <c r="S113" s="2" t="s">
        <v>238</v>
      </c>
      <c r="T113" s="2" t="s">
        <v>238</v>
      </c>
      <c r="U113" s="2" t="s">
        <v>238</v>
      </c>
      <c r="V113" s="2" t="s">
        <v>238</v>
      </c>
      <c r="W113" s="2" t="s">
        <v>238</v>
      </c>
      <c r="X113" s="2" t="s">
        <v>238</v>
      </c>
      <c r="Y113" s="2" t="s">
        <v>238</v>
      </c>
      <c r="Z113" s="2" t="s">
        <v>238</v>
      </c>
      <c r="AA113" s="2" t="s">
        <v>238</v>
      </c>
      <c r="AB113" s="2" t="s">
        <v>238</v>
      </c>
      <c r="AC113" s="2" t="s">
        <v>238</v>
      </c>
      <c r="AD113" s="2" t="s">
        <v>238</v>
      </c>
      <c r="AE113" s="2" t="s">
        <v>238</v>
      </c>
      <c r="AF113" s="2" t="s">
        <v>238</v>
      </c>
      <c r="AG113" s="2" t="s">
        <v>238</v>
      </c>
      <c r="AH113" s="21" t="s">
        <v>238</v>
      </c>
      <c r="AI113" s="21"/>
      <c r="AJ113" s="39"/>
    </row>
    <row r="114" spans="1:36" ht="13.95" customHeight="1">
      <c r="A114" s="49" t="s">
        <v>4</v>
      </c>
      <c r="B114" s="4" t="s">
        <v>10</v>
      </c>
      <c r="C114" s="4" t="s">
        <v>11</v>
      </c>
      <c r="D114" s="4">
        <v>266</v>
      </c>
      <c r="E114" s="14" t="s">
        <v>14</v>
      </c>
      <c r="F114" s="7" t="s">
        <v>370</v>
      </c>
      <c r="G114" s="47" t="str">
        <f t="shared" si="1"/>
        <v>D.103.SD.266.02.REV_A</v>
      </c>
      <c r="H114" s="6" t="s">
        <v>314</v>
      </c>
      <c r="I114" s="239">
        <v>3</v>
      </c>
      <c r="J114" s="82"/>
      <c r="K114" s="74"/>
      <c r="L114" s="168"/>
      <c r="M114" s="4"/>
      <c r="N114" s="4"/>
      <c r="O114" s="50"/>
      <c r="P114" s="58"/>
      <c r="Q114" s="50"/>
      <c r="R114" s="2" t="s">
        <v>238</v>
      </c>
      <c r="S114" s="2" t="s">
        <v>238</v>
      </c>
      <c r="T114" s="2" t="s">
        <v>238</v>
      </c>
      <c r="U114" s="2" t="s">
        <v>238</v>
      </c>
      <c r="V114" s="2" t="s">
        <v>238</v>
      </c>
      <c r="W114" s="2" t="s">
        <v>238</v>
      </c>
      <c r="X114" s="2" t="s">
        <v>238</v>
      </c>
      <c r="Y114" s="2" t="s">
        <v>238</v>
      </c>
      <c r="Z114" s="2" t="s">
        <v>238</v>
      </c>
      <c r="AA114" s="2" t="s">
        <v>238</v>
      </c>
      <c r="AB114" s="2" t="s">
        <v>238</v>
      </c>
      <c r="AC114" s="2" t="s">
        <v>238</v>
      </c>
      <c r="AD114" s="2" t="s">
        <v>238</v>
      </c>
      <c r="AE114" s="2" t="s">
        <v>238</v>
      </c>
      <c r="AF114" s="2" t="s">
        <v>238</v>
      </c>
      <c r="AG114" s="2" t="s">
        <v>238</v>
      </c>
      <c r="AH114" s="21" t="s">
        <v>238</v>
      </c>
      <c r="AI114" s="21"/>
      <c r="AJ114" s="39"/>
    </row>
    <row r="115" spans="1:36" ht="13.95" customHeight="1">
      <c r="A115" s="61" t="s">
        <v>4</v>
      </c>
      <c r="B115" s="4" t="s">
        <v>10</v>
      </c>
      <c r="C115" s="4" t="s">
        <v>11</v>
      </c>
      <c r="D115" s="4">
        <v>268</v>
      </c>
      <c r="E115" s="15" t="s">
        <v>12</v>
      </c>
      <c r="F115" s="7" t="s">
        <v>370</v>
      </c>
      <c r="G115" s="47" t="str">
        <f t="shared" si="1"/>
        <v>D.103.SD.268.01.REV_A</v>
      </c>
      <c r="H115" s="13" t="s">
        <v>315</v>
      </c>
      <c r="I115" s="17">
        <v>4</v>
      </c>
      <c r="J115" s="79"/>
      <c r="K115" s="70"/>
      <c r="L115" s="164"/>
      <c r="M115" s="17"/>
      <c r="N115" s="17"/>
      <c r="O115" s="50"/>
      <c r="P115" s="58"/>
      <c r="Q115" s="50"/>
      <c r="R115" s="2" t="s">
        <v>238</v>
      </c>
      <c r="S115" s="2" t="s">
        <v>238</v>
      </c>
      <c r="T115" s="2" t="s">
        <v>238</v>
      </c>
      <c r="U115" s="2" t="s">
        <v>238</v>
      </c>
      <c r="V115" s="2" t="s">
        <v>238</v>
      </c>
      <c r="W115" s="2" t="s">
        <v>238</v>
      </c>
      <c r="X115" s="2" t="s">
        <v>238</v>
      </c>
      <c r="Y115" s="2" t="s">
        <v>238</v>
      </c>
      <c r="Z115" s="2" t="s">
        <v>238</v>
      </c>
      <c r="AA115" s="2" t="s">
        <v>238</v>
      </c>
      <c r="AB115" s="2" t="s">
        <v>238</v>
      </c>
      <c r="AC115" s="2" t="s">
        <v>238</v>
      </c>
      <c r="AD115" s="2" t="s">
        <v>238</v>
      </c>
      <c r="AE115" s="2" t="s">
        <v>238</v>
      </c>
      <c r="AF115" s="2" t="s">
        <v>238</v>
      </c>
      <c r="AG115" s="2" t="s">
        <v>238</v>
      </c>
      <c r="AH115" s="21" t="s">
        <v>238</v>
      </c>
      <c r="AI115" s="21"/>
      <c r="AJ115" s="39"/>
    </row>
    <row r="116" spans="1:36" ht="13.95" customHeight="1">
      <c r="A116" s="49" t="s">
        <v>4</v>
      </c>
      <c r="B116" s="4" t="s">
        <v>10</v>
      </c>
      <c r="C116" s="4" t="s">
        <v>11</v>
      </c>
      <c r="D116" s="4">
        <v>278</v>
      </c>
      <c r="E116" s="15" t="s">
        <v>12</v>
      </c>
      <c r="F116" s="7" t="s">
        <v>370</v>
      </c>
      <c r="G116" s="47" t="str">
        <f t="shared" si="1"/>
        <v>D.103.SD.278.01.REV_A</v>
      </c>
      <c r="H116" s="13" t="s">
        <v>316</v>
      </c>
      <c r="I116" s="17">
        <v>4</v>
      </c>
      <c r="J116" s="79"/>
      <c r="K116" s="70"/>
      <c r="L116" s="164"/>
      <c r="M116" s="17"/>
      <c r="N116" s="17"/>
      <c r="O116" s="50"/>
      <c r="P116" s="58"/>
      <c r="Q116" s="50"/>
      <c r="R116" s="2" t="s">
        <v>238</v>
      </c>
      <c r="S116" s="2" t="s">
        <v>238</v>
      </c>
      <c r="T116" s="2" t="s">
        <v>238</v>
      </c>
      <c r="U116" s="2" t="s">
        <v>238</v>
      </c>
      <c r="V116" s="2" t="s">
        <v>238</v>
      </c>
      <c r="W116" s="2" t="s">
        <v>238</v>
      </c>
      <c r="X116" s="2" t="s">
        <v>238</v>
      </c>
      <c r="Y116" s="2" t="s">
        <v>238</v>
      </c>
      <c r="Z116" s="2" t="s">
        <v>238</v>
      </c>
      <c r="AA116" s="2" t="s">
        <v>238</v>
      </c>
      <c r="AB116" s="2" t="s">
        <v>238</v>
      </c>
      <c r="AC116" s="2" t="s">
        <v>238</v>
      </c>
      <c r="AD116" s="2" t="s">
        <v>238</v>
      </c>
      <c r="AE116" s="2" t="s">
        <v>238</v>
      </c>
      <c r="AF116" s="2" t="s">
        <v>238</v>
      </c>
      <c r="AG116" s="2" t="s">
        <v>238</v>
      </c>
      <c r="AH116" s="21" t="s">
        <v>238</v>
      </c>
      <c r="AI116" s="21"/>
      <c r="AJ116" s="39"/>
    </row>
    <row r="117" spans="1:36" ht="13.95" customHeight="1" thickBot="1">
      <c r="A117" s="61" t="s">
        <v>4</v>
      </c>
      <c r="B117" s="17" t="s">
        <v>10</v>
      </c>
      <c r="C117" s="17" t="s">
        <v>38</v>
      </c>
      <c r="D117" s="17">
        <v>278</v>
      </c>
      <c r="E117" s="17" t="s">
        <v>14</v>
      </c>
      <c r="F117" s="7" t="s">
        <v>370</v>
      </c>
      <c r="G117" s="47" t="str">
        <f t="shared" si="1"/>
        <v>D.103.SD278.02.REV_A</v>
      </c>
      <c r="H117" s="13" t="s">
        <v>317</v>
      </c>
      <c r="I117" s="17">
        <v>4</v>
      </c>
      <c r="J117" s="80"/>
      <c r="K117" s="73"/>
      <c r="L117" s="163"/>
      <c r="M117" s="7"/>
      <c r="N117" s="4"/>
      <c r="O117" s="50"/>
      <c r="P117" s="58"/>
      <c r="Q117" s="50"/>
      <c r="R117" s="40" t="s">
        <v>238</v>
      </c>
      <c r="S117" s="40" t="s">
        <v>238</v>
      </c>
      <c r="T117" s="40" t="s">
        <v>238</v>
      </c>
      <c r="U117" s="40" t="s">
        <v>238</v>
      </c>
      <c r="V117" s="40" t="s">
        <v>238</v>
      </c>
      <c r="W117" s="40" t="s">
        <v>238</v>
      </c>
      <c r="X117" s="40" t="s">
        <v>238</v>
      </c>
      <c r="Y117" s="40" t="s">
        <v>238</v>
      </c>
      <c r="Z117" s="40" t="s">
        <v>238</v>
      </c>
      <c r="AA117" s="40" t="s">
        <v>238</v>
      </c>
      <c r="AB117" s="40" t="s">
        <v>238</v>
      </c>
      <c r="AC117" s="40" t="s">
        <v>238</v>
      </c>
      <c r="AD117" s="40" t="s">
        <v>238</v>
      </c>
      <c r="AE117" s="40" t="s">
        <v>238</v>
      </c>
      <c r="AF117" s="40" t="s">
        <v>238</v>
      </c>
      <c r="AG117" s="40" t="s">
        <v>238</v>
      </c>
      <c r="AH117" s="41" t="s">
        <v>238</v>
      </c>
      <c r="AI117" s="41"/>
      <c r="AJ117" s="42"/>
    </row>
    <row r="118" spans="1:36" ht="13.95" customHeight="1">
      <c r="A118" s="57" t="s">
        <v>2</v>
      </c>
      <c r="B118" s="196" t="s">
        <v>10</v>
      </c>
      <c r="C118" s="196" t="s">
        <v>11</v>
      </c>
      <c r="D118" s="196">
        <v>600</v>
      </c>
      <c r="E118" s="197" t="s">
        <v>12</v>
      </c>
      <c r="F118" s="198" t="s">
        <v>370</v>
      </c>
      <c r="G118" s="199" t="str">
        <f t="shared" si="1"/>
        <v>D.103.SD.600.01.REV_A</v>
      </c>
      <c r="H118" s="55" t="s">
        <v>115</v>
      </c>
      <c r="I118" s="98">
        <v>1</v>
      </c>
      <c r="J118" s="94">
        <v>41897</v>
      </c>
      <c r="K118" s="94">
        <v>41865</v>
      </c>
      <c r="L118" s="165" t="s">
        <v>430</v>
      </c>
      <c r="M118" s="98"/>
      <c r="N118" s="98">
        <v>0</v>
      </c>
      <c r="O118" s="95">
        <v>38</v>
      </c>
      <c r="P118" s="96">
        <v>41865</v>
      </c>
      <c r="Q118" s="50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7"/>
      <c r="AI118" s="37"/>
      <c r="AJ118" s="38"/>
    </row>
    <row r="119" spans="1:36" ht="13.95" customHeight="1">
      <c r="A119" s="57" t="s">
        <v>2</v>
      </c>
      <c r="B119" s="196" t="s">
        <v>10</v>
      </c>
      <c r="C119" s="196" t="s">
        <v>11</v>
      </c>
      <c r="D119" s="196">
        <v>600</v>
      </c>
      <c r="E119" s="197" t="s">
        <v>12</v>
      </c>
      <c r="F119" s="198" t="s">
        <v>370</v>
      </c>
      <c r="G119" s="199" t="str">
        <f t="shared" si="1"/>
        <v>D.103.SD.600.01.REV_A</v>
      </c>
      <c r="H119" s="16" t="s">
        <v>348</v>
      </c>
      <c r="I119" s="17">
        <v>1</v>
      </c>
      <c r="J119" s="79"/>
      <c r="K119" s="70"/>
      <c r="L119" s="164"/>
      <c r="M119" s="24"/>
      <c r="N119" s="17"/>
      <c r="O119" s="50"/>
      <c r="P119" s="58"/>
      <c r="Q119" s="50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1"/>
      <c r="AI119" s="21"/>
      <c r="AJ119" s="39"/>
    </row>
    <row r="120" spans="1:36" ht="13.95" customHeight="1">
      <c r="A120" s="57" t="s">
        <v>2</v>
      </c>
      <c r="B120" s="196" t="s">
        <v>10</v>
      </c>
      <c r="C120" s="196" t="s">
        <v>11</v>
      </c>
      <c r="D120" s="196">
        <v>600</v>
      </c>
      <c r="E120" s="197" t="s">
        <v>14</v>
      </c>
      <c r="F120" s="198" t="s">
        <v>370</v>
      </c>
      <c r="G120" s="199" t="str">
        <f t="shared" si="1"/>
        <v>D.103.SD.600.02.REV_A</v>
      </c>
      <c r="H120" s="55" t="s">
        <v>116</v>
      </c>
      <c r="I120" s="98">
        <v>1</v>
      </c>
      <c r="J120" s="94">
        <v>41897</v>
      </c>
      <c r="K120" s="94">
        <v>41903</v>
      </c>
      <c r="L120" s="165" t="s">
        <v>430</v>
      </c>
      <c r="M120" s="97"/>
      <c r="N120" s="98">
        <v>1</v>
      </c>
      <c r="O120" s="95">
        <v>38</v>
      </c>
      <c r="P120" s="96">
        <v>41903</v>
      </c>
      <c r="Q120" s="50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1"/>
      <c r="AI120" s="21"/>
      <c r="AJ120" s="39"/>
    </row>
    <row r="121" spans="1:36" ht="13.95" customHeight="1">
      <c r="A121" s="57" t="s">
        <v>2</v>
      </c>
      <c r="B121" s="196" t="s">
        <v>10</v>
      </c>
      <c r="C121" s="196" t="s">
        <v>11</v>
      </c>
      <c r="D121" s="196">
        <v>600</v>
      </c>
      <c r="E121" s="197" t="s">
        <v>16</v>
      </c>
      <c r="F121" s="198" t="s">
        <v>370</v>
      </c>
      <c r="G121" s="199" t="str">
        <f t="shared" si="1"/>
        <v>D.103.SD.600.03.REV_A</v>
      </c>
      <c r="H121" s="16" t="s">
        <v>349</v>
      </c>
      <c r="I121" s="17">
        <v>2</v>
      </c>
      <c r="J121" s="79"/>
      <c r="K121" s="70"/>
      <c r="L121" s="164"/>
      <c r="M121" s="24"/>
      <c r="N121" s="17"/>
      <c r="O121" s="50"/>
      <c r="P121" s="58"/>
      <c r="Q121" s="50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1"/>
      <c r="AI121" s="21"/>
      <c r="AJ121" s="39"/>
    </row>
    <row r="122" spans="1:36" ht="13.95" customHeight="1">
      <c r="A122" s="57" t="s">
        <v>2</v>
      </c>
      <c r="B122" s="196" t="s">
        <v>10</v>
      </c>
      <c r="C122" s="196" t="s">
        <v>11</v>
      </c>
      <c r="D122" s="196">
        <v>600</v>
      </c>
      <c r="E122" s="197" t="s">
        <v>20</v>
      </c>
      <c r="F122" s="198" t="s">
        <v>370</v>
      </c>
      <c r="G122" s="199" t="str">
        <f t="shared" si="1"/>
        <v>D.103.SD.600.04.REV_A</v>
      </c>
      <c r="H122" s="55" t="s">
        <v>117</v>
      </c>
      <c r="I122" s="98">
        <v>2</v>
      </c>
      <c r="J122" s="94">
        <v>41915</v>
      </c>
      <c r="K122" s="94">
        <v>41911</v>
      </c>
      <c r="L122" s="165" t="s">
        <v>430</v>
      </c>
      <c r="M122" s="98"/>
      <c r="N122" s="98">
        <v>0</v>
      </c>
      <c r="O122" s="95">
        <v>40</v>
      </c>
      <c r="P122" s="100">
        <v>41915</v>
      </c>
      <c r="Q122" s="50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1"/>
      <c r="AI122" s="21"/>
      <c r="AJ122" s="39"/>
    </row>
    <row r="123" spans="1:36" ht="13.95" customHeight="1">
      <c r="A123" s="57" t="s">
        <v>2</v>
      </c>
      <c r="B123" s="196" t="s">
        <v>10</v>
      </c>
      <c r="C123" s="196" t="s">
        <v>11</v>
      </c>
      <c r="D123" s="196">
        <v>600</v>
      </c>
      <c r="E123" s="197" t="s">
        <v>22</v>
      </c>
      <c r="F123" s="198" t="s">
        <v>370</v>
      </c>
      <c r="G123" s="199" t="str">
        <f t="shared" si="1"/>
        <v>D.103.SD.600.05.REV_A</v>
      </c>
      <c r="H123" s="55" t="s">
        <v>118</v>
      </c>
      <c r="I123" s="98">
        <v>2</v>
      </c>
      <c r="J123" s="94">
        <v>41915</v>
      </c>
      <c r="K123" s="94">
        <v>41911</v>
      </c>
      <c r="L123" s="165" t="s">
        <v>430</v>
      </c>
      <c r="M123" s="98"/>
      <c r="N123" s="98">
        <v>1</v>
      </c>
      <c r="O123" s="95">
        <v>40</v>
      </c>
      <c r="P123" s="100">
        <v>41915</v>
      </c>
      <c r="Q123" s="50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1"/>
      <c r="AI123" s="21"/>
      <c r="AJ123" s="39"/>
    </row>
    <row r="124" spans="1:36" ht="13.95" customHeight="1">
      <c r="A124" s="57" t="s">
        <v>2</v>
      </c>
      <c r="B124" s="196" t="s">
        <v>10</v>
      </c>
      <c r="C124" s="196" t="s">
        <v>11</v>
      </c>
      <c r="D124" s="196">
        <v>600</v>
      </c>
      <c r="E124" s="197" t="s">
        <v>23</v>
      </c>
      <c r="F124" s="198" t="s">
        <v>370</v>
      </c>
      <c r="G124" s="199" t="str">
        <f t="shared" si="1"/>
        <v>D.103.SD.600.06.REV_A</v>
      </c>
      <c r="H124" s="16" t="s">
        <v>350</v>
      </c>
      <c r="I124" s="17">
        <v>2</v>
      </c>
      <c r="J124" s="79"/>
      <c r="K124" s="70"/>
      <c r="L124" s="164"/>
      <c r="M124" s="24"/>
      <c r="N124" s="17"/>
      <c r="O124" s="50"/>
      <c r="P124" s="58"/>
      <c r="Q124" s="50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1"/>
      <c r="AI124" s="21"/>
      <c r="AJ124" s="39"/>
    </row>
    <row r="125" spans="1:36" ht="13.95" customHeight="1">
      <c r="A125" s="57" t="s">
        <v>2</v>
      </c>
      <c r="B125" s="196" t="s">
        <v>10</v>
      </c>
      <c r="C125" s="196" t="s">
        <v>11</v>
      </c>
      <c r="D125" s="196">
        <v>600</v>
      </c>
      <c r="E125" s="197" t="s">
        <v>24</v>
      </c>
      <c r="F125" s="198" t="s">
        <v>370</v>
      </c>
      <c r="G125" s="199" t="str">
        <f t="shared" si="1"/>
        <v>D.103.SD.600.07.REV_A</v>
      </c>
      <c r="H125" s="16" t="s">
        <v>119</v>
      </c>
      <c r="I125" s="17">
        <v>1</v>
      </c>
      <c r="J125" s="79"/>
      <c r="K125" s="70"/>
      <c r="L125" s="164"/>
      <c r="M125" s="24"/>
      <c r="N125" s="17"/>
      <c r="O125" s="50"/>
      <c r="P125" s="58"/>
      <c r="Q125" s="50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1"/>
      <c r="AI125" s="21"/>
      <c r="AJ125" s="39"/>
    </row>
    <row r="126" spans="1:36" ht="13.95" customHeight="1">
      <c r="A126" s="57" t="s">
        <v>2</v>
      </c>
      <c r="B126" s="196" t="s">
        <v>10</v>
      </c>
      <c r="C126" s="196" t="s">
        <v>11</v>
      </c>
      <c r="D126" s="196">
        <v>600</v>
      </c>
      <c r="E126" s="197" t="s">
        <v>26</v>
      </c>
      <c r="F126" s="198" t="s">
        <v>370</v>
      </c>
      <c r="G126" s="199" t="str">
        <f t="shared" si="1"/>
        <v>D.103.SD.600.08.REV_A</v>
      </c>
      <c r="H126" s="16" t="s">
        <v>351</v>
      </c>
      <c r="I126" s="17">
        <v>1</v>
      </c>
      <c r="J126" s="79"/>
      <c r="K126" s="70"/>
      <c r="L126" s="164"/>
      <c r="M126" s="24"/>
      <c r="N126" s="17"/>
      <c r="O126" s="50"/>
      <c r="P126" s="58"/>
      <c r="Q126" s="50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1"/>
      <c r="AI126" s="21"/>
      <c r="AJ126" s="39"/>
    </row>
    <row r="127" spans="1:36" ht="13.95" customHeight="1">
      <c r="A127" s="57" t="s">
        <v>2</v>
      </c>
      <c r="B127" s="196" t="s">
        <v>10</v>
      </c>
      <c r="C127" s="196" t="s">
        <v>11</v>
      </c>
      <c r="D127" s="196">
        <v>600</v>
      </c>
      <c r="E127" s="197" t="s">
        <v>256</v>
      </c>
      <c r="F127" s="198" t="s">
        <v>370</v>
      </c>
      <c r="G127" s="199" t="str">
        <f t="shared" si="1"/>
        <v>D.103.SD.600.09.REV_A</v>
      </c>
      <c r="H127" s="16" t="s">
        <v>352</v>
      </c>
      <c r="I127" s="17">
        <v>1</v>
      </c>
      <c r="J127" s="78"/>
      <c r="K127" s="72"/>
      <c r="L127" s="167"/>
      <c r="M127" s="8"/>
      <c r="N127" s="8"/>
      <c r="O127" s="50"/>
      <c r="P127" s="58"/>
      <c r="Q127" s="50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1"/>
      <c r="AI127" s="21"/>
      <c r="AJ127" s="39"/>
    </row>
    <row r="128" spans="1:36" ht="13.95" customHeight="1">
      <c r="A128" s="57" t="s">
        <v>2</v>
      </c>
      <c r="B128" s="196" t="s">
        <v>10</v>
      </c>
      <c r="C128" s="196" t="s">
        <v>11</v>
      </c>
      <c r="D128" s="196">
        <v>600</v>
      </c>
      <c r="E128" s="197" t="s">
        <v>36</v>
      </c>
      <c r="F128" s="198" t="s">
        <v>370</v>
      </c>
      <c r="G128" s="199" t="str">
        <f t="shared" si="1"/>
        <v>D.103.SD.600.10.REV_A</v>
      </c>
      <c r="H128" s="16" t="s">
        <v>353</v>
      </c>
      <c r="I128" s="17">
        <v>1</v>
      </c>
      <c r="J128" s="78"/>
      <c r="K128" s="72" t="s">
        <v>372</v>
      </c>
      <c r="L128" s="167"/>
      <c r="M128" s="8"/>
      <c r="N128" s="25"/>
      <c r="O128" s="50"/>
      <c r="P128" s="58"/>
      <c r="Q128" s="50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1"/>
      <c r="AI128" s="21"/>
      <c r="AJ128" s="39"/>
    </row>
    <row r="129" spans="1:36" ht="13.95" customHeight="1">
      <c r="A129" s="57" t="s">
        <v>2</v>
      </c>
      <c r="B129" s="196" t="s">
        <v>10</v>
      </c>
      <c r="C129" s="196" t="s">
        <v>11</v>
      </c>
      <c r="D129" s="196">
        <v>600</v>
      </c>
      <c r="E129" s="197" t="s">
        <v>259</v>
      </c>
      <c r="F129" s="198" t="s">
        <v>370</v>
      </c>
      <c r="G129" s="199" t="str">
        <f t="shared" si="1"/>
        <v>D.103.SD.600.11.REV_A</v>
      </c>
      <c r="H129" s="16" t="s">
        <v>354</v>
      </c>
      <c r="I129" s="17">
        <v>1</v>
      </c>
      <c r="J129" s="79"/>
      <c r="K129" s="70"/>
      <c r="L129" s="164"/>
      <c r="M129" s="17"/>
      <c r="N129" s="17"/>
      <c r="O129" s="50"/>
      <c r="P129" s="58"/>
      <c r="Q129" s="50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1"/>
      <c r="AI129" s="21"/>
      <c r="AJ129" s="39"/>
    </row>
    <row r="130" spans="1:36" ht="13.95" customHeight="1">
      <c r="A130" s="57" t="s">
        <v>2</v>
      </c>
      <c r="B130" s="196" t="s">
        <v>10</v>
      </c>
      <c r="C130" s="196" t="s">
        <v>38</v>
      </c>
      <c r="D130" s="196">
        <v>600</v>
      </c>
      <c r="E130" s="197" t="s">
        <v>261</v>
      </c>
      <c r="F130" s="198" t="s">
        <v>370</v>
      </c>
      <c r="G130" s="199" t="str">
        <f t="shared" si="1"/>
        <v>D.103.SD600.12.REV_A</v>
      </c>
      <c r="H130" s="16" t="s">
        <v>355</v>
      </c>
      <c r="I130" s="17">
        <v>1</v>
      </c>
      <c r="J130" s="82"/>
      <c r="K130" s="74"/>
      <c r="L130" s="168"/>
      <c r="M130" s="4"/>
      <c r="N130" s="4"/>
      <c r="O130" s="50"/>
      <c r="P130" s="58"/>
      <c r="Q130" s="50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1"/>
      <c r="AI130" s="21"/>
      <c r="AJ130" s="39"/>
    </row>
    <row r="131" spans="1:36" ht="13.95" customHeight="1">
      <c r="A131" s="57" t="s">
        <v>2</v>
      </c>
      <c r="B131" s="196" t="s">
        <v>10</v>
      </c>
      <c r="C131" s="196" t="s">
        <v>11</v>
      </c>
      <c r="D131" s="196">
        <v>601</v>
      </c>
      <c r="E131" s="197" t="s">
        <v>12</v>
      </c>
      <c r="F131" s="198" t="s">
        <v>370</v>
      </c>
      <c r="G131" s="199" t="str">
        <f t="shared" si="1"/>
        <v>D.103.SD.601.01.REV_A</v>
      </c>
      <c r="H131" s="16" t="s">
        <v>356</v>
      </c>
      <c r="I131" s="17">
        <v>4</v>
      </c>
      <c r="J131" s="79"/>
      <c r="K131" s="70"/>
      <c r="L131" s="164"/>
      <c r="M131" s="17"/>
      <c r="N131" s="17"/>
      <c r="O131" s="50"/>
      <c r="P131" s="58"/>
      <c r="Q131" s="50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1"/>
      <c r="AI131" s="21"/>
      <c r="AJ131" s="39"/>
    </row>
    <row r="132" spans="1:36" ht="13.95" customHeight="1">
      <c r="A132" s="57" t="s">
        <v>2</v>
      </c>
      <c r="B132" s="196" t="s">
        <v>10</v>
      </c>
      <c r="C132" s="196" t="s">
        <v>38</v>
      </c>
      <c r="D132" s="196">
        <v>601</v>
      </c>
      <c r="E132" s="197" t="s">
        <v>14</v>
      </c>
      <c r="F132" s="198" t="s">
        <v>370</v>
      </c>
      <c r="G132" s="199" t="str">
        <f t="shared" si="1"/>
        <v>D.103.SD601.02.REV_A</v>
      </c>
      <c r="H132" s="13" t="s">
        <v>357</v>
      </c>
      <c r="I132" s="17">
        <v>1</v>
      </c>
      <c r="J132" s="82"/>
      <c r="K132" s="74"/>
      <c r="L132" s="168"/>
      <c r="M132" s="4"/>
      <c r="N132" s="4"/>
      <c r="O132" s="50"/>
      <c r="P132" s="58"/>
      <c r="Q132" s="50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1"/>
      <c r="AI132" s="21"/>
      <c r="AJ132" s="39"/>
    </row>
    <row r="133" spans="1:36" ht="13.95" customHeight="1">
      <c r="A133" s="57" t="s">
        <v>2</v>
      </c>
      <c r="B133" s="196" t="s">
        <v>10</v>
      </c>
      <c r="C133" s="196" t="s">
        <v>11</v>
      </c>
      <c r="D133" s="196">
        <v>630</v>
      </c>
      <c r="E133" s="197" t="s">
        <v>12</v>
      </c>
      <c r="F133" s="198" t="s">
        <v>370</v>
      </c>
      <c r="G133" s="199" t="str">
        <f t="shared" si="1"/>
        <v>D.103.SD.630.01.REV_A</v>
      </c>
      <c r="H133" s="16" t="s">
        <v>358</v>
      </c>
      <c r="I133" s="17">
        <v>2</v>
      </c>
      <c r="J133" s="79"/>
      <c r="K133" s="70"/>
      <c r="L133" s="164"/>
      <c r="M133" s="17"/>
      <c r="N133" s="17"/>
      <c r="O133" s="50"/>
      <c r="P133" s="58"/>
      <c r="Q133" s="50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1"/>
      <c r="AI133" s="21"/>
      <c r="AJ133" s="39"/>
    </row>
    <row r="134" spans="1:36" ht="13.95" customHeight="1">
      <c r="A134" s="57" t="s">
        <v>2</v>
      </c>
      <c r="B134" s="196" t="s">
        <v>10</v>
      </c>
      <c r="C134" s="196" t="s">
        <v>11</v>
      </c>
      <c r="D134" s="196">
        <v>630</v>
      </c>
      <c r="E134" s="197" t="s">
        <v>14</v>
      </c>
      <c r="F134" s="198" t="s">
        <v>370</v>
      </c>
      <c r="G134" s="199" t="str">
        <f t="shared" si="1"/>
        <v>D.103.SD.630.02.REV_A</v>
      </c>
      <c r="H134" s="16" t="s">
        <v>359</v>
      </c>
      <c r="I134" s="17">
        <v>2</v>
      </c>
      <c r="J134" s="79"/>
      <c r="K134" s="70"/>
      <c r="L134" s="164"/>
      <c r="M134" s="17"/>
      <c r="N134" s="17"/>
      <c r="O134" s="50"/>
      <c r="P134" s="58"/>
      <c r="Q134" s="50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1"/>
      <c r="AI134" s="21"/>
      <c r="AJ134" s="39"/>
    </row>
    <row r="135" spans="1:36" ht="13.95" customHeight="1">
      <c r="A135" s="57" t="s">
        <v>2</v>
      </c>
      <c r="B135" s="196" t="s">
        <v>10</v>
      </c>
      <c r="C135" s="196" t="s">
        <v>11</v>
      </c>
      <c r="D135" s="196">
        <v>630</v>
      </c>
      <c r="E135" s="197" t="s">
        <v>16</v>
      </c>
      <c r="F135" s="198" t="s">
        <v>370</v>
      </c>
      <c r="G135" s="199" t="str">
        <f t="shared" si="1"/>
        <v>D.103.SD.630.03.REV_A</v>
      </c>
      <c r="H135" s="16" t="s">
        <v>360</v>
      </c>
      <c r="I135" s="17">
        <v>2</v>
      </c>
      <c r="J135" s="79"/>
      <c r="K135" s="70"/>
      <c r="L135" s="164"/>
      <c r="M135" s="17"/>
      <c r="N135" s="17"/>
      <c r="O135" s="50"/>
      <c r="P135" s="58"/>
      <c r="Q135" s="50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1"/>
      <c r="AI135" s="21"/>
      <c r="AJ135" s="39"/>
    </row>
    <row r="136" spans="1:36" ht="13.95" customHeight="1">
      <c r="A136" s="57" t="s">
        <v>2</v>
      </c>
      <c r="B136" s="196" t="s">
        <v>10</v>
      </c>
      <c r="C136" s="196" t="s">
        <v>11</v>
      </c>
      <c r="D136" s="196">
        <v>631</v>
      </c>
      <c r="E136" s="197" t="s">
        <v>12</v>
      </c>
      <c r="F136" s="198" t="s">
        <v>370</v>
      </c>
      <c r="G136" s="199" t="str">
        <f t="shared" si="1"/>
        <v>D.103.SD.631.01.REV_A</v>
      </c>
      <c r="H136" s="16" t="s">
        <v>361</v>
      </c>
      <c r="I136" s="17">
        <v>4</v>
      </c>
      <c r="J136" s="79"/>
      <c r="K136" s="70"/>
      <c r="L136" s="164"/>
      <c r="M136" s="17"/>
      <c r="N136" s="17"/>
      <c r="O136" s="50"/>
      <c r="P136" s="58"/>
      <c r="Q136" s="50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1"/>
      <c r="AI136" s="21"/>
      <c r="AJ136" s="39"/>
    </row>
    <row r="137" spans="1:36" ht="13.95" customHeight="1">
      <c r="A137" s="57" t="s">
        <v>2</v>
      </c>
      <c r="B137" s="196" t="s">
        <v>10</v>
      </c>
      <c r="C137" s="196" t="s">
        <v>38</v>
      </c>
      <c r="D137" s="196">
        <v>631</v>
      </c>
      <c r="E137" s="197" t="s">
        <v>14</v>
      </c>
      <c r="F137" s="198" t="s">
        <v>370</v>
      </c>
      <c r="G137" s="199" t="str">
        <f t="shared" si="1"/>
        <v>D.103.SD631.02.REV_A</v>
      </c>
      <c r="H137" s="16" t="s">
        <v>362</v>
      </c>
      <c r="I137" s="17">
        <v>5</v>
      </c>
      <c r="J137" s="82"/>
      <c r="K137" s="74"/>
      <c r="L137" s="168"/>
      <c r="M137" s="4"/>
      <c r="N137" s="4"/>
      <c r="O137" s="50"/>
      <c r="P137" s="58"/>
      <c r="Q137" s="50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1"/>
      <c r="AI137" s="21"/>
      <c r="AJ137" s="39"/>
    </row>
    <row r="138" spans="1:36" ht="13.95" customHeight="1">
      <c r="A138" s="57" t="s">
        <v>2</v>
      </c>
      <c r="B138" s="196" t="s">
        <v>10</v>
      </c>
      <c r="C138" s="196" t="s">
        <v>38</v>
      </c>
      <c r="D138" s="196">
        <v>631</v>
      </c>
      <c r="E138" s="197" t="s">
        <v>16</v>
      </c>
      <c r="F138" s="198" t="s">
        <v>370</v>
      </c>
      <c r="G138" s="199" t="str">
        <f t="shared" si="1"/>
        <v>D.103.SD631.03.REV_A</v>
      </c>
      <c r="H138" s="16" t="s">
        <v>363</v>
      </c>
      <c r="I138" s="17">
        <v>1</v>
      </c>
      <c r="J138" s="82"/>
      <c r="K138" s="74"/>
      <c r="L138" s="168"/>
      <c r="M138" s="4"/>
      <c r="N138" s="4"/>
      <c r="O138" s="50"/>
      <c r="P138" s="58"/>
      <c r="Q138" s="50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1"/>
      <c r="AI138" s="21"/>
      <c r="AJ138" s="39"/>
    </row>
    <row r="139" spans="1:36" ht="13.95" customHeight="1">
      <c r="A139" s="57" t="s">
        <v>2</v>
      </c>
      <c r="B139" s="196" t="s">
        <v>10</v>
      </c>
      <c r="C139" s="196" t="s">
        <v>38</v>
      </c>
      <c r="D139" s="196">
        <v>631</v>
      </c>
      <c r="E139" s="197" t="s">
        <v>20</v>
      </c>
      <c r="F139" s="198" t="s">
        <v>370</v>
      </c>
      <c r="G139" s="199" t="str">
        <f t="shared" si="1"/>
        <v>D.103.SD631.04.REV_A</v>
      </c>
      <c r="H139" s="13" t="s">
        <v>364</v>
      </c>
      <c r="I139" s="17">
        <v>4</v>
      </c>
      <c r="J139" s="82"/>
      <c r="K139" s="74"/>
      <c r="L139" s="168"/>
      <c r="M139" s="4"/>
      <c r="N139" s="4"/>
      <c r="O139" s="50"/>
      <c r="P139" s="58"/>
      <c r="Q139" s="50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1"/>
      <c r="AI139" s="21"/>
      <c r="AJ139" s="39"/>
    </row>
    <row r="140" spans="1:36" ht="13.95" customHeight="1">
      <c r="A140" s="57" t="s">
        <v>2</v>
      </c>
      <c r="B140" s="196" t="s">
        <v>10</v>
      </c>
      <c r="C140" s="196" t="s">
        <v>38</v>
      </c>
      <c r="D140" s="196">
        <v>631</v>
      </c>
      <c r="E140" s="197" t="s">
        <v>22</v>
      </c>
      <c r="F140" s="198" t="s">
        <v>370</v>
      </c>
      <c r="G140" s="199" t="str">
        <f t="shared" si="1"/>
        <v>D.103.SD631.05.REV_A</v>
      </c>
      <c r="H140" s="13" t="s">
        <v>365</v>
      </c>
      <c r="I140" s="17">
        <v>4</v>
      </c>
      <c r="J140" s="82"/>
      <c r="K140" s="74"/>
      <c r="L140" s="168"/>
      <c r="M140" s="4"/>
      <c r="N140" s="4"/>
      <c r="O140" s="50"/>
      <c r="P140" s="58"/>
      <c r="Q140" s="50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1"/>
      <c r="AI140" s="21"/>
      <c r="AJ140" s="39"/>
    </row>
    <row r="141" spans="1:36" ht="13.95" customHeight="1">
      <c r="A141" s="57" t="s">
        <v>2</v>
      </c>
      <c r="B141" s="196" t="s">
        <v>10</v>
      </c>
      <c r="C141" s="196" t="s">
        <v>11</v>
      </c>
      <c r="D141" s="196">
        <v>640</v>
      </c>
      <c r="E141" s="197" t="s">
        <v>12</v>
      </c>
      <c r="F141" s="198" t="s">
        <v>370</v>
      </c>
      <c r="G141" s="199" t="str">
        <f t="shared" si="1"/>
        <v>D.103.SD.640.01.REV_A</v>
      </c>
      <c r="H141" s="16" t="s">
        <v>366</v>
      </c>
      <c r="I141" s="17">
        <v>2</v>
      </c>
      <c r="J141" s="79"/>
      <c r="K141" s="70"/>
      <c r="L141" s="164"/>
      <c r="M141" s="17"/>
      <c r="N141" s="17"/>
      <c r="O141" s="50"/>
      <c r="P141" s="58"/>
      <c r="Q141" s="50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1"/>
      <c r="AI141" s="21"/>
      <c r="AJ141" s="39"/>
    </row>
    <row r="142" spans="1:36" ht="13.95" customHeight="1" thickBot="1">
      <c r="A142" s="57" t="s">
        <v>2</v>
      </c>
      <c r="B142" s="196" t="s">
        <v>10</v>
      </c>
      <c r="C142" s="196" t="s">
        <v>11</v>
      </c>
      <c r="D142" s="196">
        <v>665</v>
      </c>
      <c r="E142" s="197" t="s">
        <v>12</v>
      </c>
      <c r="F142" s="198" t="s">
        <v>370</v>
      </c>
      <c r="G142" s="199" t="str">
        <f t="shared" si="1"/>
        <v>D.103.SD.665.01.REV_A</v>
      </c>
      <c r="H142" s="16" t="s">
        <v>367</v>
      </c>
      <c r="I142" s="17">
        <v>1</v>
      </c>
      <c r="J142" s="79"/>
      <c r="K142" s="70"/>
      <c r="L142" s="164"/>
      <c r="M142" s="17"/>
      <c r="N142" s="17"/>
      <c r="O142" s="50"/>
      <c r="P142" s="58"/>
      <c r="Q142" s="5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1"/>
      <c r="AI142" s="41"/>
      <c r="AJ142" s="42"/>
    </row>
    <row r="143" spans="1:36" s="255" customFormat="1" ht="13.95" customHeight="1" thickBot="1">
      <c r="A143" s="242" t="s">
        <v>2</v>
      </c>
      <c r="B143" s="243" t="s">
        <v>10</v>
      </c>
      <c r="C143" s="243" t="s">
        <v>11</v>
      </c>
      <c r="D143" s="243">
        <v>574</v>
      </c>
      <c r="E143" s="244" t="s">
        <v>12</v>
      </c>
      <c r="F143" s="243" t="s">
        <v>370</v>
      </c>
      <c r="G143" s="245" t="str">
        <f>CONCATENATE(B143,C143,D143,E143,F143)</f>
        <v>D.103.SD.574.01.REV_A</v>
      </c>
      <c r="H143" s="246" t="s">
        <v>103</v>
      </c>
      <c r="I143" s="230">
        <v>2</v>
      </c>
      <c r="J143" s="247"/>
      <c r="K143" s="248"/>
      <c r="L143" s="249"/>
      <c r="M143" s="229"/>
      <c r="N143" s="229"/>
      <c r="O143" s="250"/>
      <c r="P143" s="251"/>
      <c r="Q143" s="250"/>
      <c r="R143" s="252"/>
      <c r="S143" s="252"/>
      <c r="T143" s="252"/>
      <c r="U143" s="252"/>
      <c r="V143" s="252"/>
      <c r="W143" s="252"/>
      <c r="X143" s="252"/>
      <c r="Y143" s="252"/>
      <c r="Z143" s="252"/>
      <c r="AA143" s="252"/>
      <c r="AB143" s="252"/>
      <c r="AC143" s="252"/>
      <c r="AD143" s="252"/>
      <c r="AE143" s="252"/>
      <c r="AF143" s="252"/>
      <c r="AG143" s="252"/>
      <c r="AH143" s="253"/>
      <c r="AI143" s="253"/>
      <c r="AJ143" s="254"/>
    </row>
    <row r="144" spans="1:36" ht="12.6" customHeight="1">
      <c r="A144" s="49" t="s">
        <v>2</v>
      </c>
      <c r="B144" s="4" t="s">
        <v>10</v>
      </c>
      <c r="C144" s="4" t="s">
        <v>11</v>
      </c>
      <c r="D144" s="4">
        <v>700</v>
      </c>
      <c r="E144" s="15" t="s">
        <v>12</v>
      </c>
      <c r="F144" s="7" t="s">
        <v>370</v>
      </c>
      <c r="G144" s="47" t="str">
        <f t="shared" si="1"/>
        <v>D.103.SD.700.01.REV_A</v>
      </c>
      <c r="H144" s="16" t="s">
        <v>120</v>
      </c>
      <c r="I144" s="17">
        <v>3</v>
      </c>
      <c r="J144" s="79"/>
      <c r="K144" s="70"/>
      <c r="L144" s="164"/>
      <c r="M144" s="17"/>
      <c r="N144" s="17"/>
      <c r="O144" s="50"/>
      <c r="P144" s="58"/>
      <c r="Q144" s="50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7"/>
      <c r="AI144" s="37"/>
      <c r="AJ144" s="38"/>
    </row>
    <row r="145" spans="1:36" ht="13.95" customHeight="1">
      <c r="A145" s="49" t="s">
        <v>2</v>
      </c>
      <c r="B145" s="4" t="s">
        <v>10</v>
      </c>
      <c r="C145" s="4" t="s">
        <v>11</v>
      </c>
      <c r="D145" s="4">
        <v>700</v>
      </c>
      <c r="E145" s="15" t="s">
        <v>14</v>
      </c>
      <c r="F145" s="7" t="s">
        <v>370</v>
      </c>
      <c r="G145" s="47" t="str">
        <f t="shared" si="1"/>
        <v>D.103.SD.700.02.REV_A</v>
      </c>
      <c r="H145" s="16" t="s">
        <v>121</v>
      </c>
      <c r="I145" s="17">
        <v>8</v>
      </c>
      <c r="J145" s="79"/>
      <c r="K145" s="70"/>
      <c r="L145" s="164"/>
      <c r="M145" s="24"/>
      <c r="N145" s="17"/>
      <c r="O145" s="50"/>
      <c r="P145" s="58"/>
      <c r="Q145" s="50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1"/>
      <c r="AI145" s="21"/>
      <c r="AJ145" s="39"/>
    </row>
    <row r="146" spans="1:36" ht="13.95" customHeight="1">
      <c r="A146" s="49" t="s">
        <v>2</v>
      </c>
      <c r="B146" s="4" t="s">
        <v>10</v>
      </c>
      <c r="C146" s="4" t="s">
        <v>11</v>
      </c>
      <c r="D146" s="4">
        <v>701</v>
      </c>
      <c r="E146" s="15" t="s">
        <v>12</v>
      </c>
      <c r="F146" s="7" t="s">
        <v>370</v>
      </c>
      <c r="G146" s="47" t="str">
        <f t="shared" si="1"/>
        <v>D.103.SD.701.01.REV_A</v>
      </c>
      <c r="H146" s="16" t="s">
        <v>122</v>
      </c>
      <c r="I146" s="17">
        <v>9</v>
      </c>
      <c r="J146" s="79"/>
      <c r="K146" s="70"/>
      <c r="L146" s="164"/>
      <c r="M146" s="24"/>
      <c r="N146" s="17"/>
      <c r="O146" s="50"/>
      <c r="P146" s="58"/>
      <c r="Q146" s="50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1"/>
      <c r="AI146" s="21"/>
      <c r="AJ146" s="39"/>
    </row>
    <row r="147" spans="1:36" ht="13.95" customHeight="1">
      <c r="A147" s="49" t="s">
        <v>2</v>
      </c>
      <c r="B147" s="4" t="s">
        <v>10</v>
      </c>
      <c r="C147" s="4" t="s">
        <v>11</v>
      </c>
      <c r="D147" s="4">
        <v>701</v>
      </c>
      <c r="E147" s="15" t="s">
        <v>14</v>
      </c>
      <c r="F147" s="7" t="s">
        <v>370</v>
      </c>
      <c r="G147" s="47" t="str">
        <f t="shared" si="1"/>
        <v>D.103.SD.701.02.REV_A</v>
      </c>
      <c r="H147" s="16" t="s">
        <v>123</v>
      </c>
      <c r="I147" s="17">
        <v>9</v>
      </c>
      <c r="J147" s="79"/>
      <c r="K147" s="70"/>
      <c r="L147" s="164"/>
      <c r="M147" s="24"/>
      <c r="N147" s="17"/>
      <c r="O147" s="50"/>
      <c r="P147" s="58"/>
      <c r="Q147" s="50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1"/>
      <c r="AI147" s="21"/>
      <c r="AJ147" s="39"/>
    </row>
    <row r="148" spans="1:36" ht="13.95" customHeight="1">
      <c r="A148" s="49" t="s">
        <v>2</v>
      </c>
      <c r="B148" s="4" t="s">
        <v>10</v>
      </c>
      <c r="C148" s="4" t="s">
        <v>11</v>
      </c>
      <c r="D148" s="4">
        <v>702</v>
      </c>
      <c r="E148" s="15" t="s">
        <v>12</v>
      </c>
      <c r="F148" s="7" t="s">
        <v>370</v>
      </c>
      <c r="G148" s="47" t="str">
        <f t="shared" si="1"/>
        <v>D.103.SD.702.01.REV_A</v>
      </c>
      <c r="H148" s="16" t="s">
        <v>124</v>
      </c>
      <c r="I148" s="17">
        <v>9</v>
      </c>
      <c r="J148" s="79"/>
      <c r="K148" s="70"/>
      <c r="L148" s="164"/>
      <c r="M148" s="17"/>
      <c r="N148" s="17"/>
      <c r="O148" s="50"/>
      <c r="P148" s="58"/>
      <c r="Q148" s="50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1"/>
      <c r="AI148" s="21"/>
      <c r="AJ148" s="39"/>
    </row>
    <row r="149" spans="1:36" ht="13.95" customHeight="1">
      <c r="A149" s="49" t="s">
        <v>2</v>
      </c>
      <c r="B149" s="4" t="s">
        <v>10</v>
      </c>
      <c r="C149" s="4" t="s">
        <v>11</v>
      </c>
      <c r="D149" s="4">
        <v>703</v>
      </c>
      <c r="E149" s="15" t="s">
        <v>12</v>
      </c>
      <c r="F149" s="7" t="s">
        <v>370</v>
      </c>
      <c r="G149" s="47" t="str">
        <f t="shared" si="1"/>
        <v>D.103.SD.703.01.REV_A</v>
      </c>
      <c r="H149" s="16" t="s">
        <v>125</v>
      </c>
      <c r="I149" s="17">
        <v>9</v>
      </c>
      <c r="J149" s="79"/>
      <c r="K149" s="70"/>
      <c r="L149" s="164"/>
      <c r="M149" s="17"/>
      <c r="N149" s="17"/>
      <c r="O149" s="50"/>
      <c r="P149" s="58"/>
      <c r="Q149" s="50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1"/>
      <c r="AI149" s="21"/>
      <c r="AJ149" s="39"/>
    </row>
    <row r="150" spans="1:36" ht="13.95" customHeight="1">
      <c r="A150" s="49" t="s">
        <v>2</v>
      </c>
      <c r="B150" s="4" t="s">
        <v>10</v>
      </c>
      <c r="C150" s="4" t="s">
        <v>11</v>
      </c>
      <c r="D150" s="4">
        <v>703</v>
      </c>
      <c r="E150" s="15" t="s">
        <v>14</v>
      </c>
      <c r="F150" s="7" t="s">
        <v>370</v>
      </c>
      <c r="G150" s="47" t="str">
        <f t="shared" si="1"/>
        <v>D.103.SD.703.02.REV_A</v>
      </c>
      <c r="H150" s="16" t="s">
        <v>126</v>
      </c>
      <c r="I150" s="17">
        <v>3</v>
      </c>
      <c r="J150" s="79"/>
      <c r="K150" s="70"/>
      <c r="L150" s="164"/>
      <c r="M150" s="24"/>
      <c r="N150" s="17"/>
      <c r="O150" s="50"/>
      <c r="P150" s="58"/>
      <c r="Q150" s="50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1"/>
      <c r="AI150" s="21"/>
      <c r="AJ150" s="39"/>
    </row>
    <row r="151" spans="1:36" ht="13.95" customHeight="1">
      <c r="A151" s="49" t="s">
        <v>2</v>
      </c>
      <c r="B151" s="4" t="s">
        <v>10</v>
      </c>
      <c r="C151" s="4" t="s">
        <v>38</v>
      </c>
      <c r="D151" s="4">
        <v>703</v>
      </c>
      <c r="E151" s="15" t="s">
        <v>16</v>
      </c>
      <c r="F151" s="7" t="s">
        <v>370</v>
      </c>
      <c r="G151" s="47" t="str">
        <f t="shared" si="1"/>
        <v>D.103.SD703.03.REV_A</v>
      </c>
      <c r="H151" s="13" t="s">
        <v>127</v>
      </c>
      <c r="I151" s="17">
        <v>8</v>
      </c>
      <c r="J151" s="79"/>
      <c r="K151" s="70"/>
      <c r="L151" s="164"/>
      <c r="M151" s="24"/>
      <c r="N151" s="17"/>
      <c r="O151" s="50"/>
      <c r="P151" s="58"/>
      <c r="Q151" s="50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1"/>
      <c r="AI151" s="21"/>
      <c r="AJ151" s="39"/>
    </row>
    <row r="152" spans="1:36" ht="13.95" customHeight="1">
      <c r="A152" s="49" t="s">
        <v>2</v>
      </c>
      <c r="B152" s="4" t="s">
        <v>10</v>
      </c>
      <c r="C152" s="4" t="s">
        <v>11</v>
      </c>
      <c r="D152" s="4">
        <v>704</v>
      </c>
      <c r="E152" s="15" t="s">
        <v>12</v>
      </c>
      <c r="F152" s="7" t="s">
        <v>370</v>
      </c>
      <c r="G152" s="47" t="str">
        <f t="shared" si="1"/>
        <v>D.103.SD.704.01.REV_A</v>
      </c>
      <c r="H152" s="16" t="s">
        <v>128</v>
      </c>
      <c r="I152" s="17">
        <v>9</v>
      </c>
      <c r="J152" s="79"/>
      <c r="K152" s="70"/>
      <c r="L152" s="164"/>
      <c r="M152" s="24"/>
      <c r="N152" s="17"/>
      <c r="O152" s="50"/>
      <c r="P152" s="58"/>
      <c r="Q152" s="50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1"/>
      <c r="AI152" s="21"/>
      <c r="AJ152" s="39"/>
    </row>
    <row r="153" spans="1:36" ht="13.95" customHeight="1">
      <c r="A153" s="49" t="s">
        <v>2</v>
      </c>
      <c r="B153" s="4" t="s">
        <v>10</v>
      </c>
      <c r="C153" s="4" t="s">
        <v>11</v>
      </c>
      <c r="D153" s="4">
        <v>711</v>
      </c>
      <c r="E153" s="15" t="s">
        <v>12</v>
      </c>
      <c r="F153" s="7" t="s">
        <v>370</v>
      </c>
      <c r="G153" s="47" t="str">
        <f t="shared" si="1"/>
        <v>D.103.SD.711.01.REV_A</v>
      </c>
      <c r="H153" s="16" t="s">
        <v>129</v>
      </c>
      <c r="I153" s="17">
        <v>9</v>
      </c>
      <c r="J153" s="79"/>
      <c r="K153" s="70"/>
      <c r="L153" s="164"/>
      <c r="M153" s="24"/>
      <c r="N153" s="17"/>
      <c r="O153" s="50"/>
      <c r="P153" s="58"/>
      <c r="Q153" s="50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1"/>
      <c r="AI153" s="21"/>
      <c r="AJ153" s="39"/>
    </row>
    <row r="154" spans="1:36" ht="13.95" customHeight="1">
      <c r="A154" s="49" t="s">
        <v>2</v>
      </c>
      <c r="B154" s="4" t="s">
        <v>10</v>
      </c>
      <c r="C154" s="4" t="s">
        <v>11</v>
      </c>
      <c r="D154" s="4">
        <v>711</v>
      </c>
      <c r="E154" s="15" t="s">
        <v>14</v>
      </c>
      <c r="F154" s="7" t="s">
        <v>370</v>
      </c>
      <c r="G154" s="47" t="str">
        <f t="shared" si="1"/>
        <v>D.103.SD.711.02.REV_A</v>
      </c>
      <c r="H154" s="16" t="s">
        <v>130</v>
      </c>
      <c r="I154" s="17">
        <v>9</v>
      </c>
      <c r="J154" s="78"/>
      <c r="K154" s="72"/>
      <c r="L154" s="167"/>
      <c r="M154" s="8"/>
      <c r="N154" s="8"/>
      <c r="O154" s="50"/>
      <c r="P154" s="58"/>
      <c r="Q154" s="50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1"/>
      <c r="AI154" s="21"/>
      <c r="AJ154" s="39"/>
    </row>
    <row r="155" spans="1:36" ht="13.95" customHeight="1">
      <c r="A155" s="49" t="s">
        <v>2</v>
      </c>
      <c r="B155" s="4" t="s">
        <v>10</v>
      </c>
      <c r="C155" s="4" t="s">
        <v>11</v>
      </c>
      <c r="D155" s="4">
        <v>713</v>
      </c>
      <c r="E155" s="15" t="s">
        <v>12</v>
      </c>
      <c r="F155" s="7" t="s">
        <v>370</v>
      </c>
      <c r="G155" s="47" t="str">
        <f t="shared" si="1"/>
        <v>D.103.SD.713.01.REV_A</v>
      </c>
      <c r="H155" s="16" t="s">
        <v>131</v>
      </c>
      <c r="I155" s="17">
        <v>9</v>
      </c>
      <c r="J155" s="78"/>
      <c r="K155" s="72"/>
      <c r="L155" s="167"/>
      <c r="M155" s="8"/>
      <c r="N155" s="25"/>
      <c r="O155" s="6"/>
      <c r="P155" s="59"/>
      <c r="Q155" s="6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1"/>
      <c r="AI155" s="21"/>
      <c r="AJ155" s="39"/>
    </row>
    <row r="156" spans="1:36" ht="13.95" customHeight="1">
      <c r="A156" s="49" t="s">
        <v>2</v>
      </c>
      <c r="B156" s="4" t="s">
        <v>10</v>
      </c>
      <c r="C156" s="4" t="s">
        <v>38</v>
      </c>
      <c r="D156" s="4">
        <v>713</v>
      </c>
      <c r="E156" s="15" t="s">
        <v>14</v>
      </c>
      <c r="F156" s="7" t="s">
        <v>370</v>
      </c>
      <c r="G156" s="47" t="str">
        <f t="shared" si="1"/>
        <v>D.103.SD713.02.REV_A</v>
      </c>
      <c r="H156" s="16" t="s">
        <v>132</v>
      </c>
      <c r="I156" s="17">
        <v>3</v>
      </c>
      <c r="J156" s="82"/>
      <c r="K156" s="74"/>
      <c r="L156" s="168"/>
      <c r="M156" s="4"/>
      <c r="N156" s="4"/>
      <c r="O156" s="50"/>
      <c r="P156" s="58"/>
      <c r="Q156" s="50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1"/>
      <c r="AI156" s="21"/>
      <c r="AJ156" s="39"/>
    </row>
    <row r="157" spans="1:36" ht="13.95" customHeight="1">
      <c r="A157" s="49" t="s">
        <v>2</v>
      </c>
      <c r="B157" s="4" t="s">
        <v>10</v>
      </c>
      <c r="C157" s="4" t="s">
        <v>38</v>
      </c>
      <c r="D157" s="4">
        <v>713</v>
      </c>
      <c r="E157" s="15" t="s">
        <v>16</v>
      </c>
      <c r="F157" s="7" t="s">
        <v>370</v>
      </c>
      <c r="G157" s="47" t="str">
        <f t="shared" si="1"/>
        <v>D.103.SD713.03.REV_A</v>
      </c>
      <c r="H157" s="13" t="s">
        <v>6</v>
      </c>
      <c r="I157" s="17">
        <v>8</v>
      </c>
      <c r="J157" s="79"/>
      <c r="K157" s="70"/>
      <c r="L157" s="164"/>
      <c r="M157" s="24"/>
      <c r="N157" s="17"/>
      <c r="O157" s="50"/>
      <c r="P157" s="58"/>
      <c r="Q157" s="50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1"/>
      <c r="AI157" s="21"/>
      <c r="AJ157" s="39"/>
    </row>
    <row r="158" spans="1:36" ht="13.95" customHeight="1">
      <c r="A158" s="49" t="s">
        <v>2</v>
      </c>
      <c r="B158" s="4" t="s">
        <v>10</v>
      </c>
      <c r="C158" s="4" t="s">
        <v>38</v>
      </c>
      <c r="D158" s="4">
        <v>713</v>
      </c>
      <c r="E158" s="15" t="s">
        <v>20</v>
      </c>
      <c r="F158" s="7" t="s">
        <v>370</v>
      </c>
      <c r="G158" s="47" t="str">
        <f t="shared" si="1"/>
        <v>D.103.SD713.04.REV_A</v>
      </c>
      <c r="H158" s="13" t="s">
        <v>133</v>
      </c>
      <c r="I158" s="17">
        <v>3</v>
      </c>
      <c r="J158" s="79"/>
      <c r="K158" s="70"/>
      <c r="L158" s="164"/>
      <c r="M158" s="24"/>
      <c r="N158" s="17"/>
      <c r="O158" s="50"/>
      <c r="P158" s="58"/>
      <c r="Q158" s="50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1"/>
      <c r="AI158" s="21"/>
      <c r="AJ158" s="39"/>
    </row>
    <row r="159" spans="1:36" ht="13.95" customHeight="1">
      <c r="A159" s="49" t="s">
        <v>2</v>
      </c>
      <c r="B159" s="4" t="s">
        <v>10</v>
      </c>
      <c r="C159" s="4" t="s">
        <v>11</v>
      </c>
      <c r="D159" s="4">
        <v>720</v>
      </c>
      <c r="E159" s="15" t="s">
        <v>12</v>
      </c>
      <c r="F159" s="7" t="s">
        <v>370</v>
      </c>
      <c r="G159" s="47" t="str">
        <f t="shared" si="1"/>
        <v>D.103.SD.720.01.REV_A</v>
      </c>
      <c r="H159" s="16" t="s">
        <v>134</v>
      </c>
      <c r="I159" s="17">
        <v>9</v>
      </c>
      <c r="J159" s="79"/>
      <c r="K159" s="70"/>
      <c r="L159" s="164"/>
      <c r="M159" s="17"/>
      <c r="N159" s="17"/>
      <c r="O159" s="50"/>
      <c r="P159" s="58"/>
      <c r="Q159" s="50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1"/>
      <c r="AI159" s="21"/>
      <c r="AJ159" s="39"/>
    </row>
    <row r="160" spans="1:36" ht="13.95" customHeight="1">
      <c r="A160" s="49" t="s">
        <v>2</v>
      </c>
      <c r="B160" s="4" t="s">
        <v>10</v>
      </c>
      <c r="C160" s="4" t="s">
        <v>11</v>
      </c>
      <c r="D160" s="4">
        <v>721</v>
      </c>
      <c r="E160" s="15" t="s">
        <v>12</v>
      </c>
      <c r="F160" s="7" t="s">
        <v>370</v>
      </c>
      <c r="G160" s="47" t="str">
        <f t="shared" si="1"/>
        <v>D.103.SD.721.01.REV_A</v>
      </c>
      <c r="H160" s="16" t="s">
        <v>135</v>
      </c>
      <c r="I160" s="17">
        <v>9</v>
      </c>
      <c r="J160" s="79"/>
      <c r="K160" s="70"/>
      <c r="L160" s="164"/>
      <c r="M160" s="17"/>
      <c r="N160" s="17"/>
      <c r="O160" s="50"/>
      <c r="P160" s="58"/>
      <c r="Q160" s="50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1"/>
      <c r="AI160" s="21"/>
      <c r="AJ160" s="39"/>
    </row>
    <row r="161" spans="1:36" ht="13.95" customHeight="1">
      <c r="A161" s="49" t="s">
        <v>2</v>
      </c>
      <c r="B161" s="4" t="s">
        <v>10</v>
      </c>
      <c r="C161" s="4" t="s">
        <v>11</v>
      </c>
      <c r="D161" s="4">
        <v>721</v>
      </c>
      <c r="E161" s="15" t="s">
        <v>14</v>
      </c>
      <c r="F161" s="7" t="s">
        <v>370</v>
      </c>
      <c r="G161" s="47" t="str">
        <f t="shared" si="1"/>
        <v>D.103.SD.721.02.REV_A</v>
      </c>
      <c r="H161" s="16" t="s">
        <v>136</v>
      </c>
      <c r="I161" s="17">
        <v>9</v>
      </c>
      <c r="J161" s="79"/>
      <c r="K161" s="70"/>
      <c r="L161" s="164"/>
      <c r="M161" s="17"/>
      <c r="N161" s="17"/>
      <c r="O161" s="50"/>
      <c r="P161" s="58"/>
      <c r="Q161" s="50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1"/>
      <c r="AI161" s="21"/>
      <c r="AJ161" s="39"/>
    </row>
    <row r="162" spans="1:36" ht="13.95" customHeight="1">
      <c r="A162" s="49" t="s">
        <v>2</v>
      </c>
      <c r="B162" s="4" t="s">
        <v>10</v>
      </c>
      <c r="C162" s="4" t="s">
        <v>11</v>
      </c>
      <c r="D162" s="4">
        <v>721</v>
      </c>
      <c r="E162" s="15" t="s">
        <v>16</v>
      </c>
      <c r="F162" s="7" t="s">
        <v>370</v>
      </c>
      <c r="G162" s="47" t="str">
        <f t="shared" si="1"/>
        <v>D.103.SD.721.03.REV_A</v>
      </c>
      <c r="H162" s="16" t="s">
        <v>137</v>
      </c>
      <c r="I162" s="17">
        <v>8</v>
      </c>
      <c r="J162" s="79"/>
      <c r="K162" s="70"/>
      <c r="L162" s="164"/>
      <c r="M162" s="17"/>
      <c r="N162" s="17"/>
      <c r="O162" s="50"/>
      <c r="P162" s="58"/>
      <c r="Q162" s="50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1"/>
      <c r="AI162" s="21"/>
      <c r="AJ162" s="39"/>
    </row>
    <row r="163" spans="1:36" ht="13.95" customHeight="1">
      <c r="A163" s="49" t="s">
        <v>2</v>
      </c>
      <c r="B163" s="4" t="s">
        <v>10</v>
      </c>
      <c r="C163" s="4" t="s">
        <v>11</v>
      </c>
      <c r="D163" s="4">
        <v>731</v>
      </c>
      <c r="E163" s="15" t="s">
        <v>12</v>
      </c>
      <c r="F163" s="7" t="s">
        <v>370</v>
      </c>
      <c r="G163" s="47" t="str">
        <f t="shared" si="1"/>
        <v>D.103.SD.731.01.REV_A</v>
      </c>
      <c r="H163" s="16" t="s">
        <v>138</v>
      </c>
      <c r="I163" s="17">
        <v>9</v>
      </c>
      <c r="J163" s="79"/>
      <c r="K163" s="70"/>
      <c r="L163" s="164"/>
      <c r="M163" s="17"/>
      <c r="N163" s="17"/>
      <c r="O163" s="50"/>
      <c r="P163" s="58"/>
      <c r="Q163" s="50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1"/>
      <c r="AI163" s="21"/>
      <c r="AJ163" s="39"/>
    </row>
    <row r="164" spans="1:36" ht="13.95" customHeight="1">
      <c r="A164" s="49" t="s">
        <v>2</v>
      </c>
      <c r="B164" s="4" t="s">
        <v>10</v>
      </c>
      <c r="C164" s="4" t="s">
        <v>11</v>
      </c>
      <c r="D164" s="4">
        <v>734</v>
      </c>
      <c r="E164" s="15" t="s">
        <v>12</v>
      </c>
      <c r="F164" s="7" t="s">
        <v>370</v>
      </c>
      <c r="G164" s="47" t="str">
        <f t="shared" si="1"/>
        <v>D.103.SD.734.01.REV_A</v>
      </c>
      <c r="H164" s="16" t="s">
        <v>139</v>
      </c>
      <c r="I164" s="17">
        <v>9</v>
      </c>
      <c r="J164" s="79"/>
      <c r="K164" s="70"/>
      <c r="L164" s="164"/>
      <c r="M164" s="17"/>
      <c r="N164" s="17"/>
      <c r="O164" s="50"/>
      <c r="P164" s="58"/>
      <c r="Q164" s="50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1"/>
      <c r="AI164" s="21"/>
      <c r="AJ164" s="39"/>
    </row>
    <row r="165" spans="1:36" ht="13.95" customHeight="1">
      <c r="A165" s="49" t="s">
        <v>2</v>
      </c>
      <c r="B165" s="4" t="s">
        <v>10</v>
      </c>
      <c r="C165" s="4" t="s">
        <v>11</v>
      </c>
      <c r="D165" s="4">
        <v>734</v>
      </c>
      <c r="E165" s="15" t="s">
        <v>14</v>
      </c>
      <c r="F165" s="7" t="s">
        <v>370</v>
      </c>
      <c r="G165" s="47" t="str">
        <f t="shared" si="1"/>
        <v>D.103.SD.734.02.REV_A</v>
      </c>
      <c r="H165" s="16" t="s">
        <v>140</v>
      </c>
      <c r="I165" s="17">
        <v>9</v>
      </c>
      <c r="J165" s="79"/>
      <c r="K165" s="70"/>
      <c r="L165" s="164"/>
      <c r="M165" s="17"/>
      <c r="N165" s="17"/>
      <c r="O165" s="50"/>
      <c r="P165" s="58"/>
      <c r="Q165" s="50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1"/>
      <c r="AI165" s="21"/>
      <c r="AJ165" s="39"/>
    </row>
    <row r="166" spans="1:36" ht="13.95" customHeight="1">
      <c r="A166" s="49" t="s">
        <v>2</v>
      </c>
      <c r="B166" s="4" t="s">
        <v>10</v>
      </c>
      <c r="C166" s="4" t="s">
        <v>11</v>
      </c>
      <c r="D166" s="4">
        <v>740</v>
      </c>
      <c r="E166" s="15" t="s">
        <v>12</v>
      </c>
      <c r="F166" s="7" t="s">
        <v>370</v>
      </c>
      <c r="G166" s="47" t="str">
        <f t="shared" si="1"/>
        <v>D.103.SD.740.01.REV_A</v>
      </c>
      <c r="H166" s="16" t="s">
        <v>141</v>
      </c>
      <c r="I166" s="17">
        <v>3</v>
      </c>
      <c r="J166" s="79"/>
      <c r="K166" s="70"/>
      <c r="L166" s="164"/>
      <c r="M166" s="17"/>
      <c r="N166" s="17"/>
      <c r="O166" s="50"/>
      <c r="P166" s="58"/>
      <c r="Q166" s="50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1"/>
      <c r="AI166" s="21"/>
      <c r="AJ166" s="39"/>
    </row>
    <row r="167" spans="1:36" ht="13.95" customHeight="1">
      <c r="A167" s="49" t="s">
        <v>2</v>
      </c>
      <c r="B167" s="4" t="s">
        <v>10</v>
      </c>
      <c r="C167" s="4" t="s">
        <v>11</v>
      </c>
      <c r="D167" s="4">
        <v>743</v>
      </c>
      <c r="E167" s="15" t="s">
        <v>12</v>
      </c>
      <c r="F167" s="7" t="s">
        <v>370</v>
      </c>
      <c r="G167" s="47" t="str">
        <f t="shared" si="1"/>
        <v>D.103.SD.743.01.REV_A</v>
      </c>
      <c r="H167" s="16" t="s">
        <v>119</v>
      </c>
      <c r="I167" s="17">
        <v>9</v>
      </c>
      <c r="J167" s="79"/>
      <c r="K167" s="70"/>
      <c r="L167" s="164"/>
      <c r="M167" s="17"/>
      <c r="N167" s="17"/>
      <c r="O167" s="50"/>
      <c r="P167" s="58"/>
      <c r="Q167" s="50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1"/>
      <c r="AI167" s="21"/>
      <c r="AJ167" s="39"/>
    </row>
    <row r="168" spans="1:36" ht="13.95" customHeight="1">
      <c r="A168" s="49" t="s">
        <v>2</v>
      </c>
      <c r="B168" s="4" t="s">
        <v>10</v>
      </c>
      <c r="C168" s="4" t="s">
        <v>11</v>
      </c>
      <c r="D168" s="4">
        <v>743</v>
      </c>
      <c r="E168" s="15" t="s">
        <v>14</v>
      </c>
      <c r="F168" s="7" t="s">
        <v>370</v>
      </c>
      <c r="G168" s="47" t="str">
        <f t="shared" si="1"/>
        <v>D.103.SD.743.02.REV_A</v>
      </c>
      <c r="H168" s="16" t="s">
        <v>142</v>
      </c>
      <c r="I168" s="17">
        <v>9</v>
      </c>
      <c r="J168" s="79"/>
      <c r="K168" s="70"/>
      <c r="L168" s="164"/>
      <c r="M168" s="17"/>
      <c r="N168" s="17"/>
      <c r="O168" s="50"/>
      <c r="P168" s="58"/>
      <c r="Q168" s="50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1"/>
      <c r="AI168" s="21"/>
      <c r="AJ168" s="39"/>
    </row>
    <row r="169" spans="1:36" ht="13.95" customHeight="1">
      <c r="A169" s="49" t="s">
        <v>2</v>
      </c>
      <c r="B169" s="4" t="s">
        <v>10</v>
      </c>
      <c r="C169" s="4" t="s">
        <v>11</v>
      </c>
      <c r="D169" s="4">
        <v>751</v>
      </c>
      <c r="E169" s="15" t="s">
        <v>12</v>
      </c>
      <c r="F169" s="7" t="s">
        <v>370</v>
      </c>
      <c r="G169" s="47" t="str">
        <f t="shared" si="1"/>
        <v>D.103.SD.751.01.REV_A</v>
      </c>
      <c r="H169" s="16" t="s">
        <v>143</v>
      </c>
      <c r="I169" s="17">
        <v>9</v>
      </c>
      <c r="J169" s="79"/>
      <c r="K169" s="70"/>
      <c r="L169" s="164"/>
      <c r="M169" s="17"/>
      <c r="N169" s="17"/>
      <c r="O169" s="50"/>
      <c r="P169" s="58"/>
      <c r="Q169" s="50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1"/>
      <c r="AI169" s="21"/>
      <c r="AJ169" s="39"/>
    </row>
    <row r="170" spans="1:36" ht="13.95" customHeight="1">
      <c r="A170" s="49" t="s">
        <v>2</v>
      </c>
      <c r="B170" s="4" t="s">
        <v>10</v>
      </c>
      <c r="C170" s="4" t="s">
        <v>11</v>
      </c>
      <c r="D170" s="4">
        <v>751</v>
      </c>
      <c r="E170" s="15" t="s">
        <v>14</v>
      </c>
      <c r="F170" s="7" t="s">
        <v>370</v>
      </c>
      <c r="G170" s="47" t="str">
        <f t="shared" si="1"/>
        <v>D.103.SD.751.02.REV_A</v>
      </c>
      <c r="H170" s="16" t="s">
        <v>144</v>
      </c>
      <c r="I170" s="17">
        <v>8</v>
      </c>
      <c r="J170" s="79"/>
      <c r="K170" s="70"/>
      <c r="L170" s="164"/>
      <c r="M170" s="17"/>
      <c r="N170" s="17"/>
      <c r="O170" s="50"/>
      <c r="P170" s="58"/>
      <c r="Q170" s="50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1"/>
      <c r="AI170" s="21"/>
      <c r="AJ170" s="39"/>
    </row>
    <row r="171" spans="1:36" ht="13.95" customHeight="1">
      <c r="A171" s="49" t="s">
        <v>2</v>
      </c>
      <c r="B171" s="4" t="s">
        <v>10</v>
      </c>
      <c r="C171" s="4" t="s">
        <v>11</v>
      </c>
      <c r="D171" s="4">
        <v>756</v>
      </c>
      <c r="E171" s="15" t="s">
        <v>12</v>
      </c>
      <c r="F171" s="7" t="s">
        <v>370</v>
      </c>
      <c r="G171" s="47" t="str">
        <f t="shared" si="1"/>
        <v>D.103.SD.756.01.REV_A</v>
      </c>
      <c r="H171" s="16" t="s">
        <v>145</v>
      </c>
      <c r="I171" s="17">
        <v>9</v>
      </c>
      <c r="J171" s="79"/>
      <c r="K171" s="70"/>
      <c r="L171" s="164"/>
      <c r="M171" s="17"/>
      <c r="N171" s="17"/>
      <c r="O171" s="50"/>
      <c r="P171" s="58"/>
      <c r="Q171" s="50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1"/>
      <c r="AI171" s="21"/>
      <c r="AJ171" s="39"/>
    </row>
    <row r="172" spans="1:36" ht="13.95" customHeight="1">
      <c r="A172" s="49" t="s">
        <v>2</v>
      </c>
      <c r="B172" s="4" t="s">
        <v>10</v>
      </c>
      <c r="C172" s="4" t="s">
        <v>38</v>
      </c>
      <c r="D172" s="4">
        <v>761</v>
      </c>
      <c r="E172" s="15" t="s">
        <v>12</v>
      </c>
      <c r="F172" s="7" t="s">
        <v>370</v>
      </c>
      <c r="G172" s="47" t="str">
        <f t="shared" si="1"/>
        <v>D.103.SD761.01.REV_A</v>
      </c>
      <c r="H172" s="13" t="s">
        <v>146</v>
      </c>
      <c r="I172" s="17">
        <v>3</v>
      </c>
      <c r="J172" s="79"/>
      <c r="K172" s="70"/>
      <c r="L172" s="164"/>
      <c r="M172" s="24"/>
      <c r="N172" s="17"/>
      <c r="O172" s="50"/>
      <c r="P172" s="58"/>
      <c r="Q172" s="50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1"/>
      <c r="AI172" s="21"/>
      <c r="AJ172" s="39"/>
    </row>
    <row r="173" spans="1:36" ht="13.95" customHeight="1">
      <c r="A173" s="49" t="s">
        <v>2</v>
      </c>
      <c r="B173" s="4" t="s">
        <v>10</v>
      </c>
      <c r="C173" s="4" t="s">
        <v>38</v>
      </c>
      <c r="D173" s="4">
        <v>771</v>
      </c>
      <c r="E173" s="14" t="s">
        <v>12</v>
      </c>
      <c r="F173" s="7" t="s">
        <v>370</v>
      </c>
      <c r="G173" s="47" t="str">
        <f t="shared" si="1"/>
        <v>D.103.SD771.01.REV_A</v>
      </c>
      <c r="H173" s="13" t="s">
        <v>9</v>
      </c>
      <c r="I173" s="17">
        <v>3</v>
      </c>
      <c r="J173" s="79"/>
      <c r="K173" s="70"/>
      <c r="L173" s="164"/>
      <c r="M173" s="24"/>
      <c r="N173" s="17"/>
      <c r="O173" s="50"/>
      <c r="P173" s="58"/>
      <c r="Q173" s="50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1"/>
      <c r="AI173" s="21"/>
      <c r="AJ173" s="39"/>
    </row>
    <row r="174" spans="1:36" ht="13.95" customHeight="1">
      <c r="A174" s="49" t="s">
        <v>2</v>
      </c>
      <c r="B174" s="4" t="s">
        <v>10</v>
      </c>
      <c r="C174" s="4" t="s">
        <v>11</v>
      </c>
      <c r="D174" s="4">
        <v>790</v>
      </c>
      <c r="E174" s="15" t="s">
        <v>12</v>
      </c>
      <c r="F174" s="7" t="s">
        <v>370</v>
      </c>
      <c r="G174" s="47" t="str">
        <f t="shared" si="1"/>
        <v>D.103.SD.790.01.REV_A</v>
      </c>
      <c r="H174" s="13" t="s">
        <v>147</v>
      </c>
      <c r="I174" s="17">
        <v>8</v>
      </c>
      <c r="J174" s="79"/>
      <c r="K174" s="70"/>
      <c r="L174" s="164"/>
      <c r="M174" s="24"/>
      <c r="N174" s="8"/>
      <c r="O174" s="50"/>
      <c r="P174" s="58"/>
      <c r="Q174" s="50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1"/>
      <c r="AI174" s="21"/>
      <c r="AJ174" s="39"/>
    </row>
    <row r="175" spans="1:36" ht="13.95" customHeight="1">
      <c r="A175" s="49" t="s">
        <v>2</v>
      </c>
      <c r="B175" s="4" t="s">
        <v>10</v>
      </c>
      <c r="C175" s="4" t="s">
        <v>11</v>
      </c>
      <c r="D175" s="4">
        <v>793</v>
      </c>
      <c r="E175" s="15" t="s">
        <v>12</v>
      </c>
      <c r="F175" s="7" t="s">
        <v>370</v>
      </c>
      <c r="G175" s="47" t="str">
        <f t="shared" si="1"/>
        <v>D.103.SD.793.01.REV_A</v>
      </c>
      <c r="H175" s="13" t="s">
        <v>148</v>
      </c>
      <c r="I175" s="17">
        <v>9</v>
      </c>
      <c r="J175" s="79"/>
      <c r="K175" s="70"/>
      <c r="L175" s="164"/>
      <c r="M175" s="24"/>
      <c r="N175" s="17"/>
      <c r="O175" s="50"/>
      <c r="P175" s="58"/>
      <c r="Q175" s="50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1"/>
      <c r="AI175" s="21"/>
      <c r="AJ175" s="39"/>
    </row>
    <row r="176" spans="1:36" ht="13.95" customHeight="1" thickBot="1">
      <c r="A176" s="49" t="s">
        <v>2</v>
      </c>
      <c r="B176" s="4" t="s">
        <v>10</v>
      </c>
      <c r="C176" s="4" t="s">
        <v>11</v>
      </c>
      <c r="D176" s="4">
        <v>798</v>
      </c>
      <c r="E176" s="15" t="s">
        <v>12</v>
      </c>
      <c r="F176" s="7" t="s">
        <v>370</v>
      </c>
      <c r="G176" s="47" t="str">
        <f t="shared" si="1"/>
        <v>D.103.SD.798.01.REV_A</v>
      </c>
      <c r="H176" s="6" t="s">
        <v>149</v>
      </c>
      <c r="I176" s="4">
        <v>9</v>
      </c>
      <c r="J176" s="79"/>
      <c r="K176" s="70"/>
      <c r="L176" s="164"/>
      <c r="M176" s="24"/>
      <c r="N176" s="17"/>
      <c r="O176" s="50"/>
      <c r="P176" s="58"/>
      <c r="Q176" s="5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40"/>
      <c r="AH176" s="41"/>
      <c r="AI176" s="41"/>
      <c r="AJ176" s="42"/>
    </row>
    <row r="177" spans="1:36" ht="13.95" customHeight="1">
      <c r="A177" s="187" t="s">
        <v>2</v>
      </c>
      <c r="B177" s="188" t="s">
        <v>10</v>
      </c>
      <c r="C177" s="188" t="s">
        <v>11</v>
      </c>
      <c r="D177" s="188">
        <v>801</v>
      </c>
      <c r="E177" s="189" t="s">
        <v>12</v>
      </c>
      <c r="F177" s="190" t="s">
        <v>370</v>
      </c>
      <c r="G177" s="191" t="str">
        <f t="shared" si="1"/>
        <v>D.103.SD.801.01.REV_A</v>
      </c>
      <c r="H177" s="192" t="s">
        <v>151</v>
      </c>
      <c r="I177" s="240">
        <v>6</v>
      </c>
      <c r="J177" s="201"/>
      <c r="K177" s="70"/>
      <c r="L177" s="164"/>
      <c r="M177" s="17"/>
      <c r="N177" s="17"/>
      <c r="O177" s="50"/>
      <c r="P177" s="58"/>
      <c r="Q177" s="50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7"/>
      <c r="AI177" s="37"/>
      <c r="AJ177" s="38"/>
    </row>
    <row r="178" spans="1:36" ht="13.95" customHeight="1">
      <c r="A178" s="187" t="s">
        <v>2</v>
      </c>
      <c r="B178" s="188" t="s">
        <v>10</v>
      </c>
      <c r="C178" s="188" t="s">
        <v>11</v>
      </c>
      <c r="D178" s="188">
        <v>803</v>
      </c>
      <c r="E178" s="189" t="s">
        <v>12</v>
      </c>
      <c r="F178" s="190" t="s">
        <v>370</v>
      </c>
      <c r="G178" s="191" t="str">
        <f t="shared" si="1"/>
        <v>D.103.SD.803.01.REV_A</v>
      </c>
      <c r="H178" s="192" t="s">
        <v>152</v>
      </c>
      <c r="I178" s="240">
        <v>6</v>
      </c>
      <c r="J178" s="201"/>
      <c r="K178" s="70"/>
      <c r="L178" s="164"/>
      <c r="M178" s="24"/>
      <c r="N178" s="17"/>
      <c r="O178" s="50"/>
      <c r="P178" s="58"/>
      <c r="Q178" s="50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1"/>
      <c r="AI178" s="21"/>
      <c r="AJ178" s="39"/>
    </row>
    <row r="179" spans="1:36" ht="13.95" customHeight="1">
      <c r="A179" s="187" t="s">
        <v>2</v>
      </c>
      <c r="B179" s="188" t="s">
        <v>10</v>
      </c>
      <c r="C179" s="188" t="s">
        <v>11</v>
      </c>
      <c r="D179" s="188">
        <v>803</v>
      </c>
      <c r="E179" s="189" t="s">
        <v>14</v>
      </c>
      <c r="F179" s="190" t="s">
        <v>370</v>
      </c>
      <c r="G179" s="191" t="str">
        <f t="shared" si="1"/>
        <v>D.103.SD.803.02.REV_A</v>
      </c>
      <c r="H179" s="192" t="s">
        <v>153</v>
      </c>
      <c r="I179" s="240">
        <v>6</v>
      </c>
      <c r="J179" s="201"/>
      <c r="K179" s="70"/>
      <c r="L179" s="164"/>
      <c r="M179" s="24"/>
      <c r="N179" s="17"/>
      <c r="O179" s="50"/>
      <c r="P179" s="58"/>
      <c r="Q179" s="50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1"/>
      <c r="AI179" s="21"/>
      <c r="AJ179" s="39"/>
    </row>
    <row r="180" spans="1:36" ht="13.95" customHeight="1">
      <c r="A180" s="187" t="s">
        <v>2</v>
      </c>
      <c r="B180" s="188" t="s">
        <v>10</v>
      </c>
      <c r="C180" s="188" t="s">
        <v>11</v>
      </c>
      <c r="D180" s="188">
        <v>804</v>
      </c>
      <c r="E180" s="189" t="s">
        <v>12</v>
      </c>
      <c r="F180" s="190" t="s">
        <v>370</v>
      </c>
      <c r="G180" s="191" t="str">
        <f t="shared" si="1"/>
        <v>D.103.SD.804.01.REV_A</v>
      </c>
      <c r="H180" s="192" t="s">
        <v>154</v>
      </c>
      <c r="I180" s="240">
        <v>6</v>
      </c>
      <c r="J180" s="201"/>
      <c r="K180" s="70"/>
      <c r="L180" s="164"/>
      <c r="M180" s="24"/>
      <c r="N180" s="17"/>
      <c r="O180" s="50"/>
      <c r="P180" s="58"/>
      <c r="Q180" s="50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1"/>
      <c r="AI180" s="21"/>
      <c r="AJ180" s="39"/>
    </row>
    <row r="181" spans="1:36" ht="13.95" customHeight="1">
      <c r="A181" s="187" t="s">
        <v>2</v>
      </c>
      <c r="B181" s="188" t="s">
        <v>10</v>
      </c>
      <c r="C181" s="188" t="s">
        <v>38</v>
      </c>
      <c r="D181" s="188">
        <v>811</v>
      </c>
      <c r="E181" s="189" t="s">
        <v>12</v>
      </c>
      <c r="F181" s="190" t="s">
        <v>370</v>
      </c>
      <c r="G181" s="191" t="str">
        <f t="shared" si="1"/>
        <v>D.103.SD811.01.REV_A</v>
      </c>
      <c r="H181" s="193" t="s">
        <v>155</v>
      </c>
      <c r="I181" s="240">
        <v>7</v>
      </c>
      <c r="J181" s="201"/>
      <c r="K181" s="70"/>
      <c r="L181" s="164"/>
      <c r="M181" s="24"/>
      <c r="N181" s="17"/>
      <c r="O181" s="50"/>
      <c r="P181" s="58"/>
      <c r="Q181" s="50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1"/>
      <c r="AI181" s="21"/>
      <c r="AJ181" s="39"/>
    </row>
    <row r="182" spans="1:36" ht="13.95" customHeight="1">
      <c r="A182" s="187" t="s">
        <v>2</v>
      </c>
      <c r="B182" s="188" t="s">
        <v>10</v>
      </c>
      <c r="C182" s="188" t="s">
        <v>38</v>
      </c>
      <c r="D182" s="188">
        <v>811</v>
      </c>
      <c r="E182" s="189" t="s">
        <v>14</v>
      </c>
      <c r="F182" s="190" t="s">
        <v>370</v>
      </c>
      <c r="G182" s="191" t="str">
        <f t="shared" si="1"/>
        <v>D.103.SD811.02.REV_A</v>
      </c>
      <c r="H182" s="193" t="s">
        <v>156</v>
      </c>
      <c r="I182" s="240">
        <v>7</v>
      </c>
      <c r="J182" s="201"/>
      <c r="K182" s="70"/>
      <c r="L182" s="164"/>
      <c r="M182" s="24"/>
      <c r="N182" s="8"/>
      <c r="O182" s="50"/>
      <c r="P182" s="58"/>
      <c r="Q182" s="50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1"/>
      <c r="AI182" s="21"/>
      <c r="AJ182" s="39"/>
    </row>
    <row r="183" spans="1:36" ht="13.95" customHeight="1">
      <c r="A183" s="187" t="s">
        <v>2</v>
      </c>
      <c r="B183" s="188" t="s">
        <v>10</v>
      </c>
      <c r="C183" s="188" t="s">
        <v>11</v>
      </c>
      <c r="D183" s="188">
        <v>813</v>
      </c>
      <c r="E183" s="189" t="s">
        <v>12</v>
      </c>
      <c r="F183" s="190" t="s">
        <v>370</v>
      </c>
      <c r="G183" s="191" t="str">
        <f t="shared" si="1"/>
        <v>D.103.SD.813.01.REV_A</v>
      </c>
      <c r="H183" s="192" t="s">
        <v>157</v>
      </c>
      <c r="I183" s="240">
        <v>6</v>
      </c>
      <c r="J183" s="201"/>
      <c r="K183" s="70"/>
      <c r="L183" s="164"/>
      <c r="M183" s="17"/>
      <c r="N183" s="17"/>
      <c r="O183" s="50"/>
      <c r="P183" s="58"/>
      <c r="Q183" s="50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1"/>
      <c r="AI183" s="21"/>
      <c r="AJ183" s="39"/>
    </row>
    <row r="184" spans="1:36" ht="13.95" customHeight="1">
      <c r="A184" s="187" t="s">
        <v>2</v>
      </c>
      <c r="B184" s="188" t="s">
        <v>10</v>
      </c>
      <c r="C184" s="188" t="s">
        <v>11</v>
      </c>
      <c r="D184" s="188">
        <v>813</v>
      </c>
      <c r="E184" s="189" t="s">
        <v>14</v>
      </c>
      <c r="F184" s="190" t="s">
        <v>370</v>
      </c>
      <c r="G184" s="191" t="str">
        <f t="shared" si="1"/>
        <v>D.103.SD.813.02.REV_A</v>
      </c>
      <c r="H184" s="192" t="s">
        <v>158</v>
      </c>
      <c r="I184" s="240">
        <v>6</v>
      </c>
      <c r="J184" s="201"/>
      <c r="K184" s="70"/>
      <c r="L184" s="164"/>
      <c r="M184" s="17"/>
      <c r="N184" s="17"/>
      <c r="O184" s="50"/>
      <c r="P184" s="58"/>
      <c r="Q184" s="50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1"/>
      <c r="AI184" s="21"/>
      <c r="AJ184" s="39"/>
    </row>
    <row r="185" spans="1:36" ht="13.95" customHeight="1">
      <c r="A185" s="187" t="s">
        <v>2</v>
      </c>
      <c r="B185" s="188" t="s">
        <v>10</v>
      </c>
      <c r="C185" s="188" t="s">
        <v>11</v>
      </c>
      <c r="D185" s="188">
        <v>813</v>
      </c>
      <c r="E185" s="189" t="s">
        <v>16</v>
      </c>
      <c r="F185" s="190" t="s">
        <v>370</v>
      </c>
      <c r="G185" s="191" t="str">
        <f t="shared" si="1"/>
        <v>D.103.SD.813.03.REV_A</v>
      </c>
      <c r="H185" s="192" t="s">
        <v>159</v>
      </c>
      <c r="I185" s="241">
        <v>6</v>
      </c>
      <c r="J185" s="201"/>
      <c r="K185" s="70"/>
      <c r="L185" s="164"/>
      <c r="M185" s="24"/>
      <c r="N185" s="17"/>
      <c r="O185" s="50"/>
      <c r="P185" s="58"/>
      <c r="Q185" s="50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1"/>
      <c r="AI185" s="21"/>
      <c r="AJ185" s="39"/>
    </row>
    <row r="186" spans="1:36" ht="13.95" customHeight="1">
      <c r="A186" s="187" t="s">
        <v>2</v>
      </c>
      <c r="B186" s="188" t="s">
        <v>10</v>
      </c>
      <c r="C186" s="188" t="s">
        <v>38</v>
      </c>
      <c r="D186" s="188">
        <v>813</v>
      </c>
      <c r="E186" s="189" t="s">
        <v>20</v>
      </c>
      <c r="F186" s="190" t="s">
        <v>370</v>
      </c>
      <c r="G186" s="191" t="str">
        <f t="shared" si="1"/>
        <v>D.103.SD813.04.REV_A</v>
      </c>
      <c r="H186" s="193" t="s">
        <v>160</v>
      </c>
      <c r="I186" s="241">
        <v>7</v>
      </c>
      <c r="J186" s="201"/>
      <c r="K186" s="70"/>
      <c r="L186" s="164"/>
      <c r="M186" s="24"/>
      <c r="N186" s="17"/>
      <c r="O186" s="50"/>
      <c r="P186" s="58"/>
      <c r="Q186" s="50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1"/>
      <c r="AI186" s="21"/>
      <c r="AJ186" s="39"/>
    </row>
    <row r="187" spans="1:36" ht="13.95" customHeight="1">
      <c r="A187" s="187" t="s">
        <v>2</v>
      </c>
      <c r="B187" s="188" t="s">
        <v>10</v>
      </c>
      <c r="C187" s="188" t="s">
        <v>11</v>
      </c>
      <c r="D187" s="188">
        <v>815</v>
      </c>
      <c r="E187" s="189" t="s">
        <v>12</v>
      </c>
      <c r="F187" s="190" t="s">
        <v>370</v>
      </c>
      <c r="G187" s="191" t="str">
        <f t="shared" si="1"/>
        <v>D.103.SD.815.01.REV_A</v>
      </c>
      <c r="H187" s="192" t="s">
        <v>161</v>
      </c>
      <c r="I187" s="241">
        <v>6</v>
      </c>
      <c r="J187" s="201"/>
      <c r="K187" s="70"/>
      <c r="L187" s="164"/>
      <c r="M187" s="24"/>
      <c r="N187" s="17"/>
      <c r="O187" s="50"/>
      <c r="P187" s="58"/>
      <c r="Q187" s="50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1"/>
      <c r="AI187" s="21"/>
      <c r="AJ187" s="39"/>
    </row>
    <row r="188" spans="1:36" ht="13.95" customHeight="1">
      <c r="A188" s="187" t="s">
        <v>2</v>
      </c>
      <c r="B188" s="188" t="s">
        <v>10</v>
      </c>
      <c r="C188" s="188" t="s">
        <v>11</v>
      </c>
      <c r="D188" s="188">
        <v>815</v>
      </c>
      <c r="E188" s="189" t="s">
        <v>14</v>
      </c>
      <c r="F188" s="190" t="s">
        <v>370</v>
      </c>
      <c r="G188" s="191" t="str">
        <f t="shared" si="1"/>
        <v>D.103.SD.815.02.REV_A</v>
      </c>
      <c r="H188" s="192" t="s">
        <v>162</v>
      </c>
      <c r="I188" s="241">
        <v>7</v>
      </c>
      <c r="J188" s="201"/>
      <c r="K188" s="70"/>
      <c r="L188" s="164"/>
      <c r="M188" s="24"/>
      <c r="N188" s="17"/>
      <c r="O188" s="50"/>
      <c r="P188" s="58"/>
      <c r="Q188" s="50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1"/>
      <c r="AI188" s="21"/>
      <c r="AJ188" s="39"/>
    </row>
    <row r="189" spans="1:36" ht="13.95" customHeight="1">
      <c r="A189" s="187" t="s">
        <v>2</v>
      </c>
      <c r="B189" s="188" t="s">
        <v>10</v>
      </c>
      <c r="C189" s="188" t="s">
        <v>11</v>
      </c>
      <c r="D189" s="188">
        <v>817</v>
      </c>
      <c r="E189" s="189" t="s">
        <v>12</v>
      </c>
      <c r="F189" s="190" t="s">
        <v>370</v>
      </c>
      <c r="G189" s="191" t="str">
        <f t="shared" si="1"/>
        <v>D.103.SD.817.01.REV_A</v>
      </c>
      <c r="H189" s="192" t="s">
        <v>163</v>
      </c>
      <c r="I189" s="241">
        <v>6</v>
      </c>
      <c r="J189" s="202"/>
      <c r="K189" s="72"/>
      <c r="L189" s="167"/>
      <c r="M189" s="8"/>
      <c r="N189" s="8"/>
      <c r="O189" s="50"/>
      <c r="P189" s="58"/>
      <c r="Q189" s="50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1"/>
      <c r="AI189" s="21"/>
      <c r="AJ189" s="39"/>
    </row>
    <row r="190" spans="1:36" ht="13.95" customHeight="1">
      <c r="A190" s="187" t="s">
        <v>2</v>
      </c>
      <c r="B190" s="188" t="s">
        <v>10</v>
      </c>
      <c r="C190" s="188" t="s">
        <v>38</v>
      </c>
      <c r="D190" s="188">
        <v>817</v>
      </c>
      <c r="E190" s="189" t="s">
        <v>14</v>
      </c>
      <c r="F190" s="190" t="s">
        <v>370</v>
      </c>
      <c r="G190" s="191" t="str">
        <f t="shared" si="1"/>
        <v>D.103.SD817.02.REV_A</v>
      </c>
      <c r="H190" s="193" t="s">
        <v>164</v>
      </c>
      <c r="I190" s="241">
        <v>7</v>
      </c>
      <c r="J190" s="201"/>
      <c r="K190" s="70"/>
      <c r="L190" s="164"/>
      <c r="M190" s="24"/>
      <c r="N190" s="17"/>
      <c r="O190" s="50"/>
      <c r="P190" s="58"/>
      <c r="Q190" s="50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1"/>
      <c r="AI190" s="21"/>
      <c r="AJ190" s="39"/>
    </row>
    <row r="191" spans="1:36" ht="13.95" customHeight="1">
      <c r="A191" s="187" t="s">
        <v>2</v>
      </c>
      <c r="B191" s="188" t="s">
        <v>10</v>
      </c>
      <c r="C191" s="188" t="s">
        <v>11</v>
      </c>
      <c r="D191" s="188">
        <v>821</v>
      </c>
      <c r="E191" s="189" t="s">
        <v>12</v>
      </c>
      <c r="F191" s="190" t="s">
        <v>370</v>
      </c>
      <c r="G191" s="191" t="str">
        <f t="shared" si="1"/>
        <v>D.103.SD.821.01.REV_A</v>
      </c>
      <c r="H191" s="192" t="s">
        <v>165</v>
      </c>
      <c r="I191" s="241">
        <v>6</v>
      </c>
      <c r="J191" s="202"/>
      <c r="K191" s="72"/>
      <c r="L191" s="167"/>
      <c r="M191" s="8"/>
      <c r="N191" s="25"/>
      <c r="O191" s="50"/>
      <c r="P191" s="58"/>
      <c r="Q191" s="50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1"/>
      <c r="AI191" s="21"/>
      <c r="AJ191" s="39"/>
    </row>
    <row r="192" spans="1:36" ht="13.95" customHeight="1">
      <c r="A192" s="187" t="s">
        <v>2</v>
      </c>
      <c r="B192" s="188" t="s">
        <v>10</v>
      </c>
      <c r="C192" s="188" t="s">
        <v>11</v>
      </c>
      <c r="D192" s="188">
        <v>823</v>
      </c>
      <c r="E192" s="189" t="s">
        <v>12</v>
      </c>
      <c r="F192" s="190" t="s">
        <v>370</v>
      </c>
      <c r="G192" s="191" t="str">
        <f t="shared" si="1"/>
        <v>D.103.SD.823.01.REV_A</v>
      </c>
      <c r="H192" s="192" t="s">
        <v>166</v>
      </c>
      <c r="I192" s="241">
        <v>6</v>
      </c>
      <c r="J192" s="201"/>
      <c r="K192" s="70"/>
      <c r="L192" s="164"/>
      <c r="M192" s="17"/>
      <c r="N192" s="17"/>
      <c r="O192" s="50"/>
      <c r="P192" s="58"/>
      <c r="Q192" s="50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1"/>
      <c r="AI192" s="21"/>
      <c r="AJ192" s="39"/>
    </row>
    <row r="193" spans="1:36" ht="13.95" customHeight="1">
      <c r="A193" s="187" t="s">
        <v>2</v>
      </c>
      <c r="B193" s="188" t="s">
        <v>10</v>
      </c>
      <c r="C193" s="188" t="s">
        <v>11</v>
      </c>
      <c r="D193" s="188">
        <v>830</v>
      </c>
      <c r="E193" s="189" t="s">
        <v>12</v>
      </c>
      <c r="F193" s="190" t="s">
        <v>370</v>
      </c>
      <c r="G193" s="191" t="str">
        <f t="shared" si="1"/>
        <v>D.103.SD.830.01.REV_A</v>
      </c>
      <c r="H193" s="192" t="s">
        <v>167</v>
      </c>
      <c r="I193" s="241">
        <v>6</v>
      </c>
      <c r="J193" s="201"/>
      <c r="K193" s="70"/>
      <c r="L193" s="164"/>
      <c r="M193" s="17"/>
      <c r="N193" s="17"/>
      <c r="O193" s="50"/>
      <c r="P193" s="58"/>
      <c r="Q193" s="50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1"/>
      <c r="AI193" s="21"/>
      <c r="AJ193" s="39"/>
    </row>
    <row r="194" spans="1:36" ht="13.95" customHeight="1">
      <c r="A194" s="187" t="s">
        <v>2</v>
      </c>
      <c r="B194" s="188" t="s">
        <v>10</v>
      </c>
      <c r="C194" s="188" t="s">
        <v>11</v>
      </c>
      <c r="D194" s="188">
        <v>837</v>
      </c>
      <c r="E194" s="194" t="s">
        <v>12</v>
      </c>
      <c r="F194" s="190" t="s">
        <v>370</v>
      </c>
      <c r="G194" s="191" t="str">
        <f t="shared" si="1"/>
        <v>D.103.SD.837.01.REV_A</v>
      </c>
      <c r="H194" s="192" t="s">
        <v>168</v>
      </c>
      <c r="I194" s="241">
        <v>6</v>
      </c>
      <c r="J194" s="201"/>
      <c r="K194" s="70"/>
      <c r="L194" s="164"/>
      <c r="M194" s="17"/>
      <c r="N194" s="17"/>
      <c r="O194" s="50"/>
      <c r="P194" s="58"/>
      <c r="Q194" s="50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1"/>
      <c r="AI194" s="21"/>
      <c r="AJ194" s="39"/>
    </row>
    <row r="195" spans="1:36" ht="13.95" customHeight="1">
      <c r="A195" s="187" t="s">
        <v>2</v>
      </c>
      <c r="B195" s="188" t="s">
        <v>10</v>
      </c>
      <c r="C195" s="188" t="s">
        <v>11</v>
      </c>
      <c r="D195" s="188">
        <v>860</v>
      </c>
      <c r="E195" s="189" t="s">
        <v>12</v>
      </c>
      <c r="F195" s="190" t="s">
        <v>370</v>
      </c>
      <c r="G195" s="191" t="str">
        <f t="shared" si="1"/>
        <v>D.103.SD.860.01.REV_A</v>
      </c>
      <c r="H195" s="193" t="s">
        <v>169</v>
      </c>
      <c r="I195" s="241">
        <v>6</v>
      </c>
      <c r="J195" s="201"/>
      <c r="K195" s="70"/>
      <c r="L195" s="164"/>
      <c r="M195" s="17"/>
      <c r="N195" s="17"/>
      <c r="O195" s="50"/>
      <c r="P195" s="58"/>
      <c r="Q195" s="50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1"/>
      <c r="AI195" s="21"/>
      <c r="AJ195" s="39"/>
    </row>
    <row r="196" spans="1:36" ht="13.95" customHeight="1">
      <c r="A196" s="187" t="s">
        <v>2</v>
      </c>
      <c r="B196" s="188" t="s">
        <v>10</v>
      </c>
      <c r="C196" s="188" t="s">
        <v>11</v>
      </c>
      <c r="D196" s="188">
        <v>860</v>
      </c>
      <c r="E196" s="189" t="s">
        <v>14</v>
      </c>
      <c r="F196" s="190" t="s">
        <v>370</v>
      </c>
      <c r="G196" s="191" t="str">
        <f t="shared" si="1"/>
        <v>D.103.SD.860.02.REV_A</v>
      </c>
      <c r="H196" s="195" t="s">
        <v>170</v>
      </c>
      <c r="I196" s="241">
        <v>7</v>
      </c>
      <c r="J196" s="201"/>
      <c r="K196" s="70"/>
      <c r="L196" s="164"/>
      <c r="M196" s="17"/>
      <c r="N196" s="17"/>
      <c r="O196" s="50"/>
      <c r="P196" s="58"/>
      <c r="Q196" s="50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1"/>
      <c r="AI196" s="21"/>
      <c r="AJ196" s="39"/>
    </row>
    <row r="197" spans="1:36" ht="13.95" customHeight="1">
      <c r="A197" s="187" t="s">
        <v>2</v>
      </c>
      <c r="B197" s="188" t="s">
        <v>10</v>
      </c>
      <c r="C197" s="188" t="s">
        <v>11</v>
      </c>
      <c r="D197" s="188">
        <v>860</v>
      </c>
      <c r="E197" s="189" t="s">
        <v>16</v>
      </c>
      <c r="F197" s="190" t="s">
        <v>370</v>
      </c>
      <c r="G197" s="191" t="str">
        <f t="shared" si="1"/>
        <v>D.103.SD.860.03.REV_A</v>
      </c>
      <c r="H197" s="193" t="s">
        <v>171</v>
      </c>
      <c r="I197" s="241">
        <v>6</v>
      </c>
      <c r="J197" s="201"/>
      <c r="K197" s="70"/>
      <c r="L197" s="164"/>
      <c r="M197" s="17"/>
      <c r="N197" s="17"/>
      <c r="O197" s="50"/>
      <c r="P197" s="58"/>
      <c r="Q197" s="50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1"/>
      <c r="AI197" s="21"/>
      <c r="AJ197" s="39"/>
    </row>
    <row r="198" spans="1:36" ht="13.95" customHeight="1">
      <c r="A198" s="187" t="s">
        <v>2</v>
      </c>
      <c r="B198" s="188" t="s">
        <v>10</v>
      </c>
      <c r="C198" s="188" t="s">
        <v>38</v>
      </c>
      <c r="D198" s="188">
        <v>866</v>
      </c>
      <c r="E198" s="189" t="s">
        <v>12</v>
      </c>
      <c r="F198" s="190" t="s">
        <v>370</v>
      </c>
      <c r="G198" s="191" t="str">
        <f t="shared" si="1"/>
        <v>D.103.SD866.01.REV_A</v>
      </c>
      <c r="H198" s="193" t="s">
        <v>172</v>
      </c>
      <c r="I198" s="241">
        <v>7</v>
      </c>
      <c r="J198" s="201"/>
      <c r="K198" s="70"/>
      <c r="L198" s="164"/>
      <c r="M198" s="24"/>
      <c r="N198" s="17"/>
      <c r="O198" s="50"/>
      <c r="P198" s="58"/>
      <c r="Q198" s="50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1"/>
      <c r="AI198" s="21"/>
      <c r="AJ198" s="39"/>
    </row>
    <row r="199" spans="1:36" ht="13.95" customHeight="1">
      <c r="A199" s="187" t="s">
        <v>2</v>
      </c>
      <c r="B199" s="188" t="s">
        <v>10</v>
      </c>
      <c r="C199" s="188" t="s">
        <v>11</v>
      </c>
      <c r="D199" s="188">
        <v>870</v>
      </c>
      <c r="E199" s="189" t="s">
        <v>12</v>
      </c>
      <c r="F199" s="190" t="s">
        <v>370</v>
      </c>
      <c r="G199" s="191" t="str">
        <f t="shared" si="1"/>
        <v>D.103.SD.870.01.REV_A</v>
      </c>
      <c r="H199" s="195" t="s">
        <v>173</v>
      </c>
      <c r="I199" s="240">
        <v>6</v>
      </c>
      <c r="J199" s="201"/>
      <c r="K199" s="70"/>
      <c r="L199" s="164"/>
      <c r="M199" s="17"/>
      <c r="N199" s="17"/>
      <c r="O199" s="50"/>
      <c r="P199" s="58"/>
      <c r="Q199" s="50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1"/>
      <c r="AI199" s="21"/>
      <c r="AJ199" s="39"/>
    </row>
    <row r="200" spans="1:36" ht="13.95" customHeight="1">
      <c r="A200" s="187" t="s">
        <v>2</v>
      </c>
      <c r="B200" s="188" t="s">
        <v>10</v>
      </c>
      <c r="C200" s="188" t="s">
        <v>11</v>
      </c>
      <c r="D200" s="188">
        <v>871</v>
      </c>
      <c r="E200" s="189" t="s">
        <v>12</v>
      </c>
      <c r="F200" s="190" t="s">
        <v>370</v>
      </c>
      <c r="G200" s="191" t="str">
        <f t="shared" si="1"/>
        <v>D.103.SD.871.01.REV_A</v>
      </c>
      <c r="H200" s="195" t="s">
        <v>174</v>
      </c>
      <c r="I200" s="240">
        <v>6</v>
      </c>
      <c r="J200" s="201"/>
      <c r="K200" s="70"/>
      <c r="L200" s="164"/>
      <c r="M200" s="17"/>
      <c r="N200" s="17"/>
      <c r="O200" s="50"/>
      <c r="P200" s="58"/>
      <c r="Q200" s="50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1"/>
      <c r="AI200" s="21"/>
      <c r="AJ200" s="39"/>
    </row>
    <row r="201" spans="1:36" ht="13.95" customHeight="1">
      <c r="A201" s="187" t="s">
        <v>2</v>
      </c>
      <c r="B201" s="188" t="s">
        <v>10</v>
      </c>
      <c r="C201" s="188" t="s">
        <v>11</v>
      </c>
      <c r="D201" s="188">
        <v>871</v>
      </c>
      <c r="E201" s="189" t="s">
        <v>14</v>
      </c>
      <c r="F201" s="190" t="s">
        <v>370</v>
      </c>
      <c r="G201" s="191" t="str">
        <f t="shared" si="1"/>
        <v>D.103.SD.871.02.REV_A</v>
      </c>
      <c r="H201" s="195" t="s">
        <v>175</v>
      </c>
      <c r="I201" s="240">
        <v>6</v>
      </c>
      <c r="J201" s="201"/>
      <c r="K201" s="70"/>
      <c r="L201" s="164"/>
      <c r="M201" s="17"/>
      <c r="N201" s="17"/>
      <c r="O201" s="50"/>
      <c r="P201" s="58"/>
      <c r="Q201" s="50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1"/>
      <c r="AI201" s="21"/>
      <c r="AJ201" s="39"/>
    </row>
    <row r="202" spans="1:36" ht="13.95" customHeight="1">
      <c r="A202" s="187" t="s">
        <v>2</v>
      </c>
      <c r="B202" s="188" t="s">
        <v>10</v>
      </c>
      <c r="C202" s="188" t="s">
        <v>11</v>
      </c>
      <c r="D202" s="188">
        <v>881</v>
      </c>
      <c r="E202" s="189" t="s">
        <v>12</v>
      </c>
      <c r="F202" s="190" t="s">
        <v>370</v>
      </c>
      <c r="G202" s="191" t="str">
        <f t="shared" si="1"/>
        <v>D.103.SD.881.01.REV_A</v>
      </c>
      <c r="H202" s="193" t="s">
        <v>176</v>
      </c>
      <c r="I202" s="240">
        <v>7</v>
      </c>
      <c r="J202" s="201"/>
      <c r="K202" s="70"/>
      <c r="L202" s="164"/>
      <c r="M202" s="17"/>
      <c r="N202" s="17"/>
      <c r="O202" s="50"/>
      <c r="P202" s="58"/>
      <c r="Q202" s="50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1"/>
      <c r="AI202" s="21"/>
      <c r="AJ202" s="39"/>
    </row>
    <row r="203" spans="1:36" ht="13.8">
      <c r="A203" s="187" t="s">
        <v>2</v>
      </c>
      <c r="B203" s="188" t="s">
        <v>10</v>
      </c>
      <c r="C203" s="188" t="s">
        <v>11</v>
      </c>
      <c r="D203" s="188">
        <v>882</v>
      </c>
      <c r="E203" s="189" t="s">
        <v>12</v>
      </c>
      <c r="F203" s="190" t="s">
        <v>370</v>
      </c>
      <c r="G203" s="191" t="str">
        <f t="shared" si="1"/>
        <v>D.103.SD.882.01.REV_A</v>
      </c>
      <c r="H203" s="193" t="s">
        <v>177</v>
      </c>
      <c r="I203" s="240">
        <v>7</v>
      </c>
      <c r="J203" s="201"/>
      <c r="K203" s="70"/>
      <c r="L203" s="164"/>
      <c r="M203" s="17"/>
      <c r="N203" s="17"/>
      <c r="O203" s="50"/>
      <c r="P203" s="58"/>
      <c r="Q203" s="50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1"/>
      <c r="AI203" s="21"/>
      <c r="AJ203" s="39"/>
    </row>
    <row r="204" spans="1:36" ht="13.8">
      <c r="A204" s="187" t="s">
        <v>2</v>
      </c>
      <c r="B204" s="188" t="s">
        <v>10</v>
      </c>
      <c r="C204" s="188" t="s">
        <v>11</v>
      </c>
      <c r="D204" s="188">
        <v>883</v>
      </c>
      <c r="E204" s="189" t="s">
        <v>12</v>
      </c>
      <c r="F204" s="190" t="s">
        <v>370</v>
      </c>
      <c r="G204" s="191" t="str">
        <f t="shared" si="1"/>
        <v>D.103.SD.883.01.REV_A</v>
      </c>
      <c r="H204" s="193" t="s">
        <v>178</v>
      </c>
      <c r="I204" s="240">
        <v>7</v>
      </c>
      <c r="J204" s="201"/>
      <c r="K204" s="70"/>
      <c r="L204" s="164"/>
      <c r="M204" s="17"/>
      <c r="N204" s="17"/>
      <c r="O204" s="50"/>
      <c r="P204" s="58"/>
      <c r="Q204" s="50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1"/>
      <c r="AI204" s="21"/>
      <c r="AJ204" s="39"/>
    </row>
    <row r="205" spans="1:36" ht="13.8">
      <c r="A205" s="187" t="s">
        <v>2</v>
      </c>
      <c r="B205" s="188" t="s">
        <v>10</v>
      </c>
      <c r="C205" s="188" t="s">
        <v>11</v>
      </c>
      <c r="D205" s="188">
        <v>886</v>
      </c>
      <c r="E205" s="189" t="s">
        <v>12</v>
      </c>
      <c r="F205" s="190" t="s">
        <v>370</v>
      </c>
      <c r="G205" s="191" t="str">
        <f t="shared" si="1"/>
        <v>D.103.SD.886.01.REV_A</v>
      </c>
      <c r="H205" s="193" t="s">
        <v>179</v>
      </c>
      <c r="I205" s="240">
        <v>6</v>
      </c>
      <c r="J205" s="201"/>
      <c r="K205" s="70"/>
      <c r="L205" s="164"/>
      <c r="M205" s="17"/>
      <c r="N205" s="17"/>
      <c r="O205" s="50"/>
      <c r="P205" s="58"/>
      <c r="Q205" s="50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1"/>
      <c r="AI205" s="21"/>
      <c r="AJ205" s="39"/>
    </row>
    <row r="206" spans="1:36" ht="13.8">
      <c r="A206" s="187" t="s">
        <v>2</v>
      </c>
      <c r="B206" s="188" t="s">
        <v>10</v>
      </c>
      <c r="C206" s="188" t="s">
        <v>11</v>
      </c>
      <c r="D206" s="188">
        <v>886</v>
      </c>
      <c r="E206" s="189" t="s">
        <v>14</v>
      </c>
      <c r="F206" s="190" t="s">
        <v>370</v>
      </c>
      <c r="G206" s="191" t="str">
        <f t="shared" si="1"/>
        <v>D.103.SD.886.02.REV_A</v>
      </c>
      <c r="H206" s="193" t="s">
        <v>180</v>
      </c>
      <c r="I206" s="240">
        <v>6</v>
      </c>
      <c r="J206" s="201"/>
      <c r="K206" s="70"/>
      <c r="L206" s="164"/>
      <c r="M206" s="24"/>
      <c r="N206" s="8"/>
      <c r="O206" s="50"/>
      <c r="P206" s="58"/>
      <c r="Q206" s="50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1"/>
      <c r="AI206" s="21"/>
      <c r="AJ206" s="39"/>
    </row>
    <row r="207" spans="1:36" ht="13.8">
      <c r="A207" s="187" t="s">
        <v>2</v>
      </c>
      <c r="B207" s="188" t="s">
        <v>10</v>
      </c>
      <c r="C207" s="188" t="s">
        <v>11</v>
      </c>
      <c r="D207" s="188">
        <v>890</v>
      </c>
      <c r="E207" s="189" t="s">
        <v>12</v>
      </c>
      <c r="F207" s="190" t="s">
        <v>370</v>
      </c>
      <c r="G207" s="191" t="str">
        <f t="shared" si="1"/>
        <v>D.103.SD.890.01.REV_A</v>
      </c>
      <c r="H207" s="195" t="s">
        <v>181</v>
      </c>
      <c r="I207" s="240">
        <v>7</v>
      </c>
      <c r="J207" s="201"/>
      <c r="K207" s="70"/>
      <c r="L207" s="164"/>
      <c r="M207" s="24"/>
      <c r="N207" s="17"/>
      <c r="O207" s="50"/>
      <c r="P207" s="58"/>
      <c r="Q207" s="50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1"/>
      <c r="AI207" s="21"/>
      <c r="AJ207" s="39"/>
    </row>
    <row r="208" spans="1:36" ht="13.8">
      <c r="A208" s="187" t="s">
        <v>2</v>
      </c>
      <c r="B208" s="188" t="s">
        <v>10</v>
      </c>
      <c r="C208" s="188" t="s">
        <v>11</v>
      </c>
      <c r="D208" s="188">
        <v>891</v>
      </c>
      <c r="E208" s="189" t="s">
        <v>12</v>
      </c>
      <c r="F208" s="190" t="s">
        <v>370</v>
      </c>
      <c r="G208" s="191" t="str">
        <f t="shared" si="1"/>
        <v>D.103.SD.891.01.REV_A</v>
      </c>
      <c r="H208" s="195" t="s">
        <v>182</v>
      </c>
      <c r="I208" s="240">
        <v>6</v>
      </c>
      <c r="J208" s="201"/>
      <c r="K208" s="70"/>
      <c r="L208" s="164"/>
      <c r="M208" s="24"/>
      <c r="N208" s="17"/>
      <c r="O208" s="50"/>
      <c r="P208" s="58"/>
      <c r="Q208" s="50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1"/>
      <c r="AI208" s="21"/>
      <c r="AJ208" s="39"/>
    </row>
    <row r="209" spans="1:42" ht="13.8">
      <c r="A209" s="187" t="s">
        <v>2</v>
      </c>
      <c r="B209" s="188" t="s">
        <v>10</v>
      </c>
      <c r="C209" s="188" t="s">
        <v>11</v>
      </c>
      <c r="D209" s="188">
        <v>892</v>
      </c>
      <c r="E209" s="189" t="s">
        <v>12</v>
      </c>
      <c r="F209" s="190" t="s">
        <v>370</v>
      </c>
      <c r="G209" s="191" t="str">
        <f t="shared" si="1"/>
        <v>D.103.SD.892.01.REV_A</v>
      </c>
      <c r="H209" s="195" t="s">
        <v>183</v>
      </c>
      <c r="I209" s="240">
        <v>6</v>
      </c>
      <c r="J209" s="201"/>
      <c r="K209" s="70"/>
      <c r="L209" s="164"/>
      <c r="M209" s="24"/>
      <c r="N209" s="17"/>
      <c r="O209" s="50"/>
      <c r="P209" s="58"/>
      <c r="Q209" s="50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1"/>
      <c r="AI209" s="21"/>
      <c r="AJ209" s="39"/>
    </row>
    <row r="210" spans="1:42" ht="13.8">
      <c r="A210" s="187" t="s">
        <v>2</v>
      </c>
      <c r="B210" s="188" t="s">
        <v>10</v>
      </c>
      <c r="C210" s="188" t="s">
        <v>11</v>
      </c>
      <c r="D210" s="188">
        <v>893</v>
      </c>
      <c r="E210" s="189" t="s">
        <v>12</v>
      </c>
      <c r="F210" s="190" t="s">
        <v>370</v>
      </c>
      <c r="G210" s="191" t="str">
        <f t="shared" si="1"/>
        <v>D.103.SD.893.01.REV_A</v>
      </c>
      <c r="H210" s="195" t="s">
        <v>184</v>
      </c>
      <c r="I210" s="240">
        <v>6</v>
      </c>
      <c r="J210" s="201"/>
      <c r="K210" s="70"/>
      <c r="L210" s="164"/>
      <c r="M210" s="24"/>
      <c r="N210" s="17"/>
      <c r="O210" s="50"/>
      <c r="P210" s="58"/>
      <c r="Q210" s="50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1"/>
      <c r="AI210" s="21"/>
      <c r="AJ210" s="39"/>
    </row>
    <row r="211" spans="1:42" ht="14.4" thickBot="1">
      <c r="A211" s="187" t="s">
        <v>2</v>
      </c>
      <c r="B211" s="188" t="s">
        <v>10</v>
      </c>
      <c r="C211" s="188" t="s">
        <v>11</v>
      </c>
      <c r="D211" s="188">
        <v>894</v>
      </c>
      <c r="E211" s="189" t="s">
        <v>12</v>
      </c>
      <c r="F211" s="190" t="s">
        <v>370</v>
      </c>
      <c r="G211" s="191" t="str">
        <f t="shared" si="1"/>
        <v>D.103.SD.894.01.REV_A</v>
      </c>
      <c r="H211" s="195" t="s">
        <v>185</v>
      </c>
      <c r="I211" s="240">
        <v>7</v>
      </c>
      <c r="J211" s="201"/>
      <c r="K211" s="70"/>
      <c r="L211" s="164"/>
      <c r="M211" s="24"/>
      <c r="N211" s="17"/>
      <c r="O211" s="50"/>
      <c r="P211" s="58"/>
      <c r="Q211" s="5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F211" s="40"/>
      <c r="AG211" s="40"/>
      <c r="AH211" s="41"/>
      <c r="AI211" s="41"/>
      <c r="AJ211" s="42"/>
    </row>
    <row r="212" spans="1:42" ht="13.95" customHeight="1" thickBot="1">
      <c r="A212" s="49" t="s">
        <v>2</v>
      </c>
      <c r="B212" s="4" t="s">
        <v>10</v>
      </c>
      <c r="C212" s="4" t="s">
        <v>11</v>
      </c>
      <c r="D212" s="4">
        <v>582</v>
      </c>
      <c r="E212" s="15" t="s">
        <v>12</v>
      </c>
      <c r="F212" s="7" t="s">
        <v>370</v>
      </c>
      <c r="G212" s="47" t="str">
        <f>CONCATENATE(B212,C212,D212,E212,F212)</f>
        <v>D.103.SD.582.01.REV_A</v>
      </c>
      <c r="H212" s="16" t="s">
        <v>107</v>
      </c>
      <c r="I212" s="238">
        <v>7</v>
      </c>
      <c r="J212" s="79"/>
      <c r="K212" s="70"/>
      <c r="L212" s="164"/>
      <c r="M212" s="24"/>
      <c r="N212" s="8"/>
      <c r="O212" s="50"/>
      <c r="P212" s="58"/>
      <c r="Q212" s="50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1"/>
      <c r="AI212" s="21"/>
      <c r="AJ212" s="39"/>
    </row>
    <row r="213" spans="1:42" ht="13.95" customHeight="1">
      <c r="A213" s="61" t="s">
        <v>385</v>
      </c>
      <c r="B213" s="4" t="s">
        <v>10</v>
      </c>
      <c r="C213" s="4" t="s">
        <v>11</v>
      </c>
      <c r="D213" s="4">
        <v>400</v>
      </c>
      <c r="E213" s="14" t="s">
        <v>12</v>
      </c>
      <c r="F213" s="7" t="s">
        <v>370</v>
      </c>
      <c r="G213" s="47" t="str">
        <f t="shared" si="1"/>
        <v>D.103.SD.400.01.REV_A</v>
      </c>
      <c r="H213" s="13" t="s">
        <v>318</v>
      </c>
      <c r="I213" s="207">
        <v>7</v>
      </c>
      <c r="J213" s="282"/>
      <c r="K213" s="70"/>
      <c r="L213" s="164"/>
      <c r="M213" s="17"/>
      <c r="N213" s="2"/>
      <c r="O213" s="50" t="str">
        <f>IF(N213=36,"X"," ")</f>
        <v xml:space="preserve"> </v>
      </c>
      <c r="P213" s="58"/>
      <c r="Q213" s="50"/>
      <c r="R213" s="36"/>
      <c r="S213" s="36"/>
      <c r="T213" s="36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  <c r="AH213" s="37"/>
      <c r="AI213" s="37"/>
      <c r="AJ213" s="38"/>
    </row>
    <row r="214" spans="1:42" ht="13.95" customHeight="1">
      <c r="A214" s="49" t="s">
        <v>385</v>
      </c>
      <c r="B214" s="4" t="s">
        <v>10</v>
      </c>
      <c r="C214" s="4" t="s">
        <v>11</v>
      </c>
      <c r="D214" s="4">
        <v>400</v>
      </c>
      <c r="E214" s="14" t="s">
        <v>14</v>
      </c>
      <c r="F214" s="7" t="s">
        <v>370</v>
      </c>
      <c r="G214" s="47" t="str">
        <f t="shared" si="1"/>
        <v>D.103.SD.400.02.REV_A</v>
      </c>
      <c r="H214" s="13" t="s">
        <v>319</v>
      </c>
      <c r="I214" s="207">
        <v>7</v>
      </c>
      <c r="J214" s="282"/>
      <c r="K214" s="70"/>
      <c r="L214" s="164"/>
      <c r="M214" s="17"/>
      <c r="N214" s="2"/>
      <c r="O214" s="50" t="str">
        <f>IF(N214=36,"X"," ")</f>
        <v xml:space="preserve"> </v>
      </c>
      <c r="P214" s="58"/>
      <c r="Q214" s="50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1"/>
      <c r="AI214" s="21"/>
      <c r="AJ214" s="39"/>
    </row>
    <row r="215" spans="1:42" ht="13.95" customHeight="1">
      <c r="A215" s="49" t="s">
        <v>385</v>
      </c>
      <c r="B215" s="4" t="s">
        <v>10</v>
      </c>
      <c r="C215" s="4" t="s">
        <v>11</v>
      </c>
      <c r="D215" s="4">
        <v>400</v>
      </c>
      <c r="E215" s="14" t="s">
        <v>16</v>
      </c>
      <c r="F215" s="7" t="s">
        <v>370</v>
      </c>
      <c r="G215" s="47" t="str">
        <f t="shared" si="1"/>
        <v>D.103.SD.400.03.REV_A</v>
      </c>
      <c r="H215" s="13" t="s">
        <v>320</v>
      </c>
      <c r="I215" s="207">
        <v>7</v>
      </c>
      <c r="J215" s="282"/>
      <c r="K215" s="70"/>
      <c r="L215" s="164"/>
      <c r="M215" s="17"/>
      <c r="N215" s="2"/>
      <c r="O215" s="50" t="str">
        <f>IF(N215=36,"X"," ")</f>
        <v xml:space="preserve"> </v>
      </c>
      <c r="P215" s="58"/>
      <c r="Q215" s="50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1"/>
      <c r="AI215" s="21"/>
      <c r="AJ215" s="39"/>
    </row>
    <row r="216" spans="1:42" ht="13.95" customHeight="1">
      <c r="A216" s="49" t="s">
        <v>385</v>
      </c>
      <c r="B216" s="4" t="s">
        <v>10</v>
      </c>
      <c r="C216" s="4" t="s">
        <v>11</v>
      </c>
      <c r="D216" s="4">
        <v>400</v>
      </c>
      <c r="E216" s="14" t="s">
        <v>20</v>
      </c>
      <c r="F216" s="7" t="s">
        <v>370</v>
      </c>
      <c r="G216" s="47" t="str">
        <f t="shared" si="1"/>
        <v>D.103.SD.400.04.REV_A</v>
      </c>
      <c r="H216" s="13" t="s">
        <v>321</v>
      </c>
      <c r="I216" s="207">
        <v>7</v>
      </c>
      <c r="J216" s="282"/>
      <c r="K216" s="70"/>
      <c r="L216" s="164"/>
      <c r="M216" s="17"/>
      <c r="N216" s="2"/>
      <c r="O216" s="50" t="str">
        <f>IF(N216=36,"X"," ")</f>
        <v xml:space="preserve"> </v>
      </c>
      <c r="P216" s="58"/>
      <c r="Q216" s="50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1"/>
      <c r="AI216" s="21"/>
      <c r="AJ216" s="39"/>
    </row>
    <row r="217" spans="1:42" ht="13.95" customHeight="1">
      <c r="A217" s="49" t="s">
        <v>385</v>
      </c>
      <c r="B217" s="4" t="s">
        <v>10</v>
      </c>
      <c r="C217" s="4" t="s">
        <v>11</v>
      </c>
      <c r="D217" s="4">
        <v>400</v>
      </c>
      <c r="E217" s="14" t="s">
        <v>22</v>
      </c>
      <c r="F217" s="7" t="s">
        <v>370</v>
      </c>
      <c r="G217" s="47" t="str">
        <f t="shared" ref="G217:G282" si="2">CONCATENATE(B217,C217,D217,E217,F217)</f>
        <v>D.103.SD.400.05.REV_A</v>
      </c>
      <c r="H217" s="6" t="s">
        <v>322</v>
      </c>
      <c r="I217" s="207">
        <v>7</v>
      </c>
      <c r="J217" s="282"/>
      <c r="K217" s="70"/>
      <c r="L217" s="164"/>
      <c r="M217" s="17"/>
      <c r="N217" s="2"/>
      <c r="O217" s="50" t="str">
        <f>IF(N217=36,"X"," ")</f>
        <v xml:space="preserve"> </v>
      </c>
      <c r="P217" s="58"/>
      <c r="Q217" s="50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1"/>
      <c r="AI217" s="21"/>
      <c r="AJ217" s="39"/>
    </row>
    <row r="218" spans="1:42" ht="13.95" customHeight="1">
      <c r="A218" s="49" t="s">
        <v>385</v>
      </c>
      <c r="B218" s="4" t="s">
        <v>10</v>
      </c>
      <c r="C218" s="4" t="s">
        <v>11</v>
      </c>
      <c r="D218" s="4">
        <v>401</v>
      </c>
      <c r="E218" s="14" t="s">
        <v>12</v>
      </c>
      <c r="F218" s="7" t="s">
        <v>370</v>
      </c>
      <c r="G218" s="47" t="str">
        <f t="shared" si="2"/>
        <v>D.103.SD.401.01.REV_A</v>
      </c>
      <c r="H218" s="52" t="s">
        <v>73</v>
      </c>
      <c r="I218" s="221">
        <v>2</v>
      </c>
      <c r="J218" s="94">
        <v>41865</v>
      </c>
      <c r="K218" s="94">
        <v>41865</v>
      </c>
      <c r="L218" s="94">
        <v>41869</v>
      </c>
      <c r="M218" s="108"/>
      <c r="N218" s="98">
        <v>0</v>
      </c>
      <c r="O218" s="95">
        <v>36</v>
      </c>
      <c r="P218" s="96">
        <v>41865</v>
      </c>
      <c r="Q218" s="50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1"/>
      <c r="AI218" s="21"/>
      <c r="AJ218" s="39"/>
      <c r="AP218" t="s">
        <v>435</v>
      </c>
    </row>
    <row r="219" spans="1:42" ht="13.95" customHeight="1">
      <c r="A219" s="49" t="s">
        <v>385</v>
      </c>
      <c r="B219" s="4" t="s">
        <v>10</v>
      </c>
      <c r="C219" s="4" t="s">
        <v>11</v>
      </c>
      <c r="D219" s="4">
        <v>401</v>
      </c>
      <c r="E219" s="14" t="s">
        <v>14</v>
      </c>
      <c r="F219" s="7" t="s">
        <v>370</v>
      </c>
      <c r="G219" s="47" t="str">
        <f t="shared" si="2"/>
        <v>D.103.SD.401.02.REV_A</v>
      </c>
      <c r="H219" s="6" t="s">
        <v>323</v>
      </c>
      <c r="I219" s="207">
        <v>2</v>
      </c>
      <c r="J219" s="282"/>
      <c r="K219" s="70"/>
      <c r="L219" s="164"/>
      <c r="M219" s="17"/>
      <c r="N219" s="2"/>
      <c r="O219" s="50" t="str">
        <f t="shared" ref="O219:O243" si="3">IF(N219=36,"X"," ")</f>
        <v xml:space="preserve"> </v>
      </c>
      <c r="P219" s="58"/>
      <c r="Q219" s="50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1"/>
      <c r="AI219" s="21"/>
      <c r="AJ219" s="39"/>
    </row>
    <row r="220" spans="1:42" ht="13.95" customHeight="1">
      <c r="A220" s="49" t="s">
        <v>385</v>
      </c>
      <c r="B220" s="4" t="s">
        <v>10</v>
      </c>
      <c r="C220" s="4" t="s">
        <v>11</v>
      </c>
      <c r="D220" s="4">
        <v>401</v>
      </c>
      <c r="E220" s="14" t="s">
        <v>16</v>
      </c>
      <c r="F220" s="7" t="s">
        <v>370</v>
      </c>
      <c r="G220" s="47" t="str">
        <f t="shared" si="2"/>
        <v>D.103.SD.401.03.REV_A</v>
      </c>
      <c r="H220" s="6" t="s">
        <v>324</v>
      </c>
      <c r="I220" s="207">
        <v>2</v>
      </c>
      <c r="J220" s="282"/>
      <c r="K220" s="70"/>
      <c r="L220" s="164"/>
      <c r="M220" s="17"/>
      <c r="N220" s="2"/>
      <c r="O220" s="50" t="str">
        <f t="shared" si="3"/>
        <v xml:space="preserve"> </v>
      </c>
      <c r="P220" s="58"/>
      <c r="Q220" s="50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1"/>
      <c r="AI220" s="21"/>
      <c r="AJ220" s="39"/>
    </row>
    <row r="221" spans="1:42" ht="13.95" customHeight="1">
      <c r="A221" s="49" t="s">
        <v>385</v>
      </c>
      <c r="B221" s="4" t="s">
        <v>10</v>
      </c>
      <c r="C221" s="4" t="s">
        <v>11</v>
      </c>
      <c r="D221" s="4">
        <v>401</v>
      </c>
      <c r="E221" s="15" t="s">
        <v>20</v>
      </c>
      <c r="F221" s="7" t="s">
        <v>370</v>
      </c>
      <c r="G221" s="47" t="str">
        <f t="shared" si="2"/>
        <v>D.103.SD.401.04.REV_A</v>
      </c>
      <c r="H221" s="13" t="s">
        <v>325</v>
      </c>
      <c r="I221" s="207">
        <v>2</v>
      </c>
      <c r="J221" s="282"/>
      <c r="K221" s="70"/>
      <c r="L221" s="164"/>
      <c r="M221" s="17"/>
      <c r="N221" s="2"/>
      <c r="O221" s="50" t="str">
        <f t="shared" si="3"/>
        <v xml:space="preserve"> </v>
      </c>
      <c r="P221" s="58"/>
      <c r="Q221" s="50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1"/>
      <c r="AI221" s="21"/>
      <c r="AJ221" s="39"/>
    </row>
    <row r="222" spans="1:42" ht="13.95" customHeight="1">
      <c r="A222" s="49" t="s">
        <v>385</v>
      </c>
      <c r="B222" s="4" t="s">
        <v>10</v>
      </c>
      <c r="C222" s="4" t="s">
        <v>11</v>
      </c>
      <c r="D222" s="4">
        <v>401</v>
      </c>
      <c r="E222" s="15" t="s">
        <v>22</v>
      </c>
      <c r="F222" s="7" t="s">
        <v>370</v>
      </c>
      <c r="G222" s="47" t="str">
        <f t="shared" si="2"/>
        <v>D.103.SD.401.05.REV_A</v>
      </c>
      <c r="H222" s="13" t="s">
        <v>326</v>
      </c>
      <c r="I222" s="287">
        <v>2</v>
      </c>
      <c r="J222" s="283"/>
      <c r="K222" s="72"/>
      <c r="L222" s="167"/>
      <c r="M222" s="8"/>
      <c r="N222" s="2"/>
      <c r="O222" s="50" t="str">
        <f t="shared" si="3"/>
        <v xml:space="preserve"> </v>
      </c>
      <c r="P222" s="58"/>
      <c r="Q222" s="50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1"/>
      <c r="AI222" s="21"/>
      <c r="AJ222" s="39"/>
    </row>
    <row r="223" spans="1:42" ht="13.95" customHeight="1">
      <c r="A223" s="49" t="s">
        <v>385</v>
      </c>
      <c r="B223" s="4" t="s">
        <v>10</v>
      </c>
      <c r="C223" s="4" t="s">
        <v>11</v>
      </c>
      <c r="D223" s="4">
        <v>401</v>
      </c>
      <c r="E223" s="15" t="s">
        <v>23</v>
      </c>
      <c r="F223" s="7" t="s">
        <v>370</v>
      </c>
      <c r="G223" s="47" t="str">
        <f t="shared" si="2"/>
        <v>D.103.SD.401.06.REV_A</v>
      </c>
      <c r="H223" s="13" t="s">
        <v>327</v>
      </c>
      <c r="I223" s="288">
        <v>2</v>
      </c>
      <c r="J223" s="284"/>
      <c r="K223" s="75"/>
      <c r="L223" s="170"/>
      <c r="M223" s="25"/>
      <c r="N223" s="2"/>
      <c r="O223" s="50" t="str">
        <f t="shared" si="3"/>
        <v xml:space="preserve"> </v>
      </c>
      <c r="P223" s="58"/>
      <c r="Q223" s="50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1"/>
      <c r="AI223" s="21"/>
      <c r="AJ223" s="39"/>
    </row>
    <row r="224" spans="1:42" ht="13.95" customHeight="1">
      <c r="A224" s="49" t="s">
        <v>385</v>
      </c>
      <c r="B224" s="4" t="s">
        <v>10</v>
      </c>
      <c r="C224" s="4" t="s">
        <v>11</v>
      </c>
      <c r="D224" s="4">
        <v>401</v>
      </c>
      <c r="E224" s="15" t="s">
        <v>24</v>
      </c>
      <c r="F224" s="7" t="s">
        <v>370</v>
      </c>
      <c r="G224" s="47" t="str">
        <f t="shared" si="2"/>
        <v>D.103.SD.401.07.REV_A</v>
      </c>
      <c r="H224" s="13" t="s">
        <v>328</v>
      </c>
      <c r="I224" s="207">
        <v>2</v>
      </c>
      <c r="J224" s="282"/>
      <c r="K224" s="70"/>
      <c r="L224" s="164"/>
      <c r="M224" s="17"/>
      <c r="N224" s="2"/>
      <c r="O224" s="50" t="str">
        <f t="shared" si="3"/>
        <v xml:space="preserve"> </v>
      </c>
      <c r="P224" s="58"/>
      <c r="Q224" s="50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1"/>
      <c r="AI224" s="21"/>
      <c r="AJ224" s="39"/>
    </row>
    <row r="225" spans="1:36" ht="13.95" customHeight="1">
      <c r="A225" s="49" t="s">
        <v>385</v>
      </c>
      <c r="B225" s="4" t="s">
        <v>10</v>
      </c>
      <c r="C225" s="4" t="s">
        <v>11</v>
      </c>
      <c r="D225" s="4">
        <v>401</v>
      </c>
      <c r="E225" s="15" t="s">
        <v>26</v>
      </c>
      <c r="F225" s="7" t="s">
        <v>370</v>
      </c>
      <c r="G225" s="47" t="str">
        <f t="shared" si="2"/>
        <v>D.103.SD.401.08.REV_A</v>
      </c>
      <c r="H225" s="13" t="s">
        <v>329</v>
      </c>
      <c r="I225" s="207">
        <v>2</v>
      </c>
      <c r="J225" s="282"/>
      <c r="K225" s="70"/>
      <c r="L225" s="164"/>
      <c r="M225" s="17"/>
      <c r="N225" s="2"/>
      <c r="O225" s="50" t="str">
        <f t="shared" si="3"/>
        <v xml:space="preserve"> </v>
      </c>
      <c r="P225" s="58"/>
      <c r="Q225" s="50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1"/>
      <c r="AI225" s="21"/>
      <c r="AJ225" s="39"/>
    </row>
    <row r="226" spans="1:36" ht="13.95" customHeight="1">
      <c r="A226" s="49" t="s">
        <v>385</v>
      </c>
      <c r="B226" s="4" t="s">
        <v>10</v>
      </c>
      <c r="C226" s="4" t="s">
        <v>11</v>
      </c>
      <c r="D226" s="4">
        <v>401</v>
      </c>
      <c r="E226" s="15" t="s">
        <v>256</v>
      </c>
      <c r="F226" s="7" t="s">
        <v>370</v>
      </c>
      <c r="G226" s="47" t="str">
        <f t="shared" si="2"/>
        <v>D.103.SD.401.09.REV_A</v>
      </c>
      <c r="H226" s="13" t="s">
        <v>330</v>
      </c>
      <c r="I226" s="207">
        <v>2</v>
      </c>
      <c r="J226" s="282"/>
      <c r="K226" s="70"/>
      <c r="L226" s="164"/>
      <c r="M226" s="17"/>
      <c r="N226" s="2"/>
      <c r="O226" s="50" t="str">
        <f t="shared" si="3"/>
        <v xml:space="preserve"> </v>
      </c>
      <c r="P226" s="58"/>
      <c r="Q226" s="50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1"/>
      <c r="AI226" s="21"/>
      <c r="AJ226" s="39"/>
    </row>
    <row r="227" spans="1:36" ht="13.95" customHeight="1">
      <c r="A227" s="49" t="s">
        <v>385</v>
      </c>
      <c r="B227" s="4" t="s">
        <v>10</v>
      </c>
      <c r="C227" s="4" t="s">
        <v>11</v>
      </c>
      <c r="D227" s="4">
        <v>402</v>
      </c>
      <c r="E227" s="14" t="s">
        <v>12</v>
      </c>
      <c r="F227" s="7" t="s">
        <v>370</v>
      </c>
      <c r="G227" s="47" t="str">
        <f t="shared" si="2"/>
        <v>D.103.SD.402.01.REV_A</v>
      </c>
      <c r="H227" s="6" t="s">
        <v>331</v>
      </c>
      <c r="I227" s="207">
        <v>4</v>
      </c>
      <c r="J227" s="282"/>
      <c r="K227" s="70"/>
      <c r="L227" s="164"/>
      <c r="M227" s="17"/>
      <c r="N227" s="2"/>
      <c r="O227" s="50" t="str">
        <f t="shared" si="3"/>
        <v xml:space="preserve"> </v>
      </c>
      <c r="P227" s="58"/>
      <c r="Q227" s="50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1"/>
      <c r="AI227" s="21"/>
      <c r="AJ227" s="39"/>
    </row>
    <row r="228" spans="1:36" ht="13.95" customHeight="1">
      <c r="A228" s="49" t="s">
        <v>385</v>
      </c>
      <c r="B228" s="4" t="s">
        <v>10</v>
      </c>
      <c r="C228" s="4" t="s">
        <v>11</v>
      </c>
      <c r="D228" s="4">
        <v>409</v>
      </c>
      <c r="E228" s="14" t="s">
        <v>12</v>
      </c>
      <c r="F228" s="7" t="s">
        <v>370</v>
      </c>
      <c r="G228" s="47" t="str">
        <f t="shared" si="2"/>
        <v>D.103.SD.409.01.REV_A</v>
      </c>
      <c r="H228" s="13" t="s">
        <v>332</v>
      </c>
      <c r="I228" s="207">
        <v>1</v>
      </c>
      <c r="J228" s="282"/>
      <c r="K228" s="70"/>
      <c r="L228" s="164"/>
      <c r="M228" s="17"/>
      <c r="N228" s="2"/>
      <c r="O228" s="50" t="str">
        <f t="shared" si="3"/>
        <v xml:space="preserve"> </v>
      </c>
      <c r="P228" s="58"/>
      <c r="Q228" s="50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1"/>
      <c r="AI228" s="21"/>
      <c r="AJ228" s="39"/>
    </row>
    <row r="229" spans="1:36" ht="13.95" customHeight="1">
      <c r="A229" s="49" t="s">
        <v>385</v>
      </c>
      <c r="B229" s="4" t="s">
        <v>10</v>
      </c>
      <c r="C229" s="4" t="s">
        <v>11</v>
      </c>
      <c r="D229" s="4">
        <v>409</v>
      </c>
      <c r="E229" s="14" t="s">
        <v>14</v>
      </c>
      <c r="F229" s="7" t="s">
        <v>370</v>
      </c>
      <c r="G229" s="47" t="str">
        <f t="shared" si="2"/>
        <v>D.103.SD.409.02.REV_A</v>
      </c>
      <c r="H229" s="13" t="s">
        <v>333</v>
      </c>
      <c r="I229" s="207">
        <v>4</v>
      </c>
      <c r="J229" s="282"/>
      <c r="K229" s="70"/>
      <c r="L229" s="164"/>
      <c r="M229" s="17"/>
      <c r="N229" s="2"/>
      <c r="O229" s="50" t="str">
        <f t="shared" si="3"/>
        <v xml:space="preserve"> </v>
      </c>
      <c r="P229" s="58"/>
      <c r="Q229" s="50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1"/>
      <c r="AI229" s="21"/>
      <c r="AJ229" s="39"/>
    </row>
    <row r="230" spans="1:36" ht="13.95" customHeight="1">
      <c r="A230" s="49" t="s">
        <v>385</v>
      </c>
      <c r="B230" s="4" t="s">
        <v>10</v>
      </c>
      <c r="C230" s="4" t="s">
        <v>11</v>
      </c>
      <c r="D230" s="4">
        <v>410</v>
      </c>
      <c r="E230" s="14" t="s">
        <v>12</v>
      </c>
      <c r="F230" s="7" t="s">
        <v>370</v>
      </c>
      <c r="G230" s="47" t="str">
        <f t="shared" si="2"/>
        <v>D.103.SD.410.01.REV_A</v>
      </c>
      <c r="H230" s="13" t="s">
        <v>334</v>
      </c>
      <c r="I230" s="207">
        <v>6</v>
      </c>
      <c r="J230" s="282"/>
      <c r="K230" s="70"/>
      <c r="L230" s="164"/>
      <c r="M230" s="17"/>
      <c r="N230" s="2"/>
      <c r="O230" s="50" t="str">
        <f t="shared" si="3"/>
        <v xml:space="preserve"> </v>
      </c>
      <c r="P230" s="58"/>
      <c r="Q230" s="50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1"/>
      <c r="AI230" s="21"/>
      <c r="AJ230" s="39"/>
    </row>
    <row r="231" spans="1:36" ht="13.95" customHeight="1">
      <c r="A231" s="49" t="s">
        <v>385</v>
      </c>
      <c r="B231" s="4" t="s">
        <v>10</v>
      </c>
      <c r="C231" s="4" t="s">
        <v>11</v>
      </c>
      <c r="D231" s="4">
        <v>418</v>
      </c>
      <c r="E231" s="14" t="s">
        <v>12</v>
      </c>
      <c r="F231" s="7" t="s">
        <v>370</v>
      </c>
      <c r="G231" s="47" t="str">
        <f t="shared" si="2"/>
        <v>D.103.SD.418.01.REV_A</v>
      </c>
      <c r="H231" s="6" t="s">
        <v>335</v>
      </c>
      <c r="I231" s="207">
        <v>6</v>
      </c>
      <c r="J231" s="282"/>
      <c r="K231" s="70"/>
      <c r="L231" s="164"/>
      <c r="M231" s="17"/>
      <c r="N231" s="2"/>
      <c r="O231" s="50" t="str">
        <f t="shared" si="3"/>
        <v xml:space="preserve"> </v>
      </c>
      <c r="P231" s="58"/>
      <c r="Q231" s="50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1"/>
      <c r="AI231" s="21"/>
      <c r="AJ231" s="39"/>
    </row>
    <row r="232" spans="1:36" ht="13.95" customHeight="1">
      <c r="A232" s="49" t="s">
        <v>385</v>
      </c>
      <c r="B232" s="4" t="s">
        <v>10</v>
      </c>
      <c r="C232" s="4" t="s">
        <v>11</v>
      </c>
      <c r="D232" s="4">
        <v>418</v>
      </c>
      <c r="E232" s="14" t="s">
        <v>14</v>
      </c>
      <c r="F232" s="7" t="s">
        <v>370</v>
      </c>
      <c r="G232" s="47" t="str">
        <f t="shared" si="2"/>
        <v>D.103.SD.418.02.REV_A</v>
      </c>
      <c r="H232" s="6" t="s">
        <v>336</v>
      </c>
      <c r="I232" s="207">
        <v>6</v>
      </c>
      <c r="J232" s="282"/>
      <c r="K232" s="70"/>
      <c r="L232" s="164"/>
      <c r="M232" s="17"/>
      <c r="N232" s="2"/>
      <c r="O232" s="50" t="str">
        <f t="shared" si="3"/>
        <v xml:space="preserve"> </v>
      </c>
      <c r="P232" s="58"/>
      <c r="Q232" s="50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1"/>
      <c r="AI232" s="21"/>
      <c r="AJ232" s="39"/>
    </row>
    <row r="233" spans="1:36" ht="13.95" customHeight="1">
      <c r="A233" s="49" t="s">
        <v>385</v>
      </c>
      <c r="B233" s="4" t="s">
        <v>10</v>
      </c>
      <c r="C233" s="4" t="s">
        <v>11</v>
      </c>
      <c r="D233" s="4">
        <v>418</v>
      </c>
      <c r="E233" s="14" t="s">
        <v>16</v>
      </c>
      <c r="F233" s="7" t="s">
        <v>370</v>
      </c>
      <c r="G233" s="47" t="str">
        <f t="shared" si="2"/>
        <v>D.103.SD.418.03.REV_A</v>
      </c>
      <c r="H233" s="6" t="s">
        <v>337</v>
      </c>
      <c r="I233" s="207">
        <v>6</v>
      </c>
      <c r="J233" s="282"/>
      <c r="K233" s="70"/>
      <c r="L233" s="164"/>
      <c r="M233" s="17"/>
      <c r="N233" s="2"/>
      <c r="O233" s="50" t="str">
        <f t="shared" si="3"/>
        <v xml:space="preserve"> </v>
      </c>
      <c r="P233" s="58"/>
      <c r="Q233" s="50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1"/>
      <c r="AI233" s="21"/>
      <c r="AJ233" s="39"/>
    </row>
    <row r="234" spans="1:36" ht="13.95" customHeight="1">
      <c r="A234" s="49" t="s">
        <v>385</v>
      </c>
      <c r="B234" s="4" t="s">
        <v>10</v>
      </c>
      <c r="C234" s="4" t="s">
        <v>11</v>
      </c>
      <c r="D234" s="4">
        <v>420</v>
      </c>
      <c r="E234" s="14" t="s">
        <v>12</v>
      </c>
      <c r="F234" s="7" t="s">
        <v>370</v>
      </c>
      <c r="G234" s="47" t="str">
        <f t="shared" si="2"/>
        <v>D.103.SD.420.01.REV_A</v>
      </c>
      <c r="H234" s="13" t="s">
        <v>338</v>
      </c>
      <c r="I234" s="207">
        <v>6</v>
      </c>
      <c r="J234" s="282"/>
      <c r="K234" s="70"/>
      <c r="L234" s="164"/>
      <c r="M234" s="17"/>
      <c r="N234" s="2"/>
      <c r="O234" s="50" t="str">
        <f t="shared" si="3"/>
        <v xml:space="preserve"> </v>
      </c>
      <c r="P234" s="58"/>
      <c r="Q234" s="50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1"/>
      <c r="AI234" s="21"/>
      <c r="AJ234" s="39"/>
    </row>
    <row r="235" spans="1:36" ht="13.95" customHeight="1">
      <c r="A235" s="49" t="s">
        <v>385</v>
      </c>
      <c r="B235" s="4" t="s">
        <v>10</v>
      </c>
      <c r="C235" s="4" t="s">
        <v>11</v>
      </c>
      <c r="D235" s="4">
        <v>420</v>
      </c>
      <c r="E235" s="14" t="s">
        <v>14</v>
      </c>
      <c r="F235" s="7" t="s">
        <v>370</v>
      </c>
      <c r="G235" s="47" t="str">
        <f t="shared" si="2"/>
        <v>D.103.SD.420.02.REV_A</v>
      </c>
      <c r="H235" s="13" t="s">
        <v>339</v>
      </c>
      <c r="I235" s="207">
        <v>6</v>
      </c>
      <c r="J235" s="282"/>
      <c r="K235" s="70"/>
      <c r="L235" s="164"/>
      <c r="M235" s="17"/>
      <c r="N235" s="2"/>
      <c r="O235" s="50" t="str">
        <f t="shared" si="3"/>
        <v xml:space="preserve"> </v>
      </c>
      <c r="P235" s="58"/>
      <c r="Q235" s="50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1"/>
      <c r="AI235" s="21"/>
      <c r="AJ235" s="39"/>
    </row>
    <row r="236" spans="1:36" ht="13.95" customHeight="1">
      <c r="A236" s="49" t="s">
        <v>385</v>
      </c>
      <c r="B236" s="4" t="s">
        <v>10</v>
      </c>
      <c r="C236" s="4" t="s">
        <v>11</v>
      </c>
      <c r="D236" s="4">
        <v>431</v>
      </c>
      <c r="E236" s="14" t="s">
        <v>12</v>
      </c>
      <c r="F236" s="7" t="s">
        <v>370</v>
      </c>
      <c r="G236" s="47" t="str">
        <f t="shared" si="2"/>
        <v>D.103.SD.431.01.REV_A</v>
      </c>
      <c r="H236" s="6" t="s">
        <v>340</v>
      </c>
      <c r="I236" s="207">
        <v>6</v>
      </c>
      <c r="J236" s="282"/>
      <c r="K236" s="70"/>
      <c r="L236" s="164"/>
      <c r="M236" s="17"/>
      <c r="N236" s="2"/>
      <c r="O236" s="50" t="str">
        <f t="shared" si="3"/>
        <v xml:space="preserve"> </v>
      </c>
      <c r="P236" s="58"/>
      <c r="Q236" s="50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1"/>
      <c r="AI236" s="21"/>
      <c r="AJ236" s="39"/>
    </row>
    <row r="237" spans="1:36" ht="13.95" customHeight="1">
      <c r="A237" s="49" t="s">
        <v>385</v>
      </c>
      <c r="B237" s="4" t="s">
        <v>10</v>
      </c>
      <c r="C237" s="4" t="s">
        <v>11</v>
      </c>
      <c r="D237" s="4">
        <v>433</v>
      </c>
      <c r="E237" s="14" t="s">
        <v>12</v>
      </c>
      <c r="F237" s="7" t="s">
        <v>370</v>
      </c>
      <c r="G237" s="47" t="str">
        <f t="shared" si="2"/>
        <v>D.103.SD.433.01.REV_A</v>
      </c>
      <c r="H237" s="6" t="s">
        <v>341</v>
      </c>
      <c r="I237" s="207">
        <v>1</v>
      </c>
      <c r="J237" s="282"/>
      <c r="K237" s="70"/>
      <c r="L237" s="164"/>
      <c r="M237" s="17"/>
      <c r="N237" s="2"/>
      <c r="O237" s="50" t="str">
        <f t="shared" si="3"/>
        <v xml:space="preserve"> </v>
      </c>
      <c r="P237" s="58"/>
      <c r="Q237" s="50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1"/>
      <c r="AI237" s="21"/>
      <c r="AJ237" s="39"/>
    </row>
    <row r="238" spans="1:36" ht="13.95" customHeight="1">
      <c r="A238" s="49" t="s">
        <v>385</v>
      </c>
      <c r="B238" s="4" t="s">
        <v>10</v>
      </c>
      <c r="C238" s="4" t="s">
        <v>38</v>
      </c>
      <c r="D238" s="4">
        <v>435</v>
      </c>
      <c r="E238" s="14" t="s">
        <v>12</v>
      </c>
      <c r="F238" s="7" t="s">
        <v>370</v>
      </c>
      <c r="G238" s="47" t="str">
        <f t="shared" si="2"/>
        <v>D.103.SD435.01.REV_A</v>
      </c>
      <c r="H238" s="6" t="s">
        <v>342</v>
      </c>
      <c r="I238" s="207">
        <v>1</v>
      </c>
      <c r="J238" s="282"/>
      <c r="K238" s="70"/>
      <c r="L238" s="164"/>
      <c r="M238" s="17"/>
      <c r="N238" s="2"/>
      <c r="O238" s="50" t="str">
        <f t="shared" si="3"/>
        <v xml:space="preserve"> </v>
      </c>
      <c r="P238" s="58"/>
      <c r="Q238" s="50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1"/>
      <c r="AI238" s="21"/>
      <c r="AJ238" s="39"/>
    </row>
    <row r="239" spans="1:36" ht="13.95" customHeight="1">
      <c r="A239" s="49" t="s">
        <v>385</v>
      </c>
      <c r="B239" s="4" t="s">
        <v>10</v>
      </c>
      <c r="C239" s="4" t="s">
        <v>38</v>
      </c>
      <c r="D239" s="4">
        <v>437</v>
      </c>
      <c r="E239" s="14" t="s">
        <v>12</v>
      </c>
      <c r="F239" s="7" t="s">
        <v>370</v>
      </c>
      <c r="G239" s="47" t="str">
        <f t="shared" si="2"/>
        <v>D.103.SD437.01.REV_A</v>
      </c>
      <c r="H239" s="6" t="s">
        <v>343</v>
      </c>
      <c r="I239" s="207">
        <v>5</v>
      </c>
      <c r="J239" s="282"/>
      <c r="K239" s="70"/>
      <c r="L239" s="164"/>
      <c r="M239" s="17"/>
      <c r="N239" s="2"/>
      <c r="O239" s="50" t="str">
        <f t="shared" si="3"/>
        <v xml:space="preserve"> </v>
      </c>
      <c r="P239" s="58"/>
      <c r="Q239" s="50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1"/>
      <c r="AI239" s="21"/>
      <c r="AJ239" s="39"/>
    </row>
    <row r="240" spans="1:36" ht="13.95" customHeight="1">
      <c r="A240" s="49" t="s">
        <v>385</v>
      </c>
      <c r="B240" s="4" t="s">
        <v>10</v>
      </c>
      <c r="C240" s="4" t="s">
        <v>38</v>
      </c>
      <c r="D240" s="4">
        <v>438</v>
      </c>
      <c r="E240" s="14" t="s">
        <v>12</v>
      </c>
      <c r="F240" s="7" t="s">
        <v>370</v>
      </c>
      <c r="G240" s="47" t="str">
        <f t="shared" si="2"/>
        <v>D.103.SD438.01.REV_A</v>
      </c>
      <c r="H240" s="6" t="s">
        <v>344</v>
      </c>
      <c r="I240" s="207">
        <v>7</v>
      </c>
      <c r="J240" s="282"/>
      <c r="K240" s="70"/>
      <c r="L240" s="164"/>
      <c r="M240" s="17"/>
      <c r="N240" s="2"/>
      <c r="O240" s="50" t="str">
        <f t="shared" si="3"/>
        <v xml:space="preserve"> </v>
      </c>
      <c r="P240" s="58"/>
      <c r="Q240" s="50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1"/>
      <c r="AI240" s="21"/>
      <c r="AJ240" s="39"/>
    </row>
    <row r="241" spans="1:36" ht="13.95" customHeight="1">
      <c r="A241" s="49" t="s">
        <v>385</v>
      </c>
      <c r="B241" s="4" t="s">
        <v>10</v>
      </c>
      <c r="C241" s="4" t="s">
        <v>38</v>
      </c>
      <c r="D241" s="4">
        <v>439</v>
      </c>
      <c r="E241" s="14" t="s">
        <v>12</v>
      </c>
      <c r="F241" s="7" t="s">
        <v>370</v>
      </c>
      <c r="G241" s="47" t="str">
        <f t="shared" si="2"/>
        <v>D.103.SD439.01.REV_A</v>
      </c>
      <c r="H241" s="6" t="s">
        <v>345</v>
      </c>
      <c r="I241" s="207">
        <v>6</v>
      </c>
      <c r="J241" s="282"/>
      <c r="K241" s="70"/>
      <c r="L241" s="164"/>
      <c r="M241" s="17"/>
      <c r="N241" s="2"/>
      <c r="O241" s="50" t="str">
        <f t="shared" si="3"/>
        <v xml:space="preserve"> </v>
      </c>
      <c r="P241" s="58"/>
      <c r="Q241" s="50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1"/>
      <c r="AI241" s="21"/>
      <c r="AJ241" s="39"/>
    </row>
    <row r="242" spans="1:36" ht="13.95" customHeight="1">
      <c r="A242" s="49" t="s">
        <v>385</v>
      </c>
      <c r="B242" s="4" t="s">
        <v>10</v>
      </c>
      <c r="C242" s="4" t="s">
        <v>38</v>
      </c>
      <c r="D242" s="4">
        <v>445</v>
      </c>
      <c r="E242" s="14" t="s">
        <v>12</v>
      </c>
      <c r="F242" s="7" t="s">
        <v>370</v>
      </c>
      <c r="G242" s="47" t="str">
        <f t="shared" si="2"/>
        <v>D.103.SD445.01.REV_A</v>
      </c>
      <c r="H242" s="6" t="s">
        <v>346</v>
      </c>
      <c r="I242" s="207">
        <v>6</v>
      </c>
      <c r="J242" s="282"/>
      <c r="K242" s="70"/>
      <c r="L242" s="164"/>
      <c r="M242" s="17"/>
      <c r="N242" s="2"/>
      <c r="O242" s="50" t="str">
        <f t="shared" si="3"/>
        <v xml:space="preserve"> </v>
      </c>
      <c r="P242" s="58"/>
      <c r="Q242" s="50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1"/>
      <c r="AI242" s="21"/>
      <c r="AJ242" s="39"/>
    </row>
    <row r="243" spans="1:36" ht="13.95" customHeight="1" thickBot="1">
      <c r="A243" s="49" t="s">
        <v>385</v>
      </c>
      <c r="B243" s="4" t="s">
        <v>10</v>
      </c>
      <c r="C243" s="4" t="s">
        <v>38</v>
      </c>
      <c r="D243" s="4">
        <v>452</v>
      </c>
      <c r="E243" s="14" t="s">
        <v>12</v>
      </c>
      <c r="F243" s="7" t="s">
        <v>370</v>
      </c>
      <c r="G243" s="47" t="str">
        <f t="shared" si="2"/>
        <v>D.103.SD452.01.REV_A</v>
      </c>
      <c r="H243" s="13" t="s">
        <v>347</v>
      </c>
      <c r="I243" s="207">
        <v>6</v>
      </c>
      <c r="J243" s="282"/>
      <c r="K243" s="70"/>
      <c r="L243" s="164"/>
      <c r="M243" s="17"/>
      <c r="N243" s="2"/>
      <c r="O243" s="50" t="str">
        <f t="shared" si="3"/>
        <v xml:space="preserve"> </v>
      </c>
      <c r="P243" s="58"/>
      <c r="Q243" s="50"/>
      <c r="R243" s="40"/>
      <c r="S243" s="40"/>
      <c r="T243" s="40"/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F243" s="40"/>
      <c r="AG243" s="40"/>
      <c r="AH243" s="41"/>
      <c r="AI243" s="41"/>
      <c r="AJ243" s="42"/>
    </row>
    <row r="244" spans="1:36" ht="13.95" customHeight="1">
      <c r="A244" s="49" t="s">
        <v>385</v>
      </c>
      <c r="B244" s="4" t="s">
        <v>10</v>
      </c>
      <c r="C244" s="4" t="s">
        <v>11</v>
      </c>
      <c r="D244" s="4">
        <v>501</v>
      </c>
      <c r="E244" s="14" t="s">
        <v>12</v>
      </c>
      <c r="F244" s="7" t="s">
        <v>370</v>
      </c>
      <c r="G244" s="47" t="str">
        <f t="shared" si="2"/>
        <v>D.103.SD.501.01.REV_A</v>
      </c>
      <c r="H244" s="6" t="s">
        <v>74</v>
      </c>
      <c r="I244" s="207">
        <v>4</v>
      </c>
      <c r="J244" s="282"/>
      <c r="K244" s="70"/>
      <c r="L244" s="164"/>
      <c r="M244" s="17"/>
      <c r="N244" s="17"/>
      <c r="O244" s="50"/>
      <c r="P244" s="58"/>
      <c r="Q244" s="50"/>
      <c r="R244" s="36"/>
      <c r="S244" s="36"/>
      <c r="T244" s="36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37"/>
      <c r="AI244" s="37"/>
      <c r="AJ244" s="38"/>
    </row>
    <row r="245" spans="1:36" ht="13.95" customHeight="1">
      <c r="A245" s="49" t="s">
        <v>385</v>
      </c>
      <c r="B245" s="4" t="s">
        <v>10</v>
      </c>
      <c r="C245" s="4" t="s">
        <v>11</v>
      </c>
      <c r="D245" s="4">
        <v>501</v>
      </c>
      <c r="E245" s="14" t="s">
        <v>14</v>
      </c>
      <c r="F245" s="7" t="s">
        <v>370</v>
      </c>
      <c r="G245" s="47" t="str">
        <f t="shared" si="2"/>
        <v>D.103.SD.501.02.REV_A</v>
      </c>
      <c r="H245" s="6" t="s">
        <v>75</v>
      </c>
      <c r="I245" s="207">
        <v>4</v>
      </c>
      <c r="J245" s="282"/>
      <c r="K245" s="70"/>
      <c r="L245" s="164"/>
      <c r="M245" s="24"/>
      <c r="N245" s="17"/>
      <c r="O245" s="50"/>
      <c r="P245" s="58"/>
      <c r="Q245" s="50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1"/>
      <c r="AI245" s="21"/>
      <c r="AJ245" s="39"/>
    </row>
    <row r="246" spans="1:36" ht="13.95" customHeight="1">
      <c r="A246" s="49" t="s">
        <v>385</v>
      </c>
      <c r="B246" s="4" t="s">
        <v>10</v>
      </c>
      <c r="C246" s="4" t="s">
        <v>11</v>
      </c>
      <c r="D246" s="4">
        <v>501</v>
      </c>
      <c r="E246" s="14" t="s">
        <v>16</v>
      </c>
      <c r="F246" s="7" t="s">
        <v>370</v>
      </c>
      <c r="G246" s="47" t="str">
        <f t="shared" si="2"/>
        <v>D.103.SD.501.03.REV_A</v>
      </c>
      <c r="H246" s="6" t="s">
        <v>76</v>
      </c>
      <c r="I246" s="207">
        <v>6</v>
      </c>
      <c r="J246" s="282"/>
      <c r="K246" s="70"/>
      <c r="L246" s="164"/>
      <c r="M246" s="24"/>
      <c r="N246" s="17"/>
      <c r="O246" s="50"/>
      <c r="P246" s="58"/>
      <c r="Q246" s="50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1"/>
      <c r="AI246" s="21"/>
      <c r="AJ246" s="39"/>
    </row>
    <row r="247" spans="1:36" ht="13.95" customHeight="1">
      <c r="A247" s="49" t="s">
        <v>385</v>
      </c>
      <c r="B247" s="4" t="s">
        <v>10</v>
      </c>
      <c r="C247" s="4" t="s">
        <v>11</v>
      </c>
      <c r="D247" s="4">
        <v>503</v>
      </c>
      <c r="E247" s="14" t="s">
        <v>12</v>
      </c>
      <c r="F247" s="7" t="s">
        <v>370</v>
      </c>
      <c r="G247" s="47" t="str">
        <f t="shared" si="2"/>
        <v>D.103.SD.503.01.REV_A</v>
      </c>
      <c r="H247" s="6" t="s">
        <v>77</v>
      </c>
      <c r="I247" s="207">
        <v>4</v>
      </c>
      <c r="J247" s="282"/>
      <c r="K247" s="70"/>
      <c r="L247" s="164"/>
      <c r="M247" s="24"/>
      <c r="N247" s="17"/>
      <c r="O247" s="50"/>
      <c r="P247" s="58"/>
      <c r="Q247" s="50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1"/>
      <c r="AI247" s="21"/>
      <c r="AJ247" s="39"/>
    </row>
    <row r="248" spans="1:36" ht="13.95" customHeight="1">
      <c r="A248" s="49" t="s">
        <v>385</v>
      </c>
      <c r="B248" s="4" t="s">
        <v>10</v>
      </c>
      <c r="C248" s="4" t="s">
        <v>11</v>
      </c>
      <c r="D248" s="4">
        <v>511</v>
      </c>
      <c r="E248" s="14" t="s">
        <v>12</v>
      </c>
      <c r="F248" s="7" t="s">
        <v>370</v>
      </c>
      <c r="G248" s="47" t="str">
        <f t="shared" si="2"/>
        <v>D.103.SD.511.01.REV_A</v>
      </c>
      <c r="H248" s="6" t="s">
        <v>78</v>
      </c>
      <c r="I248" s="207">
        <v>3</v>
      </c>
      <c r="J248" s="282"/>
      <c r="K248" s="70"/>
      <c r="L248" s="164"/>
      <c r="M248" s="17"/>
      <c r="N248" s="17"/>
      <c r="O248" s="50"/>
      <c r="P248" s="58"/>
      <c r="Q248" s="50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1"/>
      <c r="AI248" s="21"/>
      <c r="AJ248" s="39"/>
    </row>
    <row r="249" spans="1:36" ht="13.95" customHeight="1">
      <c r="A249" s="49" t="s">
        <v>385</v>
      </c>
      <c r="B249" s="4" t="s">
        <v>10</v>
      </c>
      <c r="C249" s="4" t="s">
        <v>11</v>
      </c>
      <c r="D249" s="4">
        <v>514</v>
      </c>
      <c r="E249" s="14" t="s">
        <v>12</v>
      </c>
      <c r="F249" s="7" t="s">
        <v>370</v>
      </c>
      <c r="G249" s="47" t="str">
        <f t="shared" si="2"/>
        <v>D.103.SD.514.01.REV_A</v>
      </c>
      <c r="H249" s="6" t="s">
        <v>79</v>
      </c>
      <c r="I249" s="207">
        <v>3</v>
      </c>
      <c r="J249" s="282"/>
      <c r="K249" s="70"/>
      <c r="L249" s="164"/>
      <c r="M249" s="17"/>
      <c r="N249" s="17"/>
      <c r="O249" s="50"/>
      <c r="P249" s="58"/>
      <c r="Q249" s="50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1"/>
      <c r="AI249" s="21"/>
      <c r="AJ249" s="39"/>
    </row>
    <row r="250" spans="1:36" ht="13.95" customHeight="1">
      <c r="A250" s="49" t="s">
        <v>385</v>
      </c>
      <c r="B250" s="4" t="s">
        <v>10</v>
      </c>
      <c r="C250" s="4" t="s">
        <v>38</v>
      </c>
      <c r="D250" s="4">
        <v>514</v>
      </c>
      <c r="E250" s="14" t="s">
        <v>14</v>
      </c>
      <c r="F250" s="7" t="s">
        <v>370</v>
      </c>
      <c r="G250" s="47" t="str">
        <f t="shared" si="2"/>
        <v>D.103.SD514.02.REV_A</v>
      </c>
      <c r="H250" s="13" t="s">
        <v>80</v>
      </c>
      <c r="I250" s="207">
        <v>4</v>
      </c>
      <c r="J250" s="282"/>
      <c r="K250" s="70"/>
      <c r="L250" s="164"/>
      <c r="M250" s="24"/>
      <c r="N250" s="17"/>
      <c r="O250" s="50"/>
      <c r="P250" s="58"/>
      <c r="Q250" s="50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1"/>
      <c r="AI250" s="21"/>
      <c r="AJ250" s="39"/>
    </row>
    <row r="251" spans="1:36" ht="13.95" customHeight="1">
      <c r="A251" s="49" t="s">
        <v>385</v>
      </c>
      <c r="B251" s="4" t="s">
        <v>10</v>
      </c>
      <c r="C251" s="4" t="s">
        <v>38</v>
      </c>
      <c r="D251" s="4">
        <v>514</v>
      </c>
      <c r="E251" s="14" t="s">
        <v>16</v>
      </c>
      <c r="F251" s="7" t="s">
        <v>370</v>
      </c>
      <c r="G251" s="47" t="str">
        <f t="shared" si="2"/>
        <v>D.103.SD514.03.REV_A</v>
      </c>
      <c r="H251" s="13" t="s">
        <v>81</v>
      </c>
      <c r="I251" s="207">
        <v>3</v>
      </c>
      <c r="J251" s="282"/>
      <c r="K251" s="70"/>
      <c r="L251" s="164"/>
      <c r="M251" s="24"/>
      <c r="N251" s="17"/>
      <c r="O251" s="50"/>
      <c r="P251" s="58"/>
      <c r="Q251" s="50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1"/>
      <c r="AI251" s="21"/>
      <c r="AJ251" s="39"/>
    </row>
    <row r="252" spans="1:36" ht="13.95" customHeight="1">
      <c r="A252" s="49" t="s">
        <v>385</v>
      </c>
      <c r="B252" s="4" t="s">
        <v>10</v>
      </c>
      <c r="C252" s="4" t="s">
        <v>38</v>
      </c>
      <c r="D252" s="4">
        <v>514</v>
      </c>
      <c r="E252" s="14" t="s">
        <v>20</v>
      </c>
      <c r="F252" s="7" t="s">
        <v>370</v>
      </c>
      <c r="G252" s="47" t="str">
        <f t="shared" si="2"/>
        <v>D.103.SD514.04.REV_A</v>
      </c>
      <c r="H252" s="13" t="s">
        <v>82</v>
      </c>
      <c r="I252" s="207">
        <v>3</v>
      </c>
      <c r="J252" s="282"/>
      <c r="K252" s="70"/>
      <c r="L252" s="164"/>
      <c r="M252" s="24"/>
      <c r="N252" s="17"/>
      <c r="O252" s="50"/>
      <c r="P252" s="58"/>
      <c r="Q252" s="50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1"/>
      <c r="AI252" s="21"/>
      <c r="AJ252" s="39"/>
    </row>
    <row r="253" spans="1:36" ht="13.95" customHeight="1">
      <c r="A253" s="49" t="s">
        <v>385</v>
      </c>
      <c r="B253" s="4" t="s">
        <v>10</v>
      </c>
      <c r="C253" s="4" t="s">
        <v>38</v>
      </c>
      <c r="D253" s="4">
        <v>514</v>
      </c>
      <c r="E253" s="14" t="s">
        <v>22</v>
      </c>
      <c r="F253" s="7" t="s">
        <v>370</v>
      </c>
      <c r="G253" s="47" t="str">
        <f t="shared" si="2"/>
        <v>D.103.SD514.05.REV_A</v>
      </c>
      <c r="H253" s="13" t="s">
        <v>83</v>
      </c>
      <c r="I253" s="207">
        <v>3</v>
      </c>
      <c r="J253" s="282"/>
      <c r="K253" s="70"/>
      <c r="L253" s="164"/>
      <c r="M253" s="24"/>
      <c r="N253" s="17"/>
      <c r="O253" s="50"/>
      <c r="P253" s="58"/>
      <c r="Q253" s="50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1"/>
      <c r="AI253" s="21"/>
      <c r="AJ253" s="39"/>
    </row>
    <row r="254" spans="1:36" ht="13.95" customHeight="1">
      <c r="A254" s="49" t="s">
        <v>385</v>
      </c>
      <c r="B254" s="4" t="s">
        <v>10</v>
      </c>
      <c r="C254" s="4" t="s">
        <v>11</v>
      </c>
      <c r="D254" s="4">
        <v>515</v>
      </c>
      <c r="E254" s="14" t="s">
        <v>12</v>
      </c>
      <c r="F254" s="7" t="s">
        <v>370</v>
      </c>
      <c r="G254" s="47" t="str">
        <f t="shared" si="2"/>
        <v>D.103.SD.515.01.REV_A</v>
      </c>
      <c r="H254" s="13" t="s">
        <v>84</v>
      </c>
      <c r="I254" s="207">
        <v>3</v>
      </c>
      <c r="J254" s="282"/>
      <c r="K254" s="70"/>
      <c r="L254" s="164"/>
      <c r="M254" s="24"/>
      <c r="N254" s="17"/>
      <c r="O254" s="50"/>
      <c r="P254" s="58"/>
      <c r="Q254" s="50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1"/>
      <c r="AI254" s="21"/>
      <c r="AJ254" s="39"/>
    </row>
    <row r="255" spans="1:36" ht="13.95" customHeight="1">
      <c r="A255" s="49" t="s">
        <v>385</v>
      </c>
      <c r="B255" s="4" t="s">
        <v>10</v>
      </c>
      <c r="C255" s="4" t="s">
        <v>11</v>
      </c>
      <c r="D255" s="4">
        <v>517</v>
      </c>
      <c r="E255" s="14" t="s">
        <v>12</v>
      </c>
      <c r="F255" s="7" t="s">
        <v>370</v>
      </c>
      <c r="G255" s="47" t="str">
        <f t="shared" si="2"/>
        <v>D.103.SD.517.01.REV_A</v>
      </c>
      <c r="H255" s="13" t="s">
        <v>85</v>
      </c>
      <c r="I255" s="207">
        <v>4</v>
      </c>
      <c r="J255" s="282"/>
      <c r="K255" s="70"/>
      <c r="L255" s="164"/>
      <c r="M255" s="24"/>
      <c r="N255" s="17"/>
      <c r="O255" s="50"/>
      <c r="P255" s="58"/>
      <c r="Q255" s="50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1"/>
      <c r="AI255" s="21"/>
      <c r="AJ255" s="39"/>
    </row>
    <row r="256" spans="1:36" ht="13.95" customHeight="1">
      <c r="A256" s="49" t="s">
        <v>385</v>
      </c>
      <c r="B256" s="4" t="s">
        <v>10</v>
      </c>
      <c r="C256" s="4" t="s">
        <v>11</v>
      </c>
      <c r="D256" s="4">
        <v>517</v>
      </c>
      <c r="E256" s="14" t="s">
        <v>14</v>
      </c>
      <c r="F256" s="7" t="s">
        <v>370</v>
      </c>
      <c r="G256" s="47" t="str">
        <f t="shared" si="2"/>
        <v>D.103.SD.517.02.REV_A</v>
      </c>
      <c r="H256" s="13" t="s">
        <v>86</v>
      </c>
      <c r="I256" s="207">
        <v>6</v>
      </c>
      <c r="J256" s="282"/>
      <c r="K256" s="70"/>
      <c r="L256" s="164"/>
      <c r="M256" s="24"/>
      <c r="N256" s="17"/>
      <c r="O256" s="50"/>
      <c r="P256" s="58"/>
      <c r="Q256" s="50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1"/>
      <c r="AI256" s="21"/>
      <c r="AJ256" s="39"/>
    </row>
    <row r="257" spans="1:36" ht="13.95" customHeight="1">
      <c r="A257" s="49" t="s">
        <v>385</v>
      </c>
      <c r="B257" s="4" t="s">
        <v>10</v>
      </c>
      <c r="C257" s="4" t="s">
        <v>38</v>
      </c>
      <c r="D257" s="4">
        <v>517</v>
      </c>
      <c r="E257" s="14" t="s">
        <v>16</v>
      </c>
      <c r="F257" s="7" t="s">
        <v>370</v>
      </c>
      <c r="G257" s="47" t="str">
        <f t="shared" si="2"/>
        <v>D.103.SD517.03.REV_A</v>
      </c>
      <c r="H257" s="13" t="s">
        <v>87</v>
      </c>
      <c r="I257" s="207">
        <v>4</v>
      </c>
      <c r="J257" s="282"/>
      <c r="K257" s="70"/>
      <c r="L257" s="164"/>
      <c r="M257" s="24"/>
      <c r="N257" s="17"/>
      <c r="O257" s="50"/>
      <c r="P257" s="58"/>
      <c r="Q257" s="50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1"/>
      <c r="AI257" s="21"/>
      <c r="AJ257" s="39"/>
    </row>
    <row r="258" spans="1:36" ht="13.95" customHeight="1">
      <c r="A258" s="49" t="s">
        <v>385</v>
      </c>
      <c r="B258" s="4" t="s">
        <v>10</v>
      </c>
      <c r="C258" s="4" t="s">
        <v>11</v>
      </c>
      <c r="D258" s="4">
        <v>520</v>
      </c>
      <c r="E258" s="14" t="s">
        <v>12</v>
      </c>
      <c r="F258" s="7" t="s">
        <v>370</v>
      </c>
      <c r="G258" s="47" t="str">
        <f t="shared" si="2"/>
        <v>D.103.SD.520.01.REV_A</v>
      </c>
      <c r="H258" s="13" t="s">
        <v>88</v>
      </c>
      <c r="I258" s="287">
        <v>7</v>
      </c>
      <c r="J258" s="283"/>
      <c r="K258" s="72"/>
      <c r="L258" s="167"/>
      <c r="M258" s="8"/>
      <c r="N258" s="8"/>
      <c r="O258" s="50"/>
      <c r="P258" s="58"/>
      <c r="Q258" s="50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1"/>
      <c r="AI258" s="21"/>
      <c r="AJ258" s="39"/>
    </row>
    <row r="259" spans="1:36" ht="13.95" customHeight="1">
      <c r="A259" s="49" t="s">
        <v>385</v>
      </c>
      <c r="B259" s="4" t="s">
        <v>10</v>
      </c>
      <c r="C259" s="4" t="s">
        <v>11</v>
      </c>
      <c r="D259" s="4">
        <v>524</v>
      </c>
      <c r="E259" s="14" t="s">
        <v>12</v>
      </c>
      <c r="F259" s="7" t="s">
        <v>370</v>
      </c>
      <c r="G259" s="47" t="str">
        <f t="shared" si="2"/>
        <v>D.103.SD.524.01.REV_A</v>
      </c>
      <c r="H259" s="6" t="s">
        <v>89</v>
      </c>
      <c r="I259" s="287">
        <v>3</v>
      </c>
      <c r="J259" s="283"/>
      <c r="K259" s="72"/>
      <c r="L259" s="167"/>
      <c r="M259" s="8"/>
      <c r="N259" s="25"/>
      <c r="O259" s="50"/>
      <c r="P259" s="58"/>
      <c r="Q259" s="50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1"/>
      <c r="AI259" s="21"/>
      <c r="AJ259" s="39"/>
    </row>
    <row r="260" spans="1:36" ht="13.95" customHeight="1">
      <c r="A260" s="49" t="s">
        <v>385</v>
      </c>
      <c r="B260" s="4" t="s">
        <v>10</v>
      </c>
      <c r="C260" s="4" t="s">
        <v>38</v>
      </c>
      <c r="D260" s="4">
        <v>525</v>
      </c>
      <c r="E260" s="14" t="s">
        <v>12</v>
      </c>
      <c r="F260" s="7" t="s">
        <v>370</v>
      </c>
      <c r="G260" s="47" t="str">
        <f t="shared" si="2"/>
        <v>D.103.SD525.01.REV_A</v>
      </c>
      <c r="H260" s="13" t="s">
        <v>90</v>
      </c>
      <c r="I260" s="207">
        <v>3</v>
      </c>
      <c r="J260" s="282"/>
      <c r="K260" s="70"/>
      <c r="L260" s="164"/>
      <c r="M260" s="24"/>
      <c r="N260" s="17"/>
      <c r="O260" s="50"/>
      <c r="P260" s="58"/>
      <c r="Q260" s="50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1"/>
      <c r="AI260" s="21"/>
      <c r="AJ260" s="39"/>
    </row>
    <row r="261" spans="1:36" ht="13.95" customHeight="1">
      <c r="A261" s="49" t="s">
        <v>385</v>
      </c>
      <c r="B261" s="4" t="s">
        <v>10</v>
      </c>
      <c r="C261" s="4" t="s">
        <v>11</v>
      </c>
      <c r="D261" s="4">
        <v>526</v>
      </c>
      <c r="E261" s="14" t="s">
        <v>12</v>
      </c>
      <c r="F261" s="7" t="s">
        <v>370</v>
      </c>
      <c r="G261" s="47" t="str">
        <f t="shared" si="2"/>
        <v>D.103.SD.526.01.REV_A</v>
      </c>
      <c r="H261" s="6" t="s">
        <v>91</v>
      </c>
      <c r="I261" s="207">
        <v>3</v>
      </c>
      <c r="J261" s="282"/>
      <c r="K261" s="70"/>
      <c r="L261" s="164"/>
      <c r="M261" s="17"/>
      <c r="N261" s="17"/>
      <c r="O261" s="50"/>
      <c r="P261" s="58"/>
      <c r="Q261" s="50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1"/>
      <c r="AI261" s="21"/>
      <c r="AJ261" s="39"/>
    </row>
    <row r="262" spans="1:36" ht="13.95" customHeight="1">
      <c r="A262" s="49" t="s">
        <v>385</v>
      </c>
      <c r="B262" s="4" t="s">
        <v>10</v>
      </c>
      <c r="C262" s="4" t="s">
        <v>11</v>
      </c>
      <c r="D262" s="4">
        <v>528</v>
      </c>
      <c r="E262" s="14" t="s">
        <v>12</v>
      </c>
      <c r="F262" s="7" t="s">
        <v>370</v>
      </c>
      <c r="G262" s="47" t="str">
        <f t="shared" si="2"/>
        <v>D.103.SD.528.01.REV_A</v>
      </c>
      <c r="H262" s="6" t="s">
        <v>92</v>
      </c>
      <c r="I262" s="207">
        <v>3</v>
      </c>
      <c r="J262" s="282"/>
      <c r="K262" s="70"/>
      <c r="L262" s="164"/>
      <c r="M262" s="17"/>
      <c r="N262" s="17"/>
      <c r="O262" s="50"/>
      <c r="P262" s="58"/>
      <c r="Q262" s="50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1"/>
      <c r="AI262" s="21"/>
      <c r="AJ262" s="39"/>
    </row>
    <row r="263" spans="1:36" ht="13.95" customHeight="1">
      <c r="A263" s="49" t="s">
        <v>385</v>
      </c>
      <c r="B263" s="4" t="s">
        <v>10</v>
      </c>
      <c r="C263" s="4" t="s">
        <v>11</v>
      </c>
      <c r="D263" s="4">
        <v>534</v>
      </c>
      <c r="E263" s="14" t="s">
        <v>12</v>
      </c>
      <c r="F263" s="7" t="s">
        <v>370</v>
      </c>
      <c r="G263" s="47" t="str">
        <f t="shared" si="2"/>
        <v>D.103.SD.534.01.REV_A</v>
      </c>
      <c r="H263" s="6" t="s">
        <v>93</v>
      </c>
      <c r="I263" s="207">
        <v>3</v>
      </c>
      <c r="J263" s="282"/>
      <c r="K263" s="70"/>
      <c r="L263" s="164"/>
      <c r="M263" s="17"/>
      <c r="N263" s="17"/>
      <c r="O263" s="50"/>
      <c r="P263" s="58"/>
      <c r="Q263" s="50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1"/>
      <c r="AI263" s="21"/>
      <c r="AJ263" s="39"/>
    </row>
    <row r="264" spans="1:36" ht="13.95" customHeight="1">
      <c r="A264" s="49" t="s">
        <v>385</v>
      </c>
      <c r="B264" s="4" t="s">
        <v>10</v>
      </c>
      <c r="C264" s="4" t="s">
        <v>11</v>
      </c>
      <c r="D264" s="4">
        <v>551</v>
      </c>
      <c r="E264" s="14" t="s">
        <v>12</v>
      </c>
      <c r="F264" s="7" t="s">
        <v>370</v>
      </c>
      <c r="G264" s="47" t="str">
        <f t="shared" si="2"/>
        <v>D.103.SD.551.01.REV_A</v>
      </c>
      <c r="H264" s="13" t="s">
        <v>94</v>
      </c>
      <c r="I264" s="207">
        <v>7</v>
      </c>
      <c r="J264" s="282"/>
      <c r="K264" s="70"/>
      <c r="L264" s="164"/>
      <c r="M264" s="17"/>
      <c r="N264" s="17"/>
      <c r="O264" s="50"/>
      <c r="P264" s="58"/>
      <c r="Q264" s="50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1"/>
      <c r="AI264" s="21"/>
      <c r="AJ264" s="39"/>
    </row>
    <row r="265" spans="1:36" ht="13.95" customHeight="1">
      <c r="A265" s="49" t="s">
        <v>385</v>
      </c>
      <c r="B265" s="4" t="s">
        <v>10</v>
      </c>
      <c r="C265" s="4" t="s">
        <v>38</v>
      </c>
      <c r="D265" s="4">
        <v>557</v>
      </c>
      <c r="E265" s="14" t="s">
        <v>12</v>
      </c>
      <c r="F265" s="7" t="s">
        <v>370</v>
      </c>
      <c r="G265" s="47" t="str">
        <f t="shared" si="2"/>
        <v>D.103.SD557.01.REV_A</v>
      </c>
      <c r="H265" s="13" t="s">
        <v>95</v>
      </c>
      <c r="I265" s="207">
        <v>7</v>
      </c>
      <c r="J265" s="282"/>
      <c r="K265" s="70"/>
      <c r="L265" s="164"/>
      <c r="M265" s="24"/>
      <c r="N265" s="17"/>
      <c r="O265" s="50"/>
      <c r="P265" s="58"/>
      <c r="Q265" s="50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1"/>
      <c r="AI265" s="21"/>
      <c r="AJ265" s="39"/>
    </row>
    <row r="266" spans="1:36" ht="13.95" customHeight="1">
      <c r="A266" s="49" t="s">
        <v>385</v>
      </c>
      <c r="B266" s="4" t="s">
        <v>10</v>
      </c>
      <c r="C266" s="4" t="s">
        <v>38</v>
      </c>
      <c r="D266" s="4">
        <v>558</v>
      </c>
      <c r="E266" s="14" t="s">
        <v>12</v>
      </c>
      <c r="F266" s="7" t="s">
        <v>370</v>
      </c>
      <c r="G266" s="47" t="str">
        <f t="shared" si="2"/>
        <v>D.103.SD558.01.REV_A</v>
      </c>
      <c r="H266" s="13" t="s">
        <v>96</v>
      </c>
      <c r="I266" s="207">
        <v>7</v>
      </c>
      <c r="J266" s="282"/>
      <c r="K266" s="70"/>
      <c r="L266" s="164"/>
      <c r="M266" s="24"/>
      <c r="N266" s="17"/>
      <c r="O266" s="50"/>
      <c r="P266" s="58"/>
      <c r="Q266" s="50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1"/>
      <c r="AI266" s="21"/>
      <c r="AJ266" s="39"/>
    </row>
    <row r="267" spans="1:36" ht="13.95" customHeight="1">
      <c r="A267" s="49" t="s">
        <v>385</v>
      </c>
      <c r="B267" s="4" t="s">
        <v>10</v>
      </c>
      <c r="C267" s="4" t="s">
        <v>38</v>
      </c>
      <c r="D267" s="4">
        <v>563</v>
      </c>
      <c r="E267" s="14" t="s">
        <v>12</v>
      </c>
      <c r="F267" s="7" t="s">
        <v>370</v>
      </c>
      <c r="G267" s="47" t="str">
        <f t="shared" si="2"/>
        <v>D.103.SD563.01.REV_A</v>
      </c>
      <c r="H267" s="13" t="s">
        <v>97</v>
      </c>
      <c r="I267" s="207">
        <v>7</v>
      </c>
      <c r="J267" s="282"/>
      <c r="K267" s="70"/>
      <c r="L267" s="164"/>
      <c r="M267" s="24"/>
      <c r="N267" s="17"/>
      <c r="O267" s="50"/>
      <c r="P267" s="58"/>
      <c r="Q267" s="50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1"/>
      <c r="AI267" s="21"/>
      <c r="AJ267" s="39"/>
    </row>
    <row r="268" spans="1:36" ht="13.95" customHeight="1">
      <c r="A268" s="49" t="s">
        <v>385</v>
      </c>
      <c r="B268" s="4" t="s">
        <v>10</v>
      </c>
      <c r="C268" s="4" t="s">
        <v>11</v>
      </c>
      <c r="D268" s="4">
        <v>564</v>
      </c>
      <c r="E268" s="14" t="s">
        <v>12</v>
      </c>
      <c r="F268" s="7" t="s">
        <v>370</v>
      </c>
      <c r="G268" s="47" t="str">
        <f t="shared" si="2"/>
        <v>D.103.SD.564.01.REV_A</v>
      </c>
      <c r="H268" s="6" t="s">
        <v>98</v>
      </c>
      <c r="I268" s="207">
        <v>7</v>
      </c>
      <c r="J268" s="282"/>
      <c r="K268" s="70"/>
      <c r="L268" s="164"/>
      <c r="M268" s="17"/>
      <c r="N268" s="17"/>
      <c r="O268" s="50"/>
      <c r="P268" s="58"/>
      <c r="Q268" s="50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1"/>
      <c r="AI268" s="21"/>
      <c r="AJ268" s="39"/>
    </row>
    <row r="269" spans="1:36" ht="13.95" customHeight="1">
      <c r="A269" s="49" t="s">
        <v>385</v>
      </c>
      <c r="B269" s="4" t="s">
        <v>10</v>
      </c>
      <c r="C269" s="4" t="s">
        <v>11</v>
      </c>
      <c r="D269" s="4">
        <v>571</v>
      </c>
      <c r="E269" s="15" t="s">
        <v>12</v>
      </c>
      <c r="F269" s="7" t="s">
        <v>370</v>
      </c>
      <c r="G269" s="47" t="str">
        <f t="shared" si="2"/>
        <v>D.103.SD.571.01.REV_A</v>
      </c>
      <c r="H269" s="16" t="s">
        <v>99</v>
      </c>
      <c r="I269" s="207">
        <v>7</v>
      </c>
      <c r="J269" s="282"/>
      <c r="K269" s="70"/>
      <c r="L269" s="164"/>
      <c r="M269" s="17"/>
      <c r="N269" s="17"/>
      <c r="O269" s="50"/>
      <c r="P269" s="58"/>
      <c r="Q269" s="50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1"/>
      <c r="AI269" s="21"/>
      <c r="AJ269" s="39"/>
    </row>
    <row r="270" spans="1:36" ht="13.95" customHeight="1">
      <c r="A270" s="49" t="s">
        <v>385</v>
      </c>
      <c r="B270" s="4" t="s">
        <v>10</v>
      </c>
      <c r="C270" s="4" t="s">
        <v>11</v>
      </c>
      <c r="D270" s="4">
        <v>571</v>
      </c>
      <c r="E270" s="15" t="s">
        <v>14</v>
      </c>
      <c r="F270" s="7" t="s">
        <v>370</v>
      </c>
      <c r="G270" s="47" t="str">
        <f t="shared" si="2"/>
        <v>D.103.SD.571.02.REV_A</v>
      </c>
      <c r="H270" s="16" t="s">
        <v>100</v>
      </c>
      <c r="I270" s="207">
        <v>7</v>
      </c>
      <c r="J270" s="282"/>
      <c r="K270" s="70"/>
      <c r="L270" s="164"/>
      <c r="M270" s="17"/>
      <c r="N270" s="17"/>
      <c r="O270" s="50"/>
      <c r="P270" s="58"/>
      <c r="Q270" s="50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1"/>
      <c r="AI270" s="21"/>
      <c r="AJ270" s="39"/>
    </row>
    <row r="271" spans="1:36" ht="13.95" customHeight="1">
      <c r="A271" s="49" t="s">
        <v>385</v>
      </c>
      <c r="B271" s="4" t="s">
        <v>10</v>
      </c>
      <c r="C271" s="4" t="s">
        <v>11</v>
      </c>
      <c r="D271" s="4">
        <v>572</v>
      </c>
      <c r="E271" s="14" t="s">
        <v>12</v>
      </c>
      <c r="F271" s="7" t="s">
        <v>370</v>
      </c>
      <c r="G271" s="47" t="str">
        <f t="shared" si="2"/>
        <v>D.103.SD.572.01.REV_A</v>
      </c>
      <c r="H271" s="13" t="s">
        <v>101</v>
      </c>
      <c r="I271" s="207">
        <v>7</v>
      </c>
      <c r="J271" s="282"/>
      <c r="K271" s="70"/>
      <c r="L271" s="164"/>
      <c r="M271" s="17"/>
      <c r="N271" s="17"/>
      <c r="O271" s="50"/>
      <c r="P271" s="58"/>
      <c r="Q271" s="50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1"/>
      <c r="AI271" s="21"/>
      <c r="AJ271" s="39"/>
    </row>
    <row r="272" spans="1:36" s="255" customFormat="1" ht="13.95" customHeight="1">
      <c r="A272" s="256" t="s">
        <v>385</v>
      </c>
      <c r="B272" s="225" t="s">
        <v>10</v>
      </c>
      <c r="C272" s="225" t="s">
        <v>11</v>
      </c>
      <c r="D272" s="225">
        <v>572</v>
      </c>
      <c r="E272" s="257" t="s">
        <v>14</v>
      </c>
      <c r="F272" s="225" t="s">
        <v>370</v>
      </c>
      <c r="G272" s="227" t="str">
        <f t="shared" si="2"/>
        <v>D.103.SD.572.02.REV_A</v>
      </c>
      <c r="H272" s="258" t="s">
        <v>102</v>
      </c>
      <c r="I272" s="289">
        <v>7</v>
      </c>
      <c r="J272" s="285"/>
      <c r="K272" s="248"/>
      <c r="L272" s="249"/>
      <c r="M272" s="229"/>
      <c r="N272" s="229"/>
      <c r="O272" s="250"/>
      <c r="P272" s="251"/>
      <c r="Q272" s="250"/>
      <c r="R272" s="252"/>
      <c r="S272" s="252"/>
      <c r="T272" s="252"/>
      <c r="U272" s="252"/>
      <c r="V272" s="252"/>
      <c r="W272" s="252"/>
      <c r="X272" s="252"/>
      <c r="Y272" s="252"/>
      <c r="Z272" s="252"/>
      <c r="AA272" s="252"/>
      <c r="AB272" s="252"/>
      <c r="AC272" s="252"/>
      <c r="AD272" s="252"/>
      <c r="AE272" s="252"/>
      <c r="AF272" s="252"/>
      <c r="AG272" s="252"/>
      <c r="AH272" s="253"/>
      <c r="AI272" s="253"/>
      <c r="AJ272" s="254"/>
    </row>
    <row r="273" spans="1:45" s="255" customFormat="1" ht="13.95" customHeight="1">
      <c r="A273" s="49" t="s">
        <v>385</v>
      </c>
      <c r="B273" s="225" t="s">
        <v>10</v>
      </c>
      <c r="C273" s="225" t="s">
        <v>11</v>
      </c>
      <c r="D273" s="225">
        <v>261</v>
      </c>
      <c r="E273" s="229" t="s">
        <v>12</v>
      </c>
      <c r="F273" s="225" t="s">
        <v>370</v>
      </c>
      <c r="G273" s="227" t="str">
        <f>CONCATENATE(B273,C273,D273,E273,F273)</f>
        <v>D.103.SD.261.01.REV_A</v>
      </c>
      <c r="H273" s="228" t="s">
        <v>303</v>
      </c>
      <c r="I273" s="290">
        <v>7</v>
      </c>
      <c r="J273" s="286"/>
      <c r="K273" s="259"/>
      <c r="L273" s="260"/>
      <c r="M273" s="225"/>
      <c r="N273" s="225"/>
      <c r="O273" s="250"/>
      <c r="P273" s="251"/>
      <c r="Q273" s="250"/>
      <c r="R273" s="252" t="s">
        <v>238</v>
      </c>
      <c r="S273" s="252" t="s">
        <v>238</v>
      </c>
      <c r="T273" s="252" t="s">
        <v>238</v>
      </c>
      <c r="U273" s="252" t="s">
        <v>238</v>
      </c>
      <c r="V273" s="252" t="s">
        <v>238</v>
      </c>
      <c r="W273" s="252" t="s">
        <v>238</v>
      </c>
      <c r="X273" s="252" t="s">
        <v>238</v>
      </c>
      <c r="Y273" s="252" t="s">
        <v>238</v>
      </c>
      <c r="Z273" s="252" t="s">
        <v>238</v>
      </c>
      <c r="AA273" s="252" t="s">
        <v>238</v>
      </c>
      <c r="AB273" s="252" t="s">
        <v>238</v>
      </c>
      <c r="AC273" s="252" t="s">
        <v>238</v>
      </c>
      <c r="AD273" s="252" t="s">
        <v>238</v>
      </c>
      <c r="AE273" s="252" t="s">
        <v>238</v>
      </c>
      <c r="AF273" s="252" t="s">
        <v>238</v>
      </c>
      <c r="AG273" s="252" t="s">
        <v>238</v>
      </c>
      <c r="AH273" s="253" t="s">
        <v>238</v>
      </c>
      <c r="AI273" s="253"/>
      <c r="AJ273" s="254"/>
    </row>
    <row r="274" spans="1:45" s="255" customFormat="1" ht="13.95" customHeight="1">
      <c r="A274" s="256" t="s">
        <v>385</v>
      </c>
      <c r="B274" s="225" t="s">
        <v>10</v>
      </c>
      <c r="C274" s="225" t="s">
        <v>38</v>
      </c>
      <c r="D274" s="225">
        <v>261</v>
      </c>
      <c r="E274" s="229" t="s">
        <v>14</v>
      </c>
      <c r="F274" s="225" t="s">
        <v>370</v>
      </c>
      <c r="G274" s="227" t="str">
        <f>CONCATENATE(B274,C274,D274,E274,F274)</f>
        <v>D.103.SD261.02.REV_A</v>
      </c>
      <c r="H274" s="228" t="s">
        <v>304</v>
      </c>
      <c r="I274" s="290">
        <v>7</v>
      </c>
      <c r="J274" s="286"/>
      <c r="K274" s="259"/>
      <c r="L274" s="260"/>
      <c r="M274" s="225"/>
      <c r="N274" s="225"/>
      <c r="O274" s="250"/>
      <c r="P274" s="251"/>
      <c r="Q274" s="250"/>
      <c r="R274" s="252" t="s">
        <v>238</v>
      </c>
      <c r="S274" s="252" t="s">
        <v>238</v>
      </c>
      <c r="T274" s="252" t="s">
        <v>238</v>
      </c>
      <c r="U274" s="252" t="s">
        <v>238</v>
      </c>
      <c r="V274" s="252" t="s">
        <v>238</v>
      </c>
      <c r="W274" s="252" t="s">
        <v>238</v>
      </c>
      <c r="X274" s="252" t="s">
        <v>238</v>
      </c>
      <c r="Y274" s="252" t="s">
        <v>238</v>
      </c>
      <c r="Z274" s="252" t="s">
        <v>238</v>
      </c>
      <c r="AA274" s="252" t="s">
        <v>238</v>
      </c>
      <c r="AB274" s="252" t="s">
        <v>238</v>
      </c>
      <c r="AC274" s="252" t="s">
        <v>238</v>
      </c>
      <c r="AD274" s="252" t="s">
        <v>238</v>
      </c>
      <c r="AE274" s="252" t="s">
        <v>238</v>
      </c>
      <c r="AF274" s="252" t="s">
        <v>238</v>
      </c>
      <c r="AG274" s="252" t="s">
        <v>238</v>
      </c>
      <c r="AH274" s="253" t="s">
        <v>238</v>
      </c>
      <c r="AI274" s="253"/>
      <c r="AJ274" s="254"/>
    </row>
    <row r="275" spans="1:45" s="255" customFormat="1" ht="13.95" customHeight="1">
      <c r="A275" s="49" t="s">
        <v>385</v>
      </c>
      <c r="B275" s="225" t="s">
        <v>10</v>
      </c>
      <c r="C275" s="225" t="s">
        <v>38</v>
      </c>
      <c r="D275" s="225">
        <v>261</v>
      </c>
      <c r="E275" s="229" t="s">
        <v>16</v>
      </c>
      <c r="F275" s="225" t="s">
        <v>370</v>
      </c>
      <c r="G275" s="227" t="str">
        <f>CONCATENATE(B275,C275,D275,E275,F275)</f>
        <v>D.103.SD261.03.REV_A</v>
      </c>
      <c r="H275" s="228" t="s">
        <v>305</v>
      </c>
      <c r="I275" s="290">
        <v>7</v>
      </c>
      <c r="J275" s="286"/>
      <c r="K275" s="259"/>
      <c r="L275" s="260"/>
      <c r="M275" s="225"/>
      <c r="N275" s="225"/>
      <c r="O275" s="250"/>
      <c r="P275" s="251"/>
      <c r="Q275" s="250"/>
      <c r="R275" s="252" t="s">
        <v>238</v>
      </c>
      <c r="S275" s="252" t="s">
        <v>238</v>
      </c>
      <c r="T275" s="252" t="s">
        <v>238</v>
      </c>
      <c r="U275" s="252" t="s">
        <v>238</v>
      </c>
      <c r="V275" s="252" t="s">
        <v>238</v>
      </c>
      <c r="W275" s="252" t="s">
        <v>238</v>
      </c>
      <c r="X275" s="252" t="s">
        <v>238</v>
      </c>
      <c r="Y275" s="252" t="s">
        <v>238</v>
      </c>
      <c r="Z275" s="252" t="s">
        <v>238</v>
      </c>
      <c r="AA275" s="252" t="s">
        <v>238</v>
      </c>
      <c r="AB275" s="252" t="s">
        <v>238</v>
      </c>
      <c r="AC275" s="252" t="s">
        <v>238</v>
      </c>
      <c r="AD275" s="252" t="s">
        <v>238</v>
      </c>
      <c r="AE275" s="252" t="s">
        <v>238</v>
      </c>
      <c r="AF275" s="252" t="s">
        <v>238</v>
      </c>
      <c r="AG275" s="252" t="s">
        <v>238</v>
      </c>
      <c r="AH275" s="253" t="s">
        <v>238</v>
      </c>
      <c r="AI275" s="253"/>
      <c r="AJ275" s="254"/>
    </row>
    <row r="276" spans="1:45" s="255" customFormat="1" ht="13.95" customHeight="1">
      <c r="A276" s="256" t="s">
        <v>385</v>
      </c>
      <c r="B276" s="225" t="s">
        <v>10</v>
      </c>
      <c r="C276" s="225" t="s">
        <v>11</v>
      </c>
      <c r="D276" s="225">
        <v>262</v>
      </c>
      <c r="E276" s="261" t="s">
        <v>12</v>
      </c>
      <c r="F276" s="225" t="s">
        <v>370</v>
      </c>
      <c r="G276" s="227" t="str">
        <f>CONCATENATE(B276,C276,D276,E276,F276)</f>
        <v>D.103.SD.262.01.REV_A</v>
      </c>
      <c r="H276" s="228" t="s">
        <v>306</v>
      </c>
      <c r="I276" s="289">
        <v>7</v>
      </c>
      <c r="J276" s="285"/>
      <c r="K276" s="248"/>
      <c r="L276" s="249"/>
      <c r="M276" s="229"/>
      <c r="N276" s="225"/>
      <c r="O276" s="250"/>
      <c r="P276" s="251"/>
      <c r="Q276" s="250"/>
      <c r="R276" s="252" t="s">
        <v>238</v>
      </c>
      <c r="S276" s="252" t="s">
        <v>238</v>
      </c>
      <c r="T276" s="252" t="s">
        <v>238</v>
      </c>
      <c r="U276" s="252" t="s">
        <v>238</v>
      </c>
      <c r="V276" s="252" t="s">
        <v>238</v>
      </c>
      <c r="W276" s="252" t="s">
        <v>238</v>
      </c>
      <c r="X276" s="252" t="s">
        <v>238</v>
      </c>
      <c r="Y276" s="252" t="s">
        <v>238</v>
      </c>
      <c r="Z276" s="252" t="s">
        <v>238</v>
      </c>
      <c r="AA276" s="252" t="s">
        <v>238</v>
      </c>
      <c r="AB276" s="252" t="s">
        <v>238</v>
      </c>
      <c r="AC276" s="252" t="s">
        <v>238</v>
      </c>
      <c r="AD276" s="252" t="s">
        <v>238</v>
      </c>
      <c r="AE276" s="252" t="s">
        <v>238</v>
      </c>
      <c r="AF276" s="252" t="s">
        <v>238</v>
      </c>
      <c r="AG276" s="252" t="s">
        <v>238</v>
      </c>
      <c r="AH276" s="253" t="s">
        <v>238</v>
      </c>
      <c r="AI276" s="253"/>
      <c r="AJ276" s="254"/>
    </row>
    <row r="277" spans="1:45" ht="13.95" customHeight="1">
      <c r="A277" s="49" t="s">
        <v>385</v>
      </c>
      <c r="B277" s="4" t="s">
        <v>10</v>
      </c>
      <c r="C277" s="4" t="s">
        <v>11</v>
      </c>
      <c r="D277" s="4">
        <v>574</v>
      </c>
      <c r="E277" s="15" t="s">
        <v>14</v>
      </c>
      <c r="F277" s="7" t="s">
        <v>370</v>
      </c>
      <c r="G277" s="47" t="str">
        <f t="shared" si="2"/>
        <v>D.103.SD.574.02.REV_A</v>
      </c>
      <c r="H277" s="16" t="s">
        <v>104</v>
      </c>
      <c r="I277" s="207">
        <v>7</v>
      </c>
      <c r="J277" s="282"/>
      <c r="K277" s="70"/>
      <c r="L277" s="164"/>
      <c r="M277" s="17"/>
      <c r="N277" s="17"/>
      <c r="O277" s="50"/>
      <c r="P277" s="58"/>
      <c r="Q277" s="50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1"/>
      <c r="AI277" s="21"/>
      <c r="AJ277" s="39"/>
    </row>
    <row r="278" spans="1:45" ht="13.95" customHeight="1">
      <c r="A278" s="49" t="s">
        <v>385</v>
      </c>
      <c r="B278" s="4" t="s">
        <v>10</v>
      </c>
      <c r="C278" s="4" t="s">
        <v>11</v>
      </c>
      <c r="D278" s="4">
        <v>576</v>
      </c>
      <c r="E278" s="15" t="s">
        <v>12</v>
      </c>
      <c r="F278" s="7" t="s">
        <v>370</v>
      </c>
      <c r="G278" s="47" t="str">
        <f t="shared" si="2"/>
        <v>D.103.SD.576.01.REV_A</v>
      </c>
      <c r="H278" s="16" t="s">
        <v>105</v>
      </c>
      <c r="I278" s="207">
        <v>7</v>
      </c>
      <c r="J278" s="282"/>
      <c r="K278" s="70"/>
      <c r="L278" s="164"/>
      <c r="M278" s="17"/>
      <c r="N278" s="17"/>
      <c r="O278" s="50"/>
      <c r="P278" s="58"/>
      <c r="Q278" s="50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1"/>
      <c r="AI278" s="21"/>
      <c r="AJ278" s="39"/>
    </row>
    <row r="279" spans="1:45" ht="13.95" customHeight="1">
      <c r="A279" s="49" t="s">
        <v>385</v>
      </c>
      <c r="B279" s="4" t="s">
        <v>10</v>
      </c>
      <c r="C279" s="4" t="s">
        <v>11</v>
      </c>
      <c r="D279" s="4">
        <v>581</v>
      </c>
      <c r="E279" s="15" t="s">
        <v>12</v>
      </c>
      <c r="F279" s="7" t="s">
        <v>370</v>
      </c>
      <c r="G279" s="47" t="str">
        <f t="shared" si="2"/>
        <v>D.103.SD.581.01.REV_A</v>
      </c>
      <c r="H279" s="16" t="s">
        <v>106</v>
      </c>
      <c r="I279" s="207">
        <v>7</v>
      </c>
      <c r="J279" s="282"/>
      <c r="K279" s="70"/>
      <c r="L279" s="164"/>
      <c r="M279" s="17"/>
      <c r="N279" s="17"/>
      <c r="O279" s="50"/>
      <c r="P279" s="58"/>
      <c r="Q279" s="50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1"/>
      <c r="AI279" s="21"/>
      <c r="AJ279" s="39"/>
    </row>
    <row r="280" spans="1:45" ht="13.95" customHeight="1">
      <c r="A280" s="49" t="s">
        <v>385</v>
      </c>
      <c r="B280" s="4" t="s">
        <v>10</v>
      </c>
      <c r="C280" s="4" t="s">
        <v>11</v>
      </c>
      <c r="D280" s="4">
        <v>582</v>
      </c>
      <c r="E280" s="15" t="s">
        <v>14</v>
      </c>
      <c r="F280" s="7" t="s">
        <v>370</v>
      </c>
      <c r="G280" s="47" t="str">
        <f t="shared" si="2"/>
        <v>D.103.SD.582.02.REV_A</v>
      </c>
      <c r="H280" s="16" t="s">
        <v>108</v>
      </c>
      <c r="I280" s="207">
        <v>7</v>
      </c>
      <c r="J280" s="282"/>
      <c r="K280" s="70"/>
      <c r="L280" s="164"/>
      <c r="M280" s="24"/>
      <c r="N280" s="17"/>
      <c r="O280" s="50"/>
      <c r="P280" s="58"/>
      <c r="Q280" s="50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1"/>
      <c r="AI280" s="21"/>
      <c r="AJ280" s="39"/>
    </row>
    <row r="281" spans="1:45" ht="13.95" customHeight="1">
      <c r="A281" s="49" t="s">
        <v>385</v>
      </c>
      <c r="B281" s="4" t="s">
        <v>10</v>
      </c>
      <c r="C281" s="4" t="s">
        <v>11</v>
      </c>
      <c r="D281" s="4">
        <v>582</v>
      </c>
      <c r="E281" s="15" t="s">
        <v>16</v>
      </c>
      <c r="F281" s="7" t="s">
        <v>370</v>
      </c>
      <c r="G281" s="47" t="str">
        <f t="shared" si="2"/>
        <v>D.103.SD.582.03.REV_A</v>
      </c>
      <c r="H281" s="16" t="s">
        <v>109</v>
      </c>
      <c r="I281" s="207">
        <v>7</v>
      </c>
      <c r="J281" s="282"/>
      <c r="K281" s="70"/>
      <c r="L281" s="164"/>
      <c r="M281" s="24"/>
      <c r="N281" s="17"/>
      <c r="O281" s="50"/>
      <c r="P281" s="58"/>
      <c r="Q281" s="50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1"/>
      <c r="AI281" s="21"/>
      <c r="AJ281" s="39"/>
    </row>
    <row r="282" spans="1:45" ht="13.95" customHeight="1">
      <c r="A282" s="49" t="s">
        <v>385</v>
      </c>
      <c r="B282" s="4" t="s">
        <v>10</v>
      </c>
      <c r="C282" s="4" t="s">
        <v>11</v>
      </c>
      <c r="D282" s="4">
        <v>582</v>
      </c>
      <c r="E282" s="15" t="s">
        <v>20</v>
      </c>
      <c r="F282" s="7" t="s">
        <v>370</v>
      </c>
      <c r="G282" s="47" t="str">
        <f t="shared" si="2"/>
        <v>D.103.SD.582.04.REV_A</v>
      </c>
      <c r="H282" s="16" t="s">
        <v>110</v>
      </c>
      <c r="I282" s="207">
        <v>7</v>
      </c>
      <c r="J282" s="282"/>
      <c r="K282" s="70"/>
      <c r="L282" s="164"/>
      <c r="M282" s="24"/>
      <c r="N282" s="17"/>
      <c r="O282" s="50"/>
      <c r="P282" s="58"/>
      <c r="Q282" s="50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1"/>
      <c r="AI282" s="21"/>
      <c r="AJ282" s="39"/>
    </row>
    <row r="283" spans="1:45" ht="13.95" customHeight="1">
      <c r="A283" s="49" t="s">
        <v>385</v>
      </c>
      <c r="B283" s="4" t="s">
        <v>10</v>
      </c>
      <c r="C283" s="4" t="s">
        <v>11</v>
      </c>
      <c r="D283" s="4">
        <v>591</v>
      </c>
      <c r="E283" s="14" t="s">
        <v>12</v>
      </c>
      <c r="F283" s="7" t="s">
        <v>370</v>
      </c>
      <c r="G283" s="47" t="str">
        <f t="shared" ref="G283:G343" si="4">CONCATENATE(B283,C283,D283,E283,F283)</f>
        <v>D.103.SD.591.01.REV_A</v>
      </c>
      <c r="H283" s="13" t="s">
        <v>111</v>
      </c>
      <c r="I283" s="207">
        <v>7</v>
      </c>
      <c r="J283" s="282"/>
      <c r="K283" s="70"/>
      <c r="L283" s="164"/>
      <c r="M283" s="24"/>
      <c r="N283" s="17"/>
      <c r="O283" s="50"/>
      <c r="P283" s="58"/>
      <c r="Q283" s="50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1"/>
      <c r="AI283" s="21"/>
      <c r="AJ283" s="39"/>
    </row>
    <row r="284" spans="1:45" ht="13.95" customHeight="1">
      <c r="A284" s="49" t="s">
        <v>385</v>
      </c>
      <c r="B284" s="4" t="s">
        <v>10</v>
      </c>
      <c r="C284" s="4" t="s">
        <v>11</v>
      </c>
      <c r="D284" s="4">
        <v>591</v>
      </c>
      <c r="E284" s="14" t="s">
        <v>14</v>
      </c>
      <c r="F284" s="7" t="s">
        <v>370</v>
      </c>
      <c r="G284" s="47" t="str">
        <f t="shared" si="4"/>
        <v>D.103.SD.591.02.REV_A</v>
      </c>
      <c r="H284" s="13" t="s">
        <v>112</v>
      </c>
      <c r="I284" s="207">
        <v>7</v>
      </c>
      <c r="J284" s="282"/>
      <c r="K284" s="70"/>
      <c r="L284" s="164"/>
      <c r="M284" s="24"/>
      <c r="N284" s="17"/>
      <c r="O284" s="50"/>
      <c r="P284" s="58"/>
      <c r="Q284" s="50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1"/>
      <c r="AI284" s="21"/>
      <c r="AJ284" s="39"/>
    </row>
    <row r="285" spans="1:45" ht="13.95" customHeight="1">
      <c r="A285" s="49" t="s">
        <v>385</v>
      </c>
      <c r="B285" s="4" t="s">
        <v>10</v>
      </c>
      <c r="C285" s="4" t="s">
        <v>11</v>
      </c>
      <c r="D285" s="4">
        <v>591</v>
      </c>
      <c r="E285" s="14" t="s">
        <v>16</v>
      </c>
      <c r="F285" s="7" t="s">
        <v>370</v>
      </c>
      <c r="G285" s="47" t="str">
        <f t="shared" si="4"/>
        <v>D.103.SD.591.03.REV_A</v>
      </c>
      <c r="H285" s="13" t="s">
        <v>113</v>
      </c>
      <c r="I285" s="207">
        <v>7</v>
      </c>
      <c r="J285" s="282"/>
      <c r="K285" s="70"/>
      <c r="L285" s="164"/>
      <c r="M285" s="24"/>
      <c r="N285" s="17"/>
      <c r="O285" s="50"/>
      <c r="P285" s="58"/>
      <c r="Q285" s="50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1"/>
      <c r="AI285" s="21"/>
      <c r="AJ285" s="39"/>
    </row>
    <row r="286" spans="1:45" ht="13.95" customHeight="1" thickBot="1">
      <c r="A286" s="49" t="s">
        <v>385</v>
      </c>
      <c r="B286" s="4" t="s">
        <v>10</v>
      </c>
      <c r="C286" s="4" t="s">
        <v>11</v>
      </c>
      <c r="D286" s="4">
        <v>591</v>
      </c>
      <c r="E286" s="14" t="s">
        <v>20</v>
      </c>
      <c r="F286" s="7" t="s">
        <v>370</v>
      </c>
      <c r="G286" s="47" t="str">
        <f t="shared" si="4"/>
        <v>D.103.SD.591.04.REV_A</v>
      </c>
      <c r="H286" s="13" t="s">
        <v>114</v>
      </c>
      <c r="I286" s="207">
        <v>7</v>
      </c>
      <c r="J286" s="282"/>
      <c r="K286" s="70"/>
      <c r="L286" s="164"/>
      <c r="M286" s="24"/>
      <c r="N286" s="17"/>
      <c r="O286" s="50"/>
      <c r="P286" s="58"/>
      <c r="Q286" s="50"/>
      <c r="R286" s="40"/>
      <c r="S286" s="40"/>
      <c r="T286" s="40"/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F286" s="40"/>
      <c r="AG286" s="40"/>
      <c r="AH286" s="41"/>
      <c r="AI286" s="41"/>
      <c r="AJ286" s="42"/>
    </row>
    <row r="287" spans="1:45" ht="13.8">
      <c r="A287" s="61" t="s">
        <v>386</v>
      </c>
      <c r="B287" s="4" t="s">
        <v>10</v>
      </c>
      <c r="C287" s="4" t="s">
        <v>187</v>
      </c>
      <c r="D287" s="4">
        <v>278</v>
      </c>
      <c r="E287" s="14" t="s">
        <v>12</v>
      </c>
      <c r="F287" s="7" t="s">
        <v>370</v>
      </c>
      <c r="G287" s="47" t="str">
        <f t="shared" si="4"/>
        <v>D.103.SD.9.278.01.REV_A</v>
      </c>
      <c r="H287" s="13" t="s">
        <v>188</v>
      </c>
      <c r="I287" s="17">
        <v>3</v>
      </c>
      <c r="J287" s="282"/>
      <c r="K287" s="70"/>
      <c r="L287" s="164"/>
      <c r="M287" s="17"/>
      <c r="N287" s="17"/>
      <c r="O287" s="50"/>
      <c r="P287" s="58"/>
      <c r="Q287" s="50"/>
      <c r="R287" s="36"/>
      <c r="S287" s="36"/>
      <c r="T287" s="36"/>
      <c r="U287" s="36"/>
      <c r="V287" s="36"/>
      <c r="W287" s="36"/>
      <c r="X287" s="36"/>
      <c r="Y287" s="36"/>
      <c r="Z287" s="36"/>
      <c r="AA287" s="36"/>
      <c r="AB287" s="36"/>
      <c r="AC287" s="36"/>
      <c r="AD287" s="36"/>
      <c r="AE287" s="36"/>
      <c r="AF287" s="36"/>
      <c r="AG287" s="36"/>
      <c r="AH287" s="37"/>
      <c r="AI287" s="37"/>
      <c r="AJ287" s="38"/>
      <c r="AS287" s="61" t="s">
        <v>241</v>
      </c>
    </row>
    <row r="288" spans="1:45" ht="27.6">
      <c r="A288" s="61" t="s">
        <v>386</v>
      </c>
      <c r="B288" s="4" t="s">
        <v>10</v>
      </c>
      <c r="C288" s="4" t="s">
        <v>187</v>
      </c>
      <c r="D288" s="4">
        <v>288</v>
      </c>
      <c r="E288" s="14" t="s">
        <v>12</v>
      </c>
      <c r="F288" s="7" t="s">
        <v>370</v>
      </c>
      <c r="G288" s="47" t="str">
        <f t="shared" si="4"/>
        <v>D.103.SD.9.288.01.REV_A</v>
      </c>
      <c r="H288" s="13" t="s">
        <v>7</v>
      </c>
      <c r="I288" s="17">
        <v>3</v>
      </c>
      <c r="J288" s="282"/>
      <c r="K288" s="70"/>
      <c r="L288" s="164"/>
      <c r="M288" s="17"/>
      <c r="N288" s="17"/>
      <c r="O288" s="50"/>
      <c r="P288" s="58"/>
      <c r="Q288" s="50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1"/>
      <c r="AI288" s="21"/>
      <c r="AJ288" s="39"/>
      <c r="AS288" s="61" t="s">
        <v>186</v>
      </c>
    </row>
    <row r="289" spans="1:45" ht="27.6">
      <c r="A289" s="61" t="s">
        <v>386</v>
      </c>
      <c r="B289" s="4" t="s">
        <v>10</v>
      </c>
      <c r="C289" s="4" t="s">
        <v>187</v>
      </c>
      <c r="D289" s="4">
        <v>288</v>
      </c>
      <c r="E289" s="14" t="s">
        <v>14</v>
      </c>
      <c r="F289" s="7" t="s">
        <v>370</v>
      </c>
      <c r="G289" s="47" t="str">
        <f t="shared" si="4"/>
        <v>D.103.SD.9.288.02.REV_A</v>
      </c>
      <c r="H289" s="13" t="s">
        <v>189</v>
      </c>
      <c r="I289" s="17">
        <v>3</v>
      </c>
      <c r="J289" s="282"/>
      <c r="K289" s="70"/>
      <c r="L289" s="164"/>
      <c r="M289" s="17"/>
      <c r="N289" s="17"/>
      <c r="O289" s="50"/>
      <c r="P289" s="58"/>
      <c r="Q289" s="50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1"/>
      <c r="AI289" s="21"/>
      <c r="AJ289" s="39"/>
      <c r="AS289" s="61" t="s">
        <v>150</v>
      </c>
    </row>
    <row r="290" spans="1:45" ht="27.6">
      <c r="A290" s="61" t="s">
        <v>386</v>
      </c>
      <c r="B290" s="4" t="s">
        <v>10</v>
      </c>
      <c r="C290" s="4" t="s">
        <v>187</v>
      </c>
      <c r="D290" s="4">
        <v>381</v>
      </c>
      <c r="E290" s="14" t="s">
        <v>12</v>
      </c>
      <c r="F290" s="7" t="s">
        <v>370</v>
      </c>
      <c r="G290" s="47" t="str">
        <f t="shared" si="4"/>
        <v>D.103.SD.9.381.01.REV_A</v>
      </c>
      <c r="H290" s="13" t="s">
        <v>190</v>
      </c>
      <c r="I290" s="17">
        <v>3</v>
      </c>
      <c r="J290" s="282"/>
      <c r="K290" s="70"/>
      <c r="L290" s="164"/>
      <c r="M290" s="17"/>
      <c r="N290" s="17"/>
      <c r="O290" s="50"/>
      <c r="P290" s="58"/>
      <c r="Q290" s="50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1"/>
      <c r="AI290" s="21"/>
      <c r="AJ290" s="39"/>
      <c r="AS290" s="61" t="s">
        <v>240</v>
      </c>
    </row>
    <row r="291" spans="1:45" ht="13.8">
      <c r="A291" s="61" t="s">
        <v>386</v>
      </c>
      <c r="B291" s="17" t="s">
        <v>10</v>
      </c>
      <c r="C291" s="4" t="s">
        <v>187</v>
      </c>
      <c r="D291" s="17">
        <v>403</v>
      </c>
      <c r="E291" s="14" t="s">
        <v>12</v>
      </c>
      <c r="F291" s="7" t="s">
        <v>370</v>
      </c>
      <c r="G291" s="47" t="str">
        <f t="shared" si="4"/>
        <v>D.103.SD.9.403.01.REV_A</v>
      </c>
      <c r="H291" s="13" t="s">
        <v>191</v>
      </c>
      <c r="I291" s="17">
        <v>3</v>
      </c>
      <c r="J291" s="282"/>
      <c r="K291" s="70"/>
      <c r="L291" s="164"/>
      <c r="M291" s="24"/>
      <c r="N291" s="17"/>
      <c r="O291" s="50"/>
      <c r="P291" s="58"/>
      <c r="Q291" s="50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1"/>
      <c r="AI291" s="21"/>
      <c r="AJ291" s="39"/>
    </row>
    <row r="292" spans="1:45" ht="13.8">
      <c r="A292" s="61" t="s">
        <v>386</v>
      </c>
      <c r="B292" s="4" t="s">
        <v>10</v>
      </c>
      <c r="C292" s="4" t="s">
        <v>187</v>
      </c>
      <c r="D292" s="4">
        <v>403</v>
      </c>
      <c r="E292" s="14" t="s">
        <v>14</v>
      </c>
      <c r="F292" s="7" t="s">
        <v>370</v>
      </c>
      <c r="G292" s="47" t="str">
        <f t="shared" si="4"/>
        <v>D.103.SD.9.403.02.REV_A</v>
      </c>
      <c r="H292" s="13" t="s">
        <v>192</v>
      </c>
      <c r="I292" s="17">
        <v>3</v>
      </c>
      <c r="J292" s="282"/>
      <c r="K292" s="70"/>
      <c r="L292" s="164"/>
      <c r="M292" s="17"/>
      <c r="N292" s="17"/>
      <c r="O292" s="50"/>
      <c r="P292" s="58"/>
      <c r="Q292" s="50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1"/>
      <c r="AI292" s="21"/>
      <c r="AJ292" s="39"/>
    </row>
    <row r="293" spans="1:45" ht="13.8">
      <c r="A293" s="61" t="s">
        <v>386</v>
      </c>
      <c r="B293" s="4" t="s">
        <v>10</v>
      </c>
      <c r="C293" s="4" t="s">
        <v>187</v>
      </c>
      <c r="D293" s="4">
        <v>412</v>
      </c>
      <c r="E293" s="14" t="s">
        <v>12</v>
      </c>
      <c r="F293" s="7" t="s">
        <v>370</v>
      </c>
      <c r="G293" s="47" t="str">
        <f t="shared" si="4"/>
        <v>D.103.SD.9.412.01.REV_A</v>
      </c>
      <c r="H293" s="13" t="s">
        <v>193</v>
      </c>
      <c r="I293" s="17">
        <v>3</v>
      </c>
      <c r="J293" s="282"/>
      <c r="K293" s="70"/>
      <c r="L293" s="164"/>
      <c r="M293" s="17"/>
      <c r="N293" s="17"/>
      <c r="O293" s="50"/>
      <c r="P293" s="58"/>
      <c r="Q293" s="50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1"/>
      <c r="AI293" s="21"/>
      <c r="AJ293" s="39"/>
    </row>
    <row r="294" spans="1:45" ht="13.8">
      <c r="A294" s="61" t="s">
        <v>386</v>
      </c>
      <c r="B294" s="4" t="s">
        <v>10</v>
      </c>
      <c r="C294" s="4" t="s">
        <v>187</v>
      </c>
      <c r="D294" s="4">
        <v>417</v>
      </c>
      <c r="E294" s="14" t="s">
        <v>12</v>
      </c>
      <c r="F294" s="7" t="s">
        <v>370</v>
      </c>
      <c r="G294" s="47" t="str">
        <f t="shared" si="4"/>
        <v>D.103.SD.9.417.01.REV_A</v>
      </c>
      <c r="H294" s="13" t="s">
        <v>194</v>
      </c>
      <c r="I294" s="17">
        <v>3</v>
      </c>
      <c r="J294" s="282"/>
      <c r="K294" s="70"/>
      <c r="L294" s="164"/>
      <c r="M294" s="17"/>
      <c r="N294" s="17"/>
      <c r="O294" s="50"/>
      <c r="P294" s="58"/>
      <c r="Q294" s="50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1"/>
      <c r="AI294" s="21"/>
      <c r="AJ294" s="39"/>
    </row>
    <row r="295" spans="1:45" ht="13.8">
      <c r="A295" s="61" t="s">
        <v>386</v>
      </c>
      <c r="B295" s="4" t="s">
        <v>10</v>
      </c>
      <c r="C295" s="4" t="s">
        <v>187</v>
      </c>
      <c r="D295" s="4">
        <v>417</v>
      </c>
      <c r="E295" s="14" t="s">
        <v>14</v>
      </c>
      <c r="F295" s="7" t="s">
        <v>370</v>
      </c>
      <c r="G295" s="47" t="str">
        <f t="shared" si="4"/>
        <v>D.103.SD.9.417.02.REV_A</v>
      </c>
      <c r="H295" s="13" t="s">
        <v>195</v>
      </c>
      <c r="I295" s="17">
        <v>3</v>
      </c>
      <c r="J295" s="282"/>
      <c r="K295" s="70"/>
      <c r="L295" s="164"/>
      <c r="M295" s="17"/>
      <c r="N295" s="17"/>
      <c r="O295" s="50"/>
      <c r="P295" s="58"/>
      <c r="Q295" s="50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1"/>
      <c r="AI295" s="21"/>
      <c r="AJ295" s="39"/>
    </row>
    <row r="296" spans="1:45" ht="13.8">
      <c r="A296" s="61" t="s">
        <v>386</v>
      </c>
      <c r="B296" s="4" t="s">
        <v>10</v>
      </c>
      <c r="C296" s="4" t="s">
        <v>187</v>
      </c>
      <c r="D296" s="4">
        <v>417</v>
      </c>
      <c r="E296" s="14" t="s">
        <v>16</v>
      </c>
      <c r="F296" s="7" t="s">
        <v>370</v>
      </c>
      <c r="G296" s="47" t="str">
        <f t="shared" si="4"/>
        <v>D.103.SD.9.417.03.REV_A</v>
      </c>
      <c r="H296" s="13" t="s">
        <v>196</v>
      </c>
      <c r="I296" s="17">
        <v>3</v>
      </c>
      <c r="J296" s="282"/>
      <c r="K296" s="70"/>
      <c r="L296" s="164"/>
      <c r="M296" s="17"/>
      <c r="N296" s="17"/>
      <c r="O296" s="50"/>
      <c r="P296" s="58"/>
      <c r="Q296" s="50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1"/>
      <c r="AI296" s="21"/>
      <c r="AJ296" s="39"/>
    </row>
    <row r="297" spans="1:45" ht="13.8">
      <c r="A297" s="61" t="s">
        <v>386</v>
      </c>
      <c r="B297" s="4" t="s">
        <v>10</v>
      </c>
      <c r="C297" s="4" t="s">
        <v>187</v>
      </c>
      <c r="D297" s="4">
        <v>419</v>
      </c>
      <c r="E297" s="14" t="s">
        <v>12</v>
      </c>
      <c r="F297" s="7" t="s">
        <v>370</v>
      </c>
      <c r="G297" s="47" t="str">
        <f t="shared" si="4"/>
        <v>D.103.SD.9.419.01.REV_A</v>
      </c>
      <c r="H297" s="13" t="s">
        <v>444</v>
      </c>
      <c r="I297" s="17">
        <v>3</v>
      </c>
      <c r="J297" s="282"/>
      <c r="K297" s="70"/>
      <c r="L297" s="164"/>
      <c r="M297" s="17"/>
      <c r="N297" s="17"/>
      <c r="O297" s="50"/>
      <c r="P297" s="58"/>
      <c r="Q297" s="50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1"/>
      <c r="AI297" s="21"/>
      <c r="AJ297" s="39"/>
    </row>
    <row r="298" spans="1:45" ht="13.8">
      <c r="A298" s="61" t="s">
        <v>386</v>
      </c>
      <c r="B298" s="4" t="s">
        <v>10</v>
      </c>
      <c r="C298" s="4" t="s">
        <v>187</v>
      </c>
      <c r="D298" s="4">
        <v>419</v>
      </c>
      <c r="E298" s="14" t="s">
        <v>14</v>
      </c>
      <c r="F298" s="7" t="s">
        <v>370</v>
      </c>
      <c r="G298" s="47" t="str">
        <f t="shared" si="4"/>
        <v>D.103.SD.9.419.02.REV_A</v>
      </c>
      <c r="H298" s="13" t="s">
        <v>197</v>
      </c>
      <c r="I298" s="17">
        <v>3</v>
      </c>
      <c r="J298" s="282"/>
      <c r="K298" s="70"/>
      <c r="L298" s="164"/>
      <c r="M298" s="17"/>
      <c r="N298" s="17"/>
      <c r="O298" s="50"/>
      <c r="P298" s="58"/>
      <c r="Q298" s="50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1"/>
      <c r="AI298" s="21"/>
      <c r="AJ298" s="39"/>
    </row>
    <row r="299" spans="1:45" ht="13.8">
      <c r="A299" s="61" t="s">
        <v>386</v>
      </c>
      <c r="B299" s="4" t="s">
        <v>10</v>
      </c>
      <c r="C299" s="4" t="s">
        <v>187</v>
      </c>
      <c r="D299" s="4">
        <v>421</v>
      </c>
      <c r="E299" s="14" t="s">
        <v>12</v>
      </c>
      <c r="F299" s="7" t="s">
        <v>370</v>
      </c>
      <c r="G299" s="47" t="str">
        <f t="shared" si="4"/>
        <v>D.103.SD.9.421.01.REV_A</v>
      </c>
      <c r="H299" s="13" t="s">
        <v>198</v>
      </c>
      <c r="I299" s="17">
        <v>3</v>
      </c>
      <c r="J299" s="282"/>
      <c r="K299" s="70"/>
      <c r="L299" s="164"/>
      <c r="M299" s="17"/>
      <c r="N299" s="17"/>
      <c r="O299" s="50"/>
      <c r="P299" s="58"/>
      <c r="Q299" s="50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1"/>
      <c r="AI299" s="21"/>
      <c r="AJ299" s="39"/>
    </row>
    <row r="300" spans="1:45" ht="13.8">
      <c r="A300" s="61" t="s">
        <v>386</v>
      </c>
      <c r="B300" s="4" t="s">
        <v>10</v>
      </c>
      <c r="C300" s="4" t="s">
        <v>187</v>
      </c>
      <c r="D300" s="4">
        <v>421</v>
      </c>
      <c r="E300" s="14" t="s">
        <v>14</v>
      </c>
      <c r="F300" s="7" t="s">
        <v>370</v>
      </c>
      <c r="G300" s="47" t="str">
        <f t="shared" si="4"/>
        <v>D.103.SD.9.421.02.REV_A</v>
      </c>
      <c r="H300" s="13" t="s">
        <v>199</v>
      </c>
      <c r="I300" s="17">
        <v>3</v>
      </c>
      <c r="J300" s="282"/>
      <c r="K300" s="70"/>
      <c r="L300" s="164"/>
      <c r="M300" s="17"/>
      <c r="N300" s="17"/>
      <c r="O300" s="50"/>
      <c r="P300" s="58"/>
      <c r="Q300" s="50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1"/>
      <c r="AI300" s="21"/>
      <c r="AJ300" s="39"/>
    </row>
    <row r="301" spans="1:45" ht="13.8">
      <c r="A301" s="61" t="s">
        <v>386</v>
      </c>
      <c r="B301" s="4" t="s">
        <v>10</v>
      </c>
      <c r="C301" s="4" t="s">
        <v>187</v>
      </c>
      <c r="D301" s="4">
        <v>423</v>
      </c>
      <c r="E301" s="14" t="s">
        <v>12</v>
      </c>
      <c r="F301" s="7" t="s">
        <v>370</v>
      </c>
      <c r="G301" s="47" t="str">
        <f t="shared" si="4"/>
        <v>D.103.SD.9.423.01.REV_A</v>
      </c>
      <c r="H301" s="13" t="s">
        <v>200</v>
      </c>
      <c r="I301" s="17">
        <v>3</v>
      </c>
      <c r="J301" s="282"/>
      <c r="K301" s="70"/>
      <c r="L301" s="164"/>
      <c r="M301" s="17"/>
      <c r="N301" s="17"/>
      <c r="O301" s="50"/>
      <c r="P301" s="58"/>
      <c r="Q301" s="50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1"/>
      <c r="AI301" s="21"/>
      <c r="AJ301" s="39"/>
    </row>
    <row r="302" spans="1:45" ht="13.8">
      <c r="A302" s="61" t="s">
        <v>386</v>
      </c>
      <c r="B302" s="4" t="s">
        <v>10</v>
      </c>
      <c r="C302" s="4" t="s">
        <v>187</v>
      </c>
      <c r="D302" s="4">
        <v>423</v>
      </c>
      <c r="E302" s="14" t="s">
        <v>14</v>
      </c>
      <c r="F302" s="7" t="s">
        <v>370</v>
      </c>
      <c r="G302" s="47" t="str">
        <f t="shared" si="4"/>
        <v>D.103.SD.9.423.02.REV_A</v>
      </c>
      <c r="H302" s="13" t="s">
        <v>201</v>
      </c>
      <c r="I302" s="17">
        <v>3</v>
      </c>
      <c r="J302" s="282"/>
      <c r="K302" s="70"/>
      <c r="L302" s="164"/>
      <c r="M302" s="17"/>
      <c r="N302" s="17"/>
      <c r="O302" s="50"/>
      <c r="P302" s="58"/>
      <c r="Q302" s="50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1"/>
      <c r="AI302" s="21"/>
      <c r="AJ302" s="39"/>
    </row>
    <row r="303" spans="1:45" ht="13.8">
      <c r="A303" s="61" t="s">
        <v>386</v>
      </c>
      <c r="B303" s="4" t="s">
        <v>10</v>
      </c>
      <c r="C303" s="4" t="s">
        <v>187</v>
      </c>
      <c r="D303" s="4">
        <v>424</v>
      </c>
      <c r="E303" s="14" t="s">
        <v>12</v>
      </c>
      <c r="F303" s="7" t="s">
        <v>370</v>
      </c>
      <c r="G303" s="47" t="str">
        <f t="shared" si="4"/>
        <v>D.103.SD.9.424.01.REV_A</v>
      </c>
      <c r="H303" s="13" t="s">
        <v>202</v>
      </c>
      <c r="I303" s="17">
        <v>3</v>
      </c>
      <c r="J303" s="282"/>
      <c r="K303" s="70"/>
      <c r="L303" s="164"/>
      <c r="M303" s="17"/>
      <c r="N303" s="17"/>
      <c r="O303" s="50"/>
      <c r="P303" s="58"/>
      <c r="Q303" s="50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1"/>
      <c r="AI303" s="21"/>
      <c r="AJ303" s="39"/>
    </row>
    <row r="304" spans="1:45" ht="13.8">
      <c r="A304" s="61" t="s">
        <v>386</v>
      </c>
      <c r="B304" s="4" t="s">
        <v>10</v>
      </c>
      <c r="C304" s="4" t="s">
        <v>187</v>
      </c>
      <c r="D304" s="4">
        <v>427</v>
      </c>
      <c r="E304" s="14" t="s">
        <v>12</v>
      </c>
      <c r="F304" s="7" t="s">
        <v>370</v>
      </c>
      <c r="G304" s="47" t="str">
        <f t="shared" si="4"/>
        <v>D.103.SD.9.427.01.REV_A</v>
      </c>
      <c r="H304" s="13" t="s">
        <v>203</v>
      </c>
      <c r="I304" s="17">
        <v>3</v>
      </c>
      <c r="J304" s="282"/>
      <c r="K304" s="70"/>
      <c r="L304" s="164"/>
      <c r="M304" s="17"/>
      <c r="N304" s="17"/>
      <c r="O304" s="50"/>
      <c r="P304" s="58"/>
      <c r="Q304" s="50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1"/>
      <c r="AI304" s="21"/>
      <c r="AJ304" s="39"/>
    </row>
    <row r="305" spans="1:36" ht="27.6">
      <c r="A305" s="61" t="s">
        <v>386</v>
      </c>
      <c r="B305" s="4" t="s">
        <v>10</v>
      </c>
      <c r="C305" s="4" t="s">
        <v>187</v>
      </c>
      <c r="D305" s="4">
        <v>433</v>
      </c>
      <c r="E305" s="14" t="s">
        <v>12</v>
      </c>
      <c r="F305" s="7" t="s">
        <v>370</v>
      </c>
      <c r="G305" s="47" t="str">
        <f t="shared" si="4"/>
        <v>D.103.SD.9.433.01.REV_A</v>
      </c>
      <c r="H305" s="13" t="s">
        <v>204</v>
      </c>
      <c r="I305" s="17">
        <v>3</v>
      </c>
      <c r="J305" s="282"/>
      <c r="K305" s="70"/>
      <c r="L305" s="164"/>
      <c r="M305" s="17"/>
      <c r="N305" s="17"/>
      <c r="O305" s="50"/>
      <c r="P305" s="58"/>
      <c r="Q305" s="50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1"/>
      <c r="AI305" s="21"/>
      <c r="AJ305" s="39"/>
    </row>
    <row r="306" spans="1:36" ht="13.8">
      <c r="A306" s="61" t="s">
        <v>386</v>
      </c>
      <c r="B306" s="4" t="s">
        <v>10</v>
      </c>
      <c r="C306" s="4" t="s">
        <v>187</v>
      </c>
      <c r="D306" s="4">
        <v>452</v>
      </c>
      <c r="E306" s="14" t="s">
        <v>12</v>
      </c>
      <c r="F306" s="7" t="s">
        <v>370</v>
      </c>
      <c r="G306" s="47" t="str">
        <f t="shared" si="4"/>
        <v>D.103.SD.9.452.01.REV_A</v>
      </c>
      <c r="H306" s="13" t="s">
        <v>205</v>
      </c>
      <c r="I306" s="17">
        <v>3</v>
      </c>
      <c r="J306" s="282"/>
      <c r="K306" s="70"/>
      <c r="L306" s="164"/>
      <c r="M306" s="17"/>
      <c r="N306" s="17"/>
      <c r="O306" s="50"/>
      <c r="P306" s="58"/>
      <c r="Q306" s="50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1"/>
      <c r="AI306" s="21"/>
      <c r="AJ306" s="39"/>
    </row>
    <row r="307" spans="1:36" ht="13.8">
      <c r="A307" s="61" t="s">
        <v>386</v>
      </c>
      <c r="B307" s="4" t="s">
        <v>10</v>
      </c>
      <c r="C307" s="4" t="s">
        <v>187</v>
      </c>
      <c r="D307" s="4">
        <v>571</v>
      </c>
      <c r="E307" s="14" t="s">
        <v>12</v>
      </c>
      <c r="F307" s="7" t="s">
        <v>370</v>
      </c>
      <c r="G307" s="47" t="str">
        <f t="shared" si="4"/>
        <v>D.103.SD.9.571.01.REV_A</v>
      </c>
      <c r="H307" s="13" t="s">
        <v>206</v>
      </c>
      <c r="I307" s="17">
        <v>3</v>
      </c>
      <c r="J307" s="282"/>
      <c r="K307" s="70"/>
      <c r="L307" s="164"/>
      <c r="M307" s="17"/>
      <c r="N307" s="17"/>
      <c r="O307" s="50"/>
      <c r="P307" s="58"/>
      <c r="Q307" s="50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1"/>
      <c r="AI307" s="21"/>
      <c r="AJ307" s="39"/>
    </row>
    <row r="308" spans="1:36" ht="13.8">
      <c r="A308" s="61" t="s">
        <v>386</v>
      </c>
      <c r="B308" s="4" t="s">
        <v>10</v>
      </c>
      <c r="C308" s="4" t="s">
        <v>187</v>
      </c>
      <c r="D308" s="4">
        <v>582</v>
      </c>
      <c r="E308" s="14" t="s">
        <v>12</v>
      </c>
      <c r="F308" s="7" t="s">
        <v>370</v>
      </c>
      <c r="G308" s="47" t="str">
        <f t="shared" si="4"/>
        <v>D.103.SD.9.582.01.REV_A</v>
      </c>
      <c r="H308" s="13" t="s">
        <v>207</v>
      </c>
      <c r="I308" s="17">
        <v>3</v>
      </c>
      <c r="J308" s="282"/>
      <c r="K308" s="70"/>
      <c r="L308" s="164"/>
      <c r="M308" s="17"/>
      <c r="N308" s="17"/>
      <c r="O308" s="50"/>
      <c r="P308" s="58"/>
      <c r="Q308" s="50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1"/>
      <c r="AI308" s="21"/>
      <c r="AJ308" s="39"/>
    </row>
    <row r="309" spans="1:36" ht="13.8">
      <c r="A309" s="61" t="s">
        <v>386</v>
      </c>
      <c r="B309" s="4" t="s">
        <v>10</v>
      </c>
      <c r="C309" s="4" t="s">
        <v>187</v>
      </c>
      <c r="D309" s="4">
        <v>601</v>
      </c>
      <c r="E309" s="14" t="s">
        <v>12</v>
      </c>
      <c r="F309" s="7" t="s">
        <v>370</v>
      </c>
      <c r="G309" s="47" t="str">
        <f t="shared" si="4"/>
        <v>D.103.SD.9.601.01.REV_A</v>
      </c>
      <c r="H309" s="16" t="s">
        <v>208</v>
      </c>
      <c r="I309" s="17">
        <v>3</v>
      </c>
      <c r="J309" s="282"/>
      <c r="K309" s="70"/>
      <c r="L309" s="164"/>
      <c r="M309" s="17"/>
      <c r="N309" s="17"/>
      <c r="O309" s="50"/>
      <c r="P309" s="58"/>
      <c r="Q309" s="50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1"/>
      <c r="AI309" s="21"/>
      <c r="AJ309" s="39"/>
    </row>
    <row r="310" spans="1:36" ht="13.8">
      <c r="A310" s="61" t="s">
        <v>386</v>
      </c>
      <c r="B310" s="4" t="s">
        <v>10</v>
      </c>
      <c r="C310" s="4" t="s">
        <v>187</v>
      </c>
      <c r="D310" s="4">
        <v>601</v>
      </c>
      <c r="E310" s="14" t="s">
        <v>14</v>
      </c>
      <c r="F310" s="7" t="s">
        <v>370</v>
      </c>
      <c r="G310" s="47" t="str">
        <f t="shared" si="4"/>
        <v>D.103.SD.9.601.02.REV_A</v>
      </c>
      <c r="H310" s="13" t="s">
        <v>209</v>
      </c>
      <c r="I310" s="17">
        <v>3</v>
      </c>
      <c r="J310" s="282"/>
      <c r="K310" s="70"/>
      <c r="L310" s="164"/>
      <c r="M310" s="17"/>
      <c r="N310" s="17"/>
      <c r="O310" s="50"/>
      <c r="P310" s="58"/>
      <c r="Q310" s="50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1"/>
      <c r="AI310" s="21"/>
      <c r="AJ310" s="39"/>
    </row>
    <row r="311" spans="1:36" ht="13.8">
      <c r="A311" s="61" t="s">
        <v>386</v>
      </c>
      <c r="B311" s="4" t="s">
        <v>10</v>
      </c>
      <c r="C311" s="4" t="s">
        <v>187</v>
      </c>
      <c r="D311" s="4">
        <v>625</v>
      </c>
      <c r="E311" s="14" t="s">
        <v>12</v>
      </c>
      <c r="F311" s="7" t="s">
        <v>370</v>
      </c>
      <c r="G311" s="47" t="str">
        <f t="shared" si="4"/>
        <v>D.103.SD.9.625.01.REV_A</v>
      </c>
      <c r="H311" s="16" t="s">
        <v>210</v>
      </c>
      <c r="I311" s="17">
        <v>2</v>
      </c>
      <c r="J311" s="282"/>
      <c r="K311" s="70"/>
      <c r="L311" s="164"/>
      <c r="M311" s="24"/>
      <c r="N311" s="17"/>
      <c r="O311" s="50"/>
      <c r="P311" s="58"/>
      <c r="Q311" s="50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1"/>
      <c r="AI311" s="21"/>
      <c r="AJ311" s="39"/>
    </row>
    <row r="312" spans="1:36" ht="13.8">
      <c r="A312" s="61" t="s">
        <v>386</v>
      </c>
      <c r="B312" s="4" t="s">
        <v>10</v>
      </c>
      <c r="C312" s="4" t="s">
        <v>187</v>
      </c>
      <c r="D312" s="4">
        <v>665</v>
      </c>
      <c r="E312" s="14" t="s">
        <v>12</v>
      </c>
      <c r="F312" s="7" t="s">
        <v>370</v>
      </c>
      <c r="G312" s="47" t="str">
        <f t="shared" si="4"/>
        <v>D.103.SD.9.665.01.REV_A</v>
      </c>
      <c r="H312" s="16" t="s">
        <v>211</v>
      </c>
      <c r="I312" s="17">
        <v>3</v>
      </c>
      <c r="J312" s="282"/>
      <c r="K312" s="70"/>
      <c r="L312" s="164"/>
      <c r="M312" s="24"/>
      <c r="N312" s="17"/>
      <c r="O312" s="50"/>
      <c r="P312" s="58"/>
      <c r="Q312" s="50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1"/>
      <c r="AI312" s="21"/>
      <c r="AJ312" s="39"/>
    </row>
    <row r="313" spans="1:36" ht="13.8">
      <c r="A313" s="61" t="s">
        <v>386</v>
      </c>
      <c r="B313" s="4" t="s">
        <v>10</v>
      </c>
      <c r="C313" s="4" t="s">
        <v>187</v>
      </c>
      <c r="D313" s="4">
        <v>703</v>
      </c>
      <c r="E313" s="14" t="s">
        <v>12</v>
      </c>
      <c r="F313" s="7" t="s">
        <v>370</v>
      </c>
      <c r="G313" s="47" t="str">
        <f t="shared" si="4"/>
        <v>D.103.SD.9.703.01.REV_A</v>
      </c>
      <c r="H313" s="13" t="s">
        <v>212</v>
      </c>
      <c r="I313" s="17">
        <v>3</v>
      </c>
      <c r="J313" s="282"/>
      <c r="K313" s="70"/>
      <c r="L313" s="164"/>
      <c r="M313" s="17"/>
      <c r="N313" s="13"/>
      <c r="O313" s="50"/>
      <c r="P313" s="58"/>
      <c r="Q313" s="50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1"/>
      <c r="AI313" s="21"/>
      <c r="AJ313" s="39"/>
    </row>
    <row r="314" spans="1:36" ht="13.8">
      <c r="A314" s="61" t="s">
        <v>386</v>
      </c>
      <c r="B314" s="4" t="s">
        <v>10</v>
      </c>
      <c r="C314" s="4" t="s">
        <v>187</v>
      </c>
      <c r="D314" s="4">
        <v>712</v>
      </c>
      <c r="E314" s="14" t="s">
        <v>12</v>
      </c>
      <c r="F314" s="7" t="s">
        <v>370</v>
      </c>
      <c r="G314" s="47" t="str">
        <f t="shared" si="4"/>
        <v>D.103.SD.9.712.01.REV_A</v>
      </c>
      <c r="H314" s="13" t="s">
        <v>213</v>
      </c>
      <c r="I314" s="17">
        <v>3</v>
      </c>
      <c r="J314" s="282"/>
      <c r="K314" s="70"/>
      <c r="L314" s="164"/>
      <c r="M314" s="17"/>
      <c r="N314" s="17"/>
      <c r="O314" s="50"/>
      <c r="P314" s="58"/>
      <c r="Q314" s="50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1"/>
      <c r="AI314" s="21"/>
      <c r="AJ314" s="39"/>
    </row>
    <row r="315" spans="1:36" ht="13.8">
      <c r="A315" s="61" t="s">
        <v>386</v>
      </c>
      <c r="B315" s="4" t="s">
        <v>10</v>
      </c>
      <c r="C315" s="4" t="s">
        <v>187</v>
      </c>
      <c r="D315" s="4">
        <v>731</v>
      </c>
      <c r="E315" s="14" t="s">
        <v>12</v>
      </c>
      <c r="F315" s="7" t="s">
        <v>370</v>
      </c>
      <c r="G315" s="47" t="str">
        <f t="shared" si="4"/>
        <v>D.103.SD.9.731.01.REV_A</v>
      </c>
      <c r="H315" s="13" t="s">
        <v>214</v>
      </c>
      <c r="I315" s="17">
        <v>3</v>
      </c>
      <c r="J315" s="282"/>
      <c r="K315" s="70"/>
      <c r="L315" s="164"/>
      <c r="M315" s="17"/>
      <c r="N315" s="17"/>
      <c r="O315" s="50"/>
      <c r="P315" s="58"/>
      <c r="Q315" s="50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1"/>
      <c r="AI315" s="21"/>
      <c r="AJ315" s="39"/>
    </row>
    <row r="316" spans="1:36" ht="13.8">
      <c r="A316" s="61" t="s">
        <v>386</v>
      </c>
      <c r="B316" s="4" t="s">
        <v>10</v>
      </c>
      <c r="C316" s="4" t="s">
        <v>187</v>
      </c>
      <c r="D316" s="4">
        <v>731</v>
      </c>
      <c r="E316" s="14" t="s">
        <v>14</v>
      </c>
      <c r="F316" s="7" t="s">
        <v>370</v>
      </c>
      <c r="G316" s="47" t="str">
        <f t="shared" si="4"/>
        <v>D.103.SD.9.731.02.REV_A</v>
      </c>
      <c r="H316" s="13" t="s">
        <v>215</v>
      </c>
      <c r="I316" s="17">
        <v>3</v>
      </c>
      <c r="J316" s="282"/>
      <c r="K316" s="70"/>
      <c r="L316" s="164"/>
      <c r="M316" s="17"/>
      <c r="N316" s="17"/>
      <c r="O316" s="50"/>
      <c r="P316" s="58"/>
      <c r="Q316" s="50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1"/>
      <c r="AI316" s="21"/>
      <c r="AJ316" s="39"/>
    </row>
    <row r="317" spans="1:36" ht="13.8">
      <c r="A317" s="61" t="s">
        <v>386</v>
      </c>
      <c r="B317" s="4" t="s">
        <v>10</v>
      </c>
      <c r="C317" s="4" t="s">
        <v>187</v>
      </c>
      <c r="D317" s="4">
        <v>733</v>
      </c>
      <c r="E317" s="14" t="s">
        <v>12</v>
      </c>
      <c r="F317" s="7" t="s">
        <v>370</v>
      </c>
      <c r="G317" s="47" t="str">
        <f t="shared" si="4"/>
        <v>D.103.SD.9.733.01.REV_A</v>
      </c>
      <c r="H317" s="13" t="s">
        <v>216</v>
      </c>
      <c r="I317" s="17">
        <v>3</v>
      </c>
      <c r="J317" s="282"/>
      <c r="K317" s="70"/>
      <c r="L317" s="164"/>
      <c r="M317" s="17"/>
      <c r="N317" s="17"/>
      <c r="O317" s="50"/>
      <c r="P317" s="58"/>
      <c r="Q317" s="50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1"/>
      <c r="AI317" s="21"/>
      <c r="AJ317" s="39"/>
    </row>
    <row r="318" spans="1:36" ht="13.8">
      <c r="A318" s="61" t="s">
        <v>386</v>
      </c>
      <c r="B318" s="4" t="s">
        <v>10</v>
      </c>
      <c r="C318" s="4" t="s">
        <v>187</v>
      </c>
      <c r="D318" s="4">
        <v>734</v>
      </c>
      <c r="E318" s="14" t="s">
        <v>12</v>
      </c>
      <c r="F318" s="7" t="s">
        <v>370</v>
      </c>
      <c r="G318" s="47" t="str">
        <f t="shared" si="4"/>
        <v>D.103.SD.9.734.01.REV_A</v>
      </c>
      <c r="H318" s="16" t="s">
        <v>217</v>
      </c>
      <c r="I318" s="17">
        <v>3</v>
      </c>
      <c r="J318" s="282"/>
      <c r="K318" s="70"/>
      <c r="L318" s="164"/>
      <c r="M318" s="17"/>
      <c r="N318" s="17"/>
      <c r="O318" s="50"/>
      <c r="P318" s="58"/>
      <c r="Q318" s="50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1"/>
      <c r="AI318" s="21"/>
      <c r="AJ318" s="39"/>
    </row>
    <row r="319" spans="1:36" ht="13.8">
      <c r="A319" s="61" t="s">
        <v>386</v>
      </c>
      <c r="B319" s="4" t="s">
        <v>10</v>
      </c>
      <c r="C319" s="4" t="s">
        <v>187</v>
      </c>
      <c r="D319" s="4">
        <v>761</v>
      </c>
      <c r="E319" s="14" t="s">
        <v>12</v>
      </c>
      <c r="F319" s="7" t="s">
        <v>370</v>
      </c>
      <c r="G319" s="47" t="str">
        <f t="shared" si="4"/>
        <v>D.103.SD.9.761.01.REV_A</v>
      </c>
      <c r="H319" s="13" t="s">
        <v>218</v>
      </c>
      <c r="I319" s="17">
        <v>3</v>
      </c>
      <c r="J319" s="282"/>
      <c r="K319" s="70"/>
      <c r="L319" s="164"/>
      <c r="M319" s="17"/>
      <c r="N319" s="17"/>
      <c r="O319" s="50"/>
      <c r="P319" s="58"/>
      <c r="Q319" s="50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1"/>
      <c r="AI319" s="21"/>
      <c r="AJ319" s="39"/>
    </row>
    <row r="320" spans="1:36" ht="13.8">
      <c r="A320" s="61" t="s">
        <v>386</v>
      </c>
      <c r="B320" s="4" t="s">
        <v>10</v>
      </c>
      <c r="C320" s="4" t="s">
        <v>187</v>
      </c>
      <c r="D320" s="4">
        <v>791</v>
      </c>
      <c r="E320" s="14" t="s">
        <v>12</v>
      </c>
      <c r="F320" s="7" t="s">
        <v>370</v>
      </c>
      <c r="G320" s="47" t="str">
        <f t="shared" si="4"/>
        <v>D.103.SD.9.791.01.REV_A</v>
      </c>
      <c r="H320" s="13" t="s">
        <v>219</v>
      </c>
      <c r="I320" s="17">
        <v>3</v>
      </c>
      <c r="J320" s="282"/>
      <c r="K320" s="70"/>
      <c r="L320" s="164"/>
      <c r="M320" s="17"/>
      <c r="N320" s="17"/>
      <c r="O320" s="50"/>
      <c r="P320" s="58"/>
      <c r="Q320" s="50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1"/>
      <c r="AI320" s="21"/>
      <c r="AJ320" s="39"/>
    </row>
    <row r="321" spans="1:36" ht="13.8">
      <c r="A321" s="61" t="s">
        <v>386</v>
      </c>
      <c r="B321" s="4" t="s">
        <v>10</v>
      </c>
      <c r="C321" s="4" t="s">
        <v>187</v>
      </c>
      <c r="D321" s="4">
        <v>791</v>
      </c>
      <c r="E321" s="14" t="s">
        <v>14</v>
      </c>
      <c r="F321" s="7" t="s">
        <v>370</v>
      </c>
      <c r="G321" s="47" t="str">
        <f t="shared" si="4"/>
        <v>D.103.SD.9.791.02.REV_A</v>
      </c>
      <c r="H321" s="13" t="s">
        <v>220</v>
      </c>
      <c r="I321" s="17">
        <v>3</v>
      </c>
      <c r="J321" s="282"/>
      <c r="K321" s="70"/>
      <c r="L321" s="164"/>
      <c r="M321" s="17"/>
      <c r="N321" s="17"/>
      <c r="O321" s="50"/>
      <c r="P321" s="58"/>
      <c r="Q321" s="50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1"/>
      <c r="AI321" s="21"/>
      <c r="AJ321" s="39"/>
    </row>
    <row r="322" spans="1:36" ht="13.8">
      <c r="A322" s="61" t="s">
        <v>386</v>
      </c>
      <c r="B322" s="4" t="s">
        <v>10</v>
      </c>
      <c r="C322" s="4" t="s">
        <v>187</v>
      </c>
      <c r="D322" s="4">
        <v>791</v>
      </c>
      <c r="E322" s="14" t="s">
        <v>16</v>
      </c>
      <c r="F322" s="7" t="s">
        <v>370</v>
      </c>
      <c r="G322" s="47" t="str">
        <f t="shared" si="4"/>
        <v>D.103.SD.9.791.03.REV_A</v>
      </c>
      <c r="H322" s="13" t="s">
        <v>221</v>
      </c>
      <c r="I322" s="17">
        <v>3</v>
      </c>
      <c r="J322" s="282"/>
      <c r="K322" s="70"/>
      <c r="L322" s="164"/>
      <c r="M322" s="17"/>
      <c r="N322" s="17"/>
      <c r="O322" s="50"/>
      <c r="P322" s="58"/>
      <c r="Q322" s="50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1"/>
      <c r="AI322" s="21"/>
      <c r="AJ322" s="39"/>
    </row>
    <row r="323" spans="1:36" ht="13.8">
      <c r="A323" s="61" t="s">
        <v>386</v>
      </c>
      <c r="B323" s="4" t="s">
        <v>10</v>
      </c>
      <c r="C323" s="4" t="s">
        <v>187</v>
      </c>
      <c r="D323" s="4">
        <v>792</v>
      </c>
      <c r="E323" s="14" t="s">
        <v>12</v>
      </c>
      <c r="F323" s="7" t="s">
        <v>370</v>
      </c>
      <c r="G323" s="47" t="str">
        <f t="shared" si="4"/>
        <v>D.103.SD.9.792.01.REV_A</v>
      </c>
      <c r="H323" s="16" t="s">
        <v>222</v>
      </c>
      <c r="I323" s="17">
        <v>3</v>
      </c>
      <c r="J323" s="282"/>
      <c r="K323" s="70"/>
      <c r="L323" s="164"/>
      <c r="M323" s="24"/>
      <c r="N323" s="17"/>
      <c r="O323" s="50"/>
      <c r="P323" s="58"/>
      <c r="Q323" s="50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1"/>
      <c r="AI323" s="21"/>
      <c r="AJ323" s="39"/>
    </row>
    <row r="324" spans="1:36" ht="27.6">
      <c r="A324" s="61" t="s">
        <v>386</v>
      </c>
      <c r="B324" s="4" t="s">
        <v>10</v>
      </c>
      <c r="C324" s="4" t="s">
        <v>187</v>
      </c>
      <c r="D324" s="4">
        <v>792</v>
      </c>
      <c r="E324" s="14" t="s">
        <v>14</v>
      </c>
      <c r="F324" s="7" t="s">
        <v>370</v>
      </c>
      <c r="G324" s="47" t="str">
        <f t="shared" si="4"/>
        <v>D.103.SD.9.792.02.REV_A</v>
      </c>
      <c r="H324" s="13" t="s">
        <v>8</v>
      </c>
      <c r="I324" s="17">
        <v>3</v>
      </c>
      <c r="J324" s="282"/>
      <c r="K324" s="70"/>
      <c r="L324" s="164"/>
      <c r="M324" s="17"/>
      <c r="N324" s="17"/>
      <c r="O324" s="50"/>
      <c r="P324" s="58"/>
      <c r="Q324" s="50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1"/>
      <c r="AI324" s="21"/>
      <c r="AJ324" s="39"/>
    </row>
    <row r="325" spans="1:36" ht="13.8">
      <c r="A325" s="61" t="s">
        <v>386</v>
      </c>
      <c r="B325" s="4" t="s">
        <v>10</v>
      </c>
      <c r="C325" s="4" t="s">
        <v>187</v>
      </c>
      <c r="D325" s="4">
        <v>793</v>
      </c>
      <c r="E325" s="14" t="s">
        <v>12</v>
      </c>
      <c r="F325" s="7" t="s">
        <v>370</v>
      </c>
      <c r="G325" s="47" t="str">
        <f t="shared" si="4"/>
        <v>D.103.SD.9.793.01.REV_A</v>
      </c>
      <c r="H325" s="16" t="s">
        <v>223</v>
      </c>
      <c r="I325" s="17">
        <v>3</v>
      </c>
      <c r="J325" s="282"/>
      <c r="K325" s="70"/>
      <c r="L325" s="164"/>
      <c r="M325" s="17"/>
      <c r="N325" s="17"/>
      <c r="O325" s="50"/>
      <c r="P325" s="58"/>
      <c r="Q325" s="50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1"/>
      <c r="AI325" s="21"/>
      <c r="AJ325" s="39"/>
    </row>
    <row r="326" spans="1:36" ht="13.8">
      <c r="A326" s="61" t="s">
        <v>386</v>
      </c>
      <c r="B326" s="4" t="s">
        <v>10</v>
      </c>
      <c r="C326" s="4" t="s">
        <v>187</v>
      </c>
      <c r="D326" s="4">
        <v>794</v>
      </c>
      <c r="E326" s="14" t="s">
        <v>12</v>
      </c>
      <c r="F326" s="7" t="s">
        <v>370</v>
      </c>
      <c r="G326" s="47" t="str">
        <f t="shared" si="4"/>
        <v>D.103.SD.9.794.01.REV_A</v>
      </c>
      <c r="H326" s="13" t="s">
        <v>224</v>
      </c>
      <c r="I326" s="17">
        <v>3</v>
      </c>
      <c r="J326" s="282"/>
      <c r="K326" s="70"/>
      <c r="L326" s="164"/>
      <c r="M326" s="17"/>
      <c r="N326" s="17"/>
      <c r="O326" s="50"/>
      <c r="P326" s="58"/>
      <c r="Q326" s="50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1"/>
      <c r="AI326" s="21"/>
      <c r="AJ326" s="39"/>
    </row>
    <row r="327" spans="1:36" ht="27.6">
      <c r="A327" s="61" t="s">
        <v>386</v>
      </c>
      <c r="B327" s="4" t="s">
        <v>10</v>
      </c>
      <c r="C327" s="4" t="s">
        <v>187</v>
      </c>
      <c r="D327" s="4">
        <v>801</v>
      </c>
      <c r="E327" s="14" t="s">
        <v>12</v>
      </c>
      <c r="F327" s="7" t="s">
        <v>370</v>
      </c>
      <c r="G327" s="47" t="str">
        <f t="shared" si="4"/>
        <v>D.103.SD.9.801.01.REV_A</v>
      </c>
      <c r="H327" s="13" t="s">
        <v>239</v>
      </c>
      <c r="I327" s="17">
        <v>3</v>
      </c>
      <c r="J327" s="282"/>
      <c r="K327" s="70"/>
      <c r="L327" s="164"/>
      <c r="M327" s="17"/>
      <c r="N327" s="17"/>
      <c r="O327" s="50"/>
      <c r="P327" s="58"/>
      <c r="Q327" s="50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1"/>
      <c r="AI327" s="21"/>
      <c r="AJ327" s="39"/>
    </row>
    <row r="328" spans="1:36" ht="13.8">
      <c r="A328" s="61" t="s">
        <v>386</v>
      </c>
      <c r="B328" s="4" t="s">
        <v>10</v>
      </c>
      <c r="C328" s="4" t="s">
        <v>187</v>
      </c>
      <c r="D328" s="4">
        <v>803</v>
      </c>
      <c r="E328" s="14" t="s">
        <v>12</v>
      </c>
      <c r="F328" s="7" t="s">
        <v>370</v>
      </c>
      <c r="G328" s="47" t="str">
        <f t="shared" si="4"/>
        <v>D.103.SD.9.803.01.REV_A</v>
      </c>
      <c r="H328" s="13" t="s">
        <v>225</v>
      </c>
      <c r="I328" s="17">
        <v>3</v>
      </c>
      <c r="J328" s="282"/>
      <c r="K328" s="70"/>
      <c r="L328" s="164"/>
      <c r="M328" s="17"/>
      <c r="N328" s="17"/>
      <c r="O328" s="50"/>
      <c r="P328" s="58"/>
      <c r="Q328" s="50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1"/>
      <c r="AI328" s="21"/>
      <c r="AJ328" s="39"/>
    </row>
    <row r="329" spans="1:36" ht="13.8">
      <c r="A329" s="61" t="s">
        <v>386</v>
      </c>
      <c r="B329" s="4" t="s">
        <v>10</v>
      </c>
      <c r="C329" s="4" t="s">
        <v>187</v>
      </c>
      <c r="D329" s="4">
        <v>811</v>
      </c>
      <c r="E329" s="14" t="s">
        <v>12</v>
      </c>
      <c r="F329" s="7" t="s">
        <v>370</v>
      </c>
      <c r="G329" s="47" t="str">
        <f t="shared" si="4"/>
        <v>D.103.SD.9.811.01.REV_A</v>
      </c>
      <c r="H329" s="13" t="s">
        <v>226</v>
      </c>
      <c r="I329" s="17">
        <v>1</v>
      </c>
      <c r="J329" s="282"/>
      <c r="K329" s="70"/>
      <c r="L329" s="164"/>
      <c r="M329" s="17"/>
      <c r="N329" s="17"/>
      <c r="O329" s="50"/>
      <c r="P329" s="58"/>
      <c r="Q329" s="50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1"/>
      <c r="AI329" s="21"/>
      <c r="AJ329" s="39"/>
    </row>
    <row r="330" spans="1:36" ht="13.8">
      <c r="A330" s="61" t="s">
        <v>386</v>
      </c>
      <c r="B330" s="4" t="s">
        <v>10</v>
      </c>
      <c r="C330" s="4" t="s">
        <v>187</v>
      </c>
      <c r="D330" s="4">
        <v>811</v>
      </c>
      <c r="E330" s="14" t="s">
        <v>14</v>
      </c>
      <c r="F330" s="7" t="s">
        <v>370</v>
      </c>
      <c r="G330" s="47" t="str">
        <f t="shared" si="4"/>
        <v>D.103.SD.9.811.02.REV_A</v>
      </c>
      <c r="H330" s="13" t="s">
        <v>227</v>
      </c>
      <c r="I330" s="17">
        <v>1</v>
      </c>
      <c r="J330" s="282"/>
      <c r="K330" s="70"/>
      <c r="L330" s="164"/>
      <c r="M330" s="17"/>
      <c r="N330" s="17"/>
      <c r="O330" s="50"/>
      <c r="P330" s="58"/>
      <c r="Q330" s="50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1"/>
      <c r="AI330" s="21"/>
      <c r="AJ330" s="39"/>
    </row>
    <row r="331" spans="1:36" ht="13.8">
      <c r="A331" s="61" t="s">
        <v>386</v>
      </c>
      <c r="B331" s="4" t="s">
        <v>10</v>
      </c>
      <c r="C331" s="4" t="s">
        <v>187</v>
      </c>
      <c r="D331" s="4">
        <v>815</v>
      </c>
      <c r="E331" s="14" t="s">
        <v>12</v>
      </c>
      <c r="F331" s="7" t="s">
        <v>370</v>
      </c>
      <c r="G331" s="47" t="str">
        <f t="shared" si="4"/>
        <v>D.103.SD.9.815.01.REV_A</v>
      </c>
      <c r="H331" s="13" t="s">
        <v>228</v>
      </c>
      <c r="I331" s="17">
        <v>3</v>
      </c>
      <c r="J331" s="282"/>
      <c r="K331" s="70"/>
      <c r="L331" s="164"/>
      <c r="M331" s="17"/>
      <c r="N331" s="17"/>
      <c r="O331" s="50"/>
      <c r="P331" s="58"/>
      <c r="Q331" s="50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1"/>
      <c r="AI331" s="21"/>
      <c r="AJ331" s="39"/>
    </row>
    <row r="332" spans="1:36" ht="27.6">
      <c r="A332" s="61" t="s">
        <v>386</v>
      </c>
      <c r="B332" s="4" t="s">
        <v>10</v>
      </c>
      <c r="C332" s="4" t="s">
        <v>187</v>
      </c>
      <c r="D332" s="4">
        <v>817</v>
      </c>
      <c r="E332" s="14" t="s">
        <v>12</v>
      </c>
      <c r="F332" s="7" t="s">
        <v>370</v>
      </c>
      <c r="G332" s="47" t="str">
        <f t="shared" si="4"/>
        <v>D.103.SD.9.817.01.REV_A</v>
      </c>
      <c r="H332" s="13" t="s">
        <v>229</v>
      </c>
      <c r="I332" s="17">
        <v>3</v>
      </c>
      <c r="J332" s="282"/>
      <c r="K332" s="70"/>
      <c r="L332" s="164"/>
      <c r="M332" s="17"/>
      <c r="N332" s="17"/>
      <c r="O332" s="50"/>
      <c r="P332" s="58"/>
      <c r="Q332" s="50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1"/>
      <c r="AI332" s="21"/>
      <c r="AJ332" s="39"/>
    </row>
    <row r="333" spans="1:36" ht="27.6">
      <c r="A333" s="61" t="s">
        <v>386</v>
      </c>
      <c r="B333" s="4" t="s">
        <v>10</v>
      </c>
      <c r="C333" s="4" t="s">
        <v>187</v>
      </c>
      <c r="D333" s="4">
        <v>866</v>
      </c>
      <c r="E333" s="14" t="s">
        <v>12</v>
      </c>
      <c r="F333" s="7" t="s">
        <v>370</v>
      </c>
      <c r="G333" s="47" t="str">
        <f t="shared" si="4"/>
        <v>D.103.SD.9.866.01.REV_A</v>
      </c>
      <c r="H333" s="16" t="s">
        <v>230</v>
      </c>
      <c r="I333" s="17">
        <v>1</v>
      </c>
      <c r="J333" s="282"/>
      <c r="K333" s="70"/>
      <c r="L333" s="164"/>
      <c r="M333" s="24"/>
      <c r="N333" s="17"/>
      <c r="O333" s="50"/>
      <c r="P333" s="58"/>
      <c r="Q333" s="50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1"/>
      <c r="AI333" s="21"/>
      <c r="AJ333" s="39"/>
    </row>
    <row r="334" spans="1:36" ht="14.4" thickBot="1">
      <c r="A334" s="61" t="s">
        <v>386</v>
      </c>
      <c r="B334" s="4" t="s">
        <v>10</v>
      </c>
      <c r="C334" s="4" t="s">
        <v>187</v>
      </c>
      <c r="D334" s="4">
        <v>872</v>
      </c>
      <c r="E334" s="14" t="s">
        <v>12</v>
      </c>
      <c r="F334" s="7" t="s">
        <v>370</v>
      </c>
      <c r="G334" s="47" t="str">
        <f t="shared" si="4"/>
        <v>D.103.SD.9.872.01.REV_A</v>
      </c>
      <c r="H334" s="13" t="s">
        <v>231</v>
      </c>
      <c r="I334" s="17"/>
      <c r="J334" s="282"/>
      <c r="K334" s="70"/>
      <c r="L334" s="164"/>
      <c r="M334" s="17"/>
      <c r="N334" s="17"/>
      <c r="O334" s="50"/>
      <c r="P334" s="58"/>
      <c r="Q334" s="50"/>
      <c r="R334" s="40"/>
      <c r="S334" s="40"/>
      <c r="T334" s="40"/>
      <c r="U334" s="40"/>
      <c r="V334" s="40"/>
      <c r="W334" s="40"/>
      <c r="X334" s="40"/>
      <c r="Y334" s="40"/>
      <c r="Z334" s="40"/>
      <c r="AA334" s="40"/>
      <c r="AB334" s="40"/>
      <c r="AC334" s="40"/>
      <c r="AD334" s="40"/>
      <c r="AE334" s="40"/>
      <c r="AF334" s="40"/>
      <c r="AG334" s="40"/>
      <c r="AH334" s="41"/>
      <c r="AI334" s="41"/>
      <c r="AJ334" s="42"/>
    </row>
    <row r="335" spans="1:36" ht="13.95" customHeight="1">
      <c r="A335" s="61" t="s">
        <v>240</v>
      </c>
      <c r="B335" s="4" t="s">
        <v>10</v>
      </c>
      <c r="C335" s="4" t="s">
        <v>38</v>
      </c>
      <c r="D335" s="4">
        <v>300</v>
      </c>
      <c r="E335" s="14" t="s">
        <v>12</v>
      </c>
      <c r="F335" s="7" t="s">
        <v>370</v>
      </c>
      <c r="G335" s="47" t="str">
        <f t="shared" si="4"/>
        <v>D.103.SD300.01.REV_A</v>
      </c>
      <c r="H335" s="6" t="s">
        <v>42</v>
      </c>
      <c r="I335" s="4" t="s">
        <v>432</v>
      </c>
      <c r="J335" s="282"/>
      <c r="K335" s="70"/>
      <c r="L335" s="164"/>
      <c r="M335" s="17"/>
      <c r="N335" s="17"/>
      <c r="O335" s="50"/>
      <c r="P335" s="58"/>
      <c r="Q335" s="50"/>
      <c r="R335" s="36"/>
      <c r="S335" s="36"/>
      <c r="T335" s="36"/>
      <c r="U335" s="36"/>
      <c r="V335" s="36"/>
      <c r="W335" s="36"/>
      <c r="X335" s="36"/>
      <c r="Y335" s="36"/>
      <c r="Z335" s="36"/>
      <c r="AA335" s="36"/>
      <c r="AB335" s="36"/>
      <c r="AC335" s="36"/>
      <c r="AD335" s="36"/>
      <c r="AE335" s="36"/>
      <c r="AF335" s="36"/>
      <c r="AG335" s="36"/>
      <c r="AH335" s="37"/>
      <c r="AI335" s="37"/>
      <c r="AJ335" s="38"/>
    </row>
    <row r="336" spans="1:36" ht="13.95" customHeight="1">
      <c r="A336" s="61" t="s">
        <v>240</v>
      </c>
      <c r="B336" s="4" t="s">
        <v>10</v>
      </c>
      <c r="C336" s="4" t="s">
        <v>38</v>
      </c>
      <c r="D336" s="4">
        <v>301</v>
      </c>
      <c r="E336" s="14" t="s">
        <v>12</v>
      </c>
      <c r="F336" s="7" t="s">
        <v>370</v>
      </c>
      <c r="G336" s="47" t="str">
        <f t="shared" si="4"/>
        <v>D.103.SD301.01.REV_A</v>
      </c>
      <c r="H336" s="6" t="s">
        <v>65</v>
      </c>
      <c r="I336" s="4"/>
      <c r="J336" s="282"/>
      <c r="K336" s="70"/>
      <c r="L336" s="164"/>
      <c r="M336" s="24"/>
      <c r="N336" s="17"/>
      <c r="O336" s="50"/>
      <c r="P336" s="58"/>
      <c r="Q336" s="50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1"/>
      <c r="AI336" s="21"/>
      <c r="AJ336" s="39"/>
    </row>
    <row r="337" spans="1:36" ht="13.95" customHeight="1">
      <c r="A337" s="61" t="s">
        <v>240</v>
      </c>
      <c r="B337" s="4" t="s">
        <v>10</v>
      </c>
      <c r="C337" s="4" t="s">
        <v>38</v>
      </c>
      <c r="D337" s="4">
        <v>302</v>
      </c>
      <c r="E337" s="14" t="s">
        <v>12</v>
      </c>
      <c r="F337" s="7" t="s">
        <v>370</v>
      </c>
      <c r="G337" s="47" t="str">
        <f t="shared" si="4"/>
        <v>D.103.SD302.01.REV_A</v>
      </c>
      <c r="H337" s="6" t="s">
        <v>66</v>
      </c>
      <c r="I337" s="4"/>
      <c r="J337" s="282"/>
      <c r="K337" s="70"/>
      <c r="L337" s="164"/>
      <c r="M337" s="24"/>
      <c r="N337" s="17"/>
      <c r="O337" s="50"/>
      <c r="P337" s="58"/>
      <c r="Q337" s="50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1"/>
      <c r="AI337" s="21"/>
      <c r="AJ337" s="39"/>
    </row>
    <row r="338" spans="1:36" ht="13.95" customHeight="1">
      <c r="A338" s="61" t="s">
        <v>240</v>
      </c>
      <c r="B338" s="4" t="s">
        <v>10</v>
      </c>
      <c r="C338" s="4" t="s">
        <v>38</v>
      </c>
      <c r="D338" s="4">
        <v>304</v>
      </c>
      <c r="E338" s="14" t="s">
        <v>12</v>
      </c>
      <c r="F338" s="7" t="s">
        <v>370</v>
      </c>
      <c r="G338" s="47" t="str">
        <f t="shared" si="4"/>
        <v>D.103.SD304.01.REV_A</v>
      </c>
      <c r="H338" s="6" t="s">
        <v>67</v>
      </c>
      <c r="I338" s="4"/>
      <c r="J338" s="282"/>
      <c r="K338" s="70"/>
      <c r="L338" s="164"/>
      <c r="M338" s="24"/>
      <c r="N338" s="17"/>
      <c r="O338" s="50"/>
      <c r="P338" s="58"/>
      <c r="Q338" s="50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1"/>
      <c r="AI338" s="21"/>
      <c r="AJ338" s="39"/>
    </row>
    <row r="339" spans="1:36" ht="13.95" customHeight="1">
      <c r="A339" s="61" t="s">
        <v>240</v>
      </c>
      <c r="B339" s="4" t="s">
        <v>10</v>
      </c>
      <c r="C339" s="4" t="s">
        <v>38</v>
      </c>
      <c r="D339" s="4">
        <v>304</v>
      </c>
      <c r="E339" s="14" t="s">
        <v>14</v>
      </c>
      <c r="F339" s="7" t="s">
        <v>370</v>
      </c>
      <c r="G339" s="47" t="str">
        <f t="shared" si="4"/>
        <v>D.103.SD304.02.REV_A</v>
      </c>
      <c r="H339" s="6" t="s">
        <v>68</v>
      </c>
      <c r="I339" s="4"/>
      <c r="J339" s="282"/>
      <c r="K339" s="70"/>
      <c r="L339" s="164"/>
      <c r="M339" s="17"/>
      <c r="N339" s="17"/>
      <c r="O339" s="50"/>
      <c r="P339" s="58"/>
      <c r="Q339" s="50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1"/>
      <c r="AI339" s="21"/>
      <c r="AJ339" s="39"/>
    </row>
    <row r="340" spans="1:36" ht="13.95" customHeight="1">
      <c r="A340" s="61" t="s">
        <v>240</v>
      </c>
      <c r="B340" s="4" t="s">
        <v>10</v>
      </c>
      <c r="C340" s="4" t="s">
        <v>38</v>
      </c>
      <c r="D340" s="4">
        <v>331</v>
      </c>
      <c r="E340" s="14" t="s">
        <v>12</v>
      </c>
      <c r="F340" s="7" t="s">
        <v>370</v>
      </c>
      <c r="G340" s="47" t="str">
        <f t="shared" si="4"/>
        <v>D.103.SD331.01.REV_A</v>
      </c>
      <c r="H340" s="6" t="s">
        <v>69</v>
      </c>
      <c r="I340" s="4"/>
      <c r="J340" s="282"/>
      <c r="K340" s="70"/>
      <c r="L340" s="164"/>
      <c r="M340" s="17"/>
      <c r="N340" s="17"/>
      <c r="O340" s="50"/>
      <c r="P340" s="58"/>
      <c r="Q340" s="50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1"/>
      <c r="AI340" s="21"/>
      <c r="AJ340" s="39"/>
    </row>
    <row r="341" spans="1:36" ht="13.95" customHeight="1">
      <c r="A341" s="61" t="s">
        <v>240</v>
      </c>
      <c r="B341" s="4" t="s">
        <v>10</v>
      </c>
      <c r="C341" s="4" t="s">
        <v>38</v>
      </c>
      <c r="D341" s="4">
        <v>373</v>
      </c>
      <c r="E341" s="15" t="s">
        <v>12</v>
      </c>
      <c r="F341" s="7" t="s">
        <v>370</v>
      </c>
      <c r="G341" s="47" t="str">
        <f t="shared" si="4"/>
        <v>D.103.SD373.01.REV_A</v>
      </c>
      <c r="H341" s="16" t="s">
        <v>70</v>
      </c>
      <c r="I341" s="17"/>
      <c r="J341" s="282"/>
      <c r="K341" s="70"/>
      <c r="L341" s="164"/>
      <c r="M341" s="24"/>
      <c r="N341" s="17"/>
      <c r="O341" s="50"/>
      <c r="P341" s="58"/>
      <c r="Q341" s="50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1"/>
      <c r="AI341" s="21"/>
      <c r="AJ341" s="39"/>
    </row>
    <row r="342" spans="1:36" ht="13.95" customHeight="1">
      <c r="A342" s="61" t="s">
        <v>240</v>
      </c>
      <c r="B342" s="4" t="s">
        <v>10</v>
      </c>
      <c r="C342" s="4" t="s">
        <v>38</v>
      </c>
      <c r="D342" s="4">
        <v>381</v>
      </c>
      <c r="E342" s="15" t="s">
        <v>12</v>
      </c>
      <c r="F342" s="7" t="s">
        <v>370</v>
      </c>
      <c r="G342" s="47" t="str">
        <f t="shared" si="4"/>
        <v>D.103.SD381.01.REV_A</v>
      </c>
      <c r="H342" s="13" t="s">
        <v>71</v>
      </c>
      <c r="I342" s="17"/>
      <c r="J342" s="282"/>
      <c r="K342" s="70"/>
      <c r="L342" s="164"/>
      <c r="M342" s="17"/>
      <c r="N342" s="17"/>
      <c r="O342" s="50"/>
      <c r="P342" s="58"/>
      <c r="Q342" s="50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1"/>
      <c r="AI342" s="21"/>
      <c r="AJ342" s="39"/>
    </row>
    <row r="343" spans="1:36" ht="13.95" customHeight="1" thickBot="1">
      <c r="A343" s="61" t="s">
        <v>240</v>
      </c>
      <c r="B343" s="4" t="s">
        <v>10</v>
      </c>
      <c r="C343" s="4" t="s">
        <v>38</v>
      </c>
      <c r="D343" s="4">
        <v>382</v>
      </c>
      <c r="E343" s="15" t="s">
        <v>12</v>
      </c>
      <c r="F343" s="7" t="s">
        <v>370</v>
      </c>
      <c r="G343" s="47" t="str">
        <f t="shared" si="4"/>
        <v>D.103.SD382.01.REV_A</v>
      </c>
      <c r="H343" s="16" t="s">
        <v>72</v>
      </c>
      <c r="I343" s="17"/>
      <c r="J343" s="282"/>
      <c r="K343" s="70"/>
      <c r="L343" s="164"/>
      <c r="M343" s="24"/>
      <c r="N343" s="17"/>
      <c r="O343" s="50"/>
      <c r="P343" s="58"/>
      <c r="Q343" s="50"/>
      <c r="R343" s="40"/>
      <c r="S343" s="40"/>
      <c r="T343" s="40"/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F343" s="40"/>
      <c r="AG343" s="40"/>
      <c r="AH343" s="41"/>
      <c r="AI343" s="41"/>
      <c r="AJ343" s="42"/>
    </row>
    <row r="344" spans="1:36">
      <c r="K344" s="171"/>
    </row>
    <row r="345" spans="1:36">
      <c r="K345" s="171"/>
    </row>
    <row r="346" spans="1:36">
      <c r="K346" s="171"/>
    </row>
    <row r="347" spans="1:36">
      <c r="K347" s="171"/>
    </row>
    <row r="348" spans="1:36">
      <c r="K348" s="171"/>
    </row>
    <row r="349" spans="1:36">
      <c r="K349" s="171"/>
    </row>
    <row r="350" spans="1:36">
      <c r="K350" s="171"/>
    </row>
  </sheetData>
  <mergeCells count="3">
    <mergeCell ref="B2:E2"/>
    <mergeCell ref="B3:E3"/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H894"/>
  <sheetViews>
    <sheetView zoomScale="79" zoomScaleNormal="79" workbookViewId="0">
      <selection activeCell="M74" sqref="M74"/>
    </sheetView>
  </sheetViews>
  <sheetFormatPr baseColWidth="10" defaultRowHeight="13.2"/>
  <cols>
    <col min="1" max="1" width="27.109375" customWidth="1"/>
    <col min="2" max="2" width="46.21875" style="143" customWidth="1"/>
    <col min="3" max="3" width="17.33203125" style="143" hidden="1" customWidth="1"/>
    <col min="4" max="4" width="17.109375" style="143" hidden="1" customWidth="1"/>
    <col min="5" max="5" width="17.44140625" style="143" customWidth="1"/>
    <col min="6" max="6" width="19.21875" style="143" hidden="1" customWidth="1"/>
  </cols>
  <sheetData>
    <row r="1" spans="1:8" ht="24.6">
      <c r="A1" s="212" t="s">
        <v>378</v>
      </c>
      <c r="B1" s="213"/>
      <c r="C1" s="213"/>
      <c r="D1" s="213"/>
      <c r="E1" s="213"/>
      <c r="F1" s="213"/>
      <c r="G1" s="213"/>
      <c r="H1" s="213"/>
    </row>
    <row r="2" spans="1:8" ht="13.8" thickBot="1">
      <c r="A2" s="3"/>
      <c r="B2" s="137"/>
      <c r="C2" s="137"/>
      <c r="D2" s="137"/>
      <c r="E2" s="137"/>
      <c r="F2" s="137"/>
    </row>
    <row r="3" spans="1:8" ht="13.8" thickBot="1">
      <c r="A3" s="273"/>
      <c r="B3" s="267" t="s">
        <v>387</v>
      </c>
      <c r="C3" s="267" t="s">
        <v>388</v>
      </c>
      <c r="D3" s="267" t="s">
        <v>389</v>
      </c>
      <c r="E3" s="267" t="s">
        <v>390</v>
      </c>
      <c r="F3" s="274" t="s">
        <v>391</v>
      </c>
    </row>
    <row r="4" spans="1:8">
      <c r="A4" s="217" t="s">
        <v>3</v>
      </c>
      <c r="B4" s="138" t="s">
        <v>392</v>
      </c>
      <c r="C4" s="305">
        <f>SUMPRODUCT(('Dwg List Schedule'!$A$4:$A$343=Recap!$A$4)*('Dwg List Schedule'!$I$4:$I$343=1))</f>
        <v>10</v>
      </c>
      <c r="D4" s="306">
        <f>SUMPRODUCT(('Dwg List Schedule'!$A$4:$A$343=Recap!$A$4)*('Dwg List Schedule'!$I$4:$I$343=1)*('Dwg List Schedule'!$K$4:$K$343&lt;&gt;""))*1</f>
        <v>5</v>
      </c>
      <c r="E4" s="303">
        <f>D4/C4</f>
        <v>0.5</v>
      </c>
      <c r="F4" s="265" t="str">
        <f>IF(J4=0,"",(J4)/(K4))</f>
        <v/>
      </c>
    </row>
    <row r="5" spans="1:8">
      <c r="A5" s="218"/>
      <c r="B5" s="140" t="s">
        <v>393</v>
      </c>
      <c r="C5" s="152">
        <f>SUMPRODUCT(('Dwg List Schedule'!$A$4:$A$343=Recap!$A$4)*('Dwg List Schedule'!$I$4:$I$343=2))</f>
        <v>4</v>
      </c>
      <c r="D5" s="152">
        <f>SUMPRODUCT(('Dwg List Schedule'!$A$4:$A$343=Recap!$A$4)*('Dwg List Schedule'!$I$4:$I$343=2)*('Dwg List Schedule'!$K$4:$K$343&lt;&gt;""))*1</f>
        <v>0</v>
      </c>
      <c r="E5" s="271">
        <f>D5/C5</f>
        <v>0</v>
      </c>
      <c r="F5" s="263" t="str">
        <f t="shared" ref="F5:F33" si="0">IF(J5=0,"",(J5)/(K5))</f>
        <v/>
      </c>
    </row>
    <row r="6" spans="1:8">
      <c r="A6" s="218"/>
      <c r="B6" s="140" t="s">
        <v>394</v>
      </c>
      <c r="C6" s="152">
        <f>SUMPRODUCT(('Dwg List Schedule'!$A$4:$A$343=Recap!$A$4)*('Dwg List Schedule'!$I$4:$I$343=3))</f>
        <v>15</v>
      </c>
      <c r="D6" s="152">
        <f>SUMPRODUCT(('Dwg List Schedule'!$A$4:$A$343=Recap!$A$4)*('Dwg List Schedule'!$I$4:$I$343=3)*('Dwg List Schedule'!$K$4:$K$343&lt;&gt;""))*1</f>
        <v>0</v>
      </c>
      <c r="E6" s="271">
        <f t="shared" ref="E5:E9" si="1">D6/C6</f>
        <v>0</v>
      </c>
      <c r="F6" s="263" t="str">
        <f t="shared" si="0"/>
        <v/>
      </c>
    </row>
    <row r="7" spans="1:8">
      <c r="A7" s="218"/>
      <c r="B7" s="140" t="s">
        <v>395</v>
      </c>
      <c r="C7" s="152">
        <f>SUMPRODUCT(('Dwg List Schedule'!$A$4:$A$343=Recap!$A$4)*('Dwg List Schedule'!$I$4:$I$343=4))</f>
        <v>10</v>
      </c>
      <c r="D7" s="152">
        <f>SUMPRODUCT(('Dwg List Schedule'!$A$4:$A$343=Recap!$A$4)*('Dwg List Schedule'!$I$4:$I$343=4)*('Dwg List Schedule'!$K$4:$K$343&lt;&gt;""))*1</f>
        <v>4</v>
      </c>
      <c r="E7" s="271">
        <f t="shared" si="1"/>
        <v>0.4</v>
      </c>
      <c r="F7" s="263" t="str">
        <f t="shared" si="0"/>
        <v/>
      </c>
    </row>
    <row r="8" spans="1:8">
      <c r="A8" s="218"/>
      <c r="B8" s="140" t="s">
        <v>396</v>
      </c>
      <c r="C8" s="152">
        <f>SUMPRODUCT(('Dwg List Schedule'!$A$4:$A$343=Recap!$A$4)*('Dwg List Schedule'!$I$4:$I$343=5))</f>
        <v>10</v>
      </c>
      <c r="D8" s="152">
        <f>SUMPRODUCT(('Dwg List Schedule'!$A$4:$A$343=Recap!$A$4)*('Dwg List Schedule'!$I$4:$I$343=5)*('Dwg List Schedule'!$K$4:$K$343&lt;&gt;""))*1</f>
        <v>3</v>
      </c>
      <c r="E8" s="271">
        <f t="shared" si="1"/>
        <v>0.3</v>
      </c>
      <c r="F8" s="263" t="str">
        <f t="shared" si="0"/>
        <v/>
      </c>
    </row>
    <row r="9" spans="1:8">
      <c r="A9" s="218"/>
      <c r="B9" s="140" t="s">
        <v>397</v>
      </c>
      <c r="C9" s="152">
        <f>SUMPRODUCT(('Dwg List Schedule'!$A$4:$A$343=Recap!$A$4)*('Dwg List Schedule'!$I$4:$I$343=6))</f>
        <v>7</v>
      </c>
      <c r="D9" s="152">
        <f>SUMPRODUCT(('Dwg List Schedule'!$A$4:$A$343=Recap!$A$4)*('Dwg List Schedule'!$I$4:$I$343=6)*('Dwg List Schedule'!$K$4:$K$343&lt;&gt;""))*1</f>
        <v>1</v>
      </c>
      <c r="E9" s="271">
        <f t="shared" si="1"/>
        <v>0.14285714285714285</v>
      </c>
      <c r="F9" s="263" t="str">
        <f t="shared" si="0"/>
        <v/>
      </c>
    </row>
    <row r="10" spans="1:8" ht="13.8" thickBot="1">
      <c r="A10" s="219"/>
      <c r="B10" s="315" t="s">
        <v>388</v>
      </c>
      <c r="C10" s="310">
        <f>SUM(C4:C9)</f>
        <v>56</v>
      </c>
      <c r="D10" s="310">
        <f>SUM(D4:D9)</f>
        <v>13</v>
      </c>
      <c r="E10" s="311">
        <f>D10/C10</f>
        <v>0.23214285714285715</v>
      </c>
      <c r="F10" s="266" t="str">
        <f t="shared" si="0"/>
        <v/>
      </c>
      <c r="G10" s="317"/>
    </row>
    <row r="11" spans="1:8">
      <c r="A11" s="214" t="s">
        <v>4</v>
      </c>
      <c r="B11" s="138" t="s">
        <v>402</v>
      </c>
      <c r="C11" s="277">
        <f>SUMPRODUCT(('Dwg List Schedule'!$A$4:$A$343=Recap!$A$11)*('Dwg List Schedule'!$I$4:$I$343=1))</f>
        <v>1</v>
      </c>
      <c r="D11" s="306">
        <f>SUMPRODUCT(('Dwg List Schedule'!$A$4:$A$343=Recap!$A$11)*('Dwg List Schedule'!$I$4:$I$343=1)*('Dwg List Schedule'!$K$4:$K$343&lt;&gt;""))*1</f>
        <v>1</v>
      </c>
      <c r="E11" s="303">
        <f>D11/C11</f>
        <v>1</v>
      </c>
      <c r="F11" s="265" t="str">
        <f t="shared" si="0"/>
        <v/>
      </c>
    </row>
    <row r="12" spans="1:8">
      <c r="A12" s="215"/>
      <c r="B12" s="139" t="s">
        <v>403</v>
      </c>
      <c r="C12" s="278">
        <f>SUMPRODUCT(('Dwg List Schedule'!$A$4:$A$343=Recap!$A$11)*('Dwg List Schedule'!$I$4:$I$343=2))</f>
        <v>15</v>
      </c>
      <c r="D12" s="152">
        <f>SUMPRODUCT(('Dwg List Schedule'!$A$4:$A$343=Recap!$A$11)*('Dwg List Schedule'!$I$4:$I$343=2)*('Dwg List Schedule'!$K$4:$K$343&lt;&gt;""))*1</f>
        <v>4</v>
      </c>
      <c r="E12" s="272">
        <f t="shared" ref="E12:E33" si="2">D12/C12</f>
        <v>0.26666666666666666</v>
      </c>
      <c r="F12" s="263" t="str">
        <f t="shared" si="0"/>
        <v/>
      </c>
    </row>
    <row r="13" spans="1:8">
      <c r="A13" s="215"/>
      <c r="B13" s="139" t="s">
        <v>404</v>
      </c>
      <c r="C13" s="278">
        <f>SUMPRODUCT(('Dwg List Schedule'!$A$4:$A$343=Recap!$A$11)*('Dwg List Schedule'!$I$4:$I$343=3))</f>
        <v>17</v>
      </c>
      <c r="D13" s="152">
        <f>SUMPRODUCT(('Dwg List Schedule'!$A$4:$A$343=Recap!$A$11)*('Dwg List Schedule'!$I$4:$I$343=3)*('Dwg List Schedule'!$K$4:$K$343&lt;&gt;""))*1</f>
        <v>0</v>
      </c>
      <c r="E13" s="272">
        <f t="shared" si="2"/>
        <v>0</v>
      </c>
      <c r="F13" s="263" t="str">
        <f t="shared" si="0"/>
        <v/>
      </c>
    </row>
    <row r="14" spans="1:8">
      <c r="A14" s="215"/>
      <c r="B14" s="140" t="s">
        <v>405</v>
      </c>
      <c r="C14" s="278">
        <f>SUMPRODUCT(('Dwg List Schedule'!$A$4:$A$343=Recap!$A$11)*('Dwg List Schedule'!$I$4:$I$343=4))</f>
        <v>21</v>
      </c>
      <c r="D14" s="307">
        <f>SUMPRODUCT(('Dwg List Schedule'!$A$4:$A$343=Recap!$A$11)*('Dwg List Schedule'!$I$4:$I$343=4)*('Dwg List Schedule'!$K$4:$K$343&lt;&gt;""))*1</f>
        <v>0</v>
      </c>
      <c r="E14" s="304">
        <f t="shared" si="2"/>
        <v>0</v>
      </c>
      <c r="F14" s="263" t="str">
        <f t="shared" si="0"/>
        <v/>
      </c>
    </row>
    <row r="15" spans="1:8" ht="13.8" thickBot="1">
      <c r="A15" s="215"/>
      <c r="B15" s="312" t="s">
        <v>388</v>
      </c>
      <c r="C15" s="313">
        <f>SUM(C11:C14)</f>
        <v>54</v>
      </c>
      <c r="D15" s="313">
        <f>SUM(D11:D14)</f>
        <v>5</v>
      </c>
      <c r="E15" s="314">
        <f t="shared" si="2"/>
        <v>9.2592592592592587E-2</v>
      </c>
      <c r="F15" s="264" t="str">
        <f t="shared" si="0"/>
        <v/>
      </c>
    </row>
    <row r="16" spans="1:8">
      <c r="A16" s="214" t="s">
        <v>2</v>
      </c>
      <c r="B16" s="295" t="s">
        <v>398</v>
      </c>
      <c r="C16" s="277">
        <f>SUMPRODUCT(('Dwg List Schedule'!$A$4:$A$343=Recap!$A$16)*('Dwg List Schedule'!$I$4:$I$343=1))</f>
        <v>12</v>
      </c>
      <c r="D16" s="306">
        <f>SUMPRODUCT(('Dwg List Schedule'!$A$4:$A$343=Recap!$A$16)*('Dwg List Schedule'!$I$4:$I$343=1)*('Dwg List Schedule'!$K$4:$K$343&lt;&gt;""))*1</f>
        <v>3</v>
      </c>
      <c r="E16" s="303">
        <f>D16/C16</f>
        <v>0.25</v>
      </c>
      <c r="F16" s="296" t="str">
        <f>IF(J16=0,"",(J16)/(K16))</f>
        <v/>
      </c>
    </row>
    <row r="17" spans="1:6">
      <c r="A17" s="215"/>
      <c r="B17" s="297" t="s">
        <v>396</v>
      </c>
      <c r="C17" s="278">
        <f>SUMPRODUCT(('Dwg List Schedule'!$A$4:$A$343=Recap!$A$16)*('Dwg List Schedule'!$I$4:$I$343=2))</f>
        <v>9</v>
      </c>
      <c r="D17" s="308">
        <f>SUMPRODUCT(('Dwg List Schedule'!$A$4:$A$343=Recap!$A$16)*('Dwg List Schedule'!$I$4:$I$343=2)*('Dwg List Schedule'!$K$4:$K$343&lt;&gt;""))*1</f>
        <v>2</v>
      </c>
      <c r="E17" s="293">
        <f>D17/C17</f>
        <v>0.22222222222222221</v>
      </c>
      <c r="F17" s="298" t="str">
        <f>IF(J17=0,"",(J17)/(K17))</f>
        <v/>
      </c>
    </row>
    <row r="18" spans="1:6">
      <c r="A18" s="215"/>
      <c r="B18" s="297" t="s">
        <v>411</v>
      </c>
      <c r="C18" s="278">
        <f>SUMPRODUCT(('Dwg List Schedule'!$A$4:$A$343=Recap!$A$16)*('Dwg List Schedule'!$I$4:$I$343=3))</f>
        <v>7</v>
      </c>
      <c r="D18" s="152">
        <f>SUMPRODUCT(('Dwg List Schedule'!$A$4:$A$343=Recap!$A$16)*('Dwg List Schedule'!$I$4:$I$343=3)*('Dwg List Schedule'!$K$4:$K$343&lt;&gt;""))*1</f>
        <v>0</v>
      </c>
      <c r="E18" s="271">
        <f t="shared" ref="E18:E24" si="3">D18/C18</f>
        <v>0</v>
      </c>
      <c r="F18" s="298" t="str">
        <f>IF(J18=0,"",(J18)/(K18))</f>
        <v/>
      </c>
    </row>
    <row r="19" spans="1:6" ht="14.4" customHeight="1">
      <c r="A19" s="215"/>
      <c r="B19" s="299" t="s">
        <v>412</v>
      </c>
      <c r="C19" s="278">
        <f>SUMPRODUCT(('Dwg List Schedule'!$A$4:$A$343=Recap!$A$16)*('Dwg List Schedule'!$I$4:$I$343=4))</f>
        <v>4</v>
      </c>
      <c r="D19" s="152">
        <f>SUMPRODUCT(('Dwg List Schedule'!$A$4:$A$343=Recap!$A$16)*('Dwg List Schedule'!$I$4:$I$343=4)*('Dwg List Schedule'!$K$4:$K$343&lt;&gt;""))*1</f>
        <v>0</v>
      </c>
      <c r="E19" s="272">
        <f t="shared" si="3"/>
        <v>0</v>
      </c>
      <c r="F19" s="298" t="str">
        <f>IF(J19=0,"",(J19)/(K19))</f>
        <v/>
      </c>
    </row>
    <row r="20" spans="1:6">
      <c r="A20" s="215"/>
      <c r="B20" s="299" t="s">
        <v>413</v>
      </c>
      <c r="C20" s="278">
        <f>SUMPRODUCT(('Dwg List Schedule'!$A$4:$A$343=Recap!$A$16)*('Dwg List Schedule'!$I$4:$I$343=5))</f>
        <v>1</v>
      </c>
      <c r="D20" s="152">
        <f>SUMPRODUCT(('Dwg List Schedule'!$A$4:$A$343=Recap!$A$16)*('Dwg List Schedule'!$I$4:$I$343=5)*('Dwg List Schedule'!$K$4:$K$343&lt;&gt;""))*1</f>
        <v>0</v>
      </c>
      <c r="E20" s="271">
        <f t="shared" si="3"/>
        <v>0</v>
      </c>
      <c r="F20" s="298" t="str">
        <f>IF(J20=0,"",(J20)/(K20))</f>
        <v/>
      </c>
    </row>
    <row r="21" spans="1:6">
      <c r="A21" s="215"/>
      <c r="B21" s="300" t="s">
        <v>437</v>
      </c>
      <c r="C21" s="278">
        <f>SUMPRODUCT(('Dwg List Schedule'!$A$4:$A$343=Recap!$A$16)*('Dwg List Schedule'!$I$4:$I$343=6))</f>
        <v>23</v>
      </c>
      <c r="D21" s="152">
        <f>SUMPRODUCT(('Dwg List Schedule'!$A$4:$A$343=Recap!$A$16)*('Dwg List Schedule'!$I$4:$I$343=6)*('Dwg List Schedule'!$K$4:$K$343&lt;&gt;""))*1</f>
        <v>0</v>
      </c>
      <c r="E21" s="272">
        <f t="shared" si="3"/>
        <v>0</v>
      </c>
      <c r="F21" s="298"/>
    </row>
    <row r="22" spans="1:6">
      <c r="A22" s="215"/>
      <c r="B22" s="300" t="s">
        <v>438</v>
      </c>
      <c r="C22" s="278">
        <f>SUMPRODUCT(('Dwg List Schedule'!$A$4:$A$343=Recap!$A$16)*('Dwg List Schedule'!$I$4:$I$343=7))</f>
        <v>13</v>
      </c>
      <c r="D22" s="152">
        <f>SUMPRODUCT(('Dwg List Schedule'!$A$4:$A$343=Recap!$A$16)*('Dwg List Schedule'!$I$4:$I$343=7)*('Dwg List Schedule'!$K$4:$K$343&lt;&gt;""))*1</f>
        <v>0</v>
      </c>
      <c r="E22" s="271">
        <f t="shared" si="3"/>
        <v>0</v>
      </c>
      <c r="F22" s="298"/>
    </row>
    <row r="23" spans="1:6">
      <c r="A23" s="215"/>
      <c r="B23" s="300" t="s">
        <v>439</v>
      </c>
      <c r="C23" s="278">
        <f>SUMPRODUCT(('Dwg List Schedule'!$A$4:$A$343=Recap!$A$16)*('Dwg List Schedule'!$I$4:$I$343=8))</f>
        <v>6</v>
      </c>
      <c r="D23" s="152">
        <f>SUMPRODUCT(('Dwg List Schedule'!$A$4:$A$343=Recap!$A$16)*('Dwg List Schedule'!$I$4:$I$343=8)*('Dwg List Schedule'!$K$4:$K$343&lt;&gt;""))*1</f>
        <v>0</v>
      </c>
      <c r="E23" s="272">
        <f t="shared" si="3"/>
        <v>0</v>
      </c>
      <c r="F23" s="298"/>
    </row>
    <row r="24" spans="1:6">
      <c r="A24" s="215"/>
      <c r="B24" s="300" t="s">
        <v>440</v>
      </c>
      <c r="C24" s="278">
        <f>SUMPRODUCT(('Dwg List Schedule'!$A$4:$A$343=Recap!$A$16)*('Dwg List Schedule'!$I$4:$I$343=9))</f>
        <v>20</v>
      </c>
      <c r="D24" s="152">
        <f>SUMPRODUCT(('Dwg List Schedule'!$A$4:$A$343=Recap!$A$16)*('Dwg List Schedule'!$I$4:$I$343=9)*('Dwg List Schedule'!$K$4:$K$343&lt;&gt;""))*1</f>
        <v>0</v>
      </c>
      <c r="E24" s="271">
        <f t="shared" si="3"/>
        <v>0</v>
      </c>
      <c r="F24" s="298"/>
    </row>
    <row r="25" spans="1:6" ht="13.8" thickBot="1">
      <c r="A25" s="216"/>
      <c r="B25" s="309" t="s">
        <v>388</v>
      </c>
      <c r="C25" s="310">
        <f>SUM(C16:C24)</f>
        <v>95</v>
      </c>
      <c r="D25" s="310">
        <f>SUM(D16:D24)</f>
        <v>5</v>
      </c>
      <c r="E25" s="311">
        <f>D25/C25</f>
        <v>5.2631578947368418E-2</v>
      </c>
      <c r="F25" s="301" t="str">
        <f>IF(J25=0,"",(J25)/(K25))</f>
        <v/>
      </c>
    </row>
    <row r="26" spans="1:6">
      <c r="A26" s="214" t="s">
        <v>385</v>
      </c>
      <c r="B26" s="141" t="s">
        <v>406</v>
      </c>
      <c r="C26" s="279">
        <f>SUMPRODUCT(('Dwg List Schedule'!$A$4:$A$343=Recap!$A$26)*('Dwg List Schedule'!$I$4:$I$343=1))</f>
        <v>3</v>
      </c>
      <c r="D26" s="306">
        <f>SUMPRODUCT(('Dwg List Schedule'!$A$4:$A$343=Recap!$A$26)*('Dwg List Schedule'!$I$4:$I$343=1)*('Dwg List Schedule'!$K$4:$K$343&lt;&gt;""))*1</f>
        <v>0</v>
      </c>
      <c r="E26" s="275">
        <f t="shared" si="2"/>
        <v>0</v>
      </c>
      <c r="F26" s="262" t="str">
        <f t="shared" si="0"/>
        <v/>
      </c>
    </row>
    <row r="27" spans="1:6">
      <c r="A27" s="215"/>
      <c r="B27" s="141" t="s">
        <v>407</v>
      </c>
      <c r="C27" s="278">
        <f>SUMPRODUCT(('Dwg List Schedule'!$A$4:$A$343=Recap!$A$26)*('Dwg List Schedule'!$I$4:$I$343=2))</f>
        <v>9</v>
      </c>
      <c r="D27" s="308">
        <f>SUMPRODUCT(('Dwg List Schedule'!$A$4:$A$343=Recap!$A$26)*('Dwg List Schedule'!$I$4:$I$343=2)*('Dwg List Schedule'!$K$4:$K$343&lt;&gt;""))*1</f>
        <v>1</v>
      </c>
      <c r="E27" s="272">
        <f t="shared" si="2"/>
        <v>0.1111111111111111</v>
      </c>
      <c r="F27" s="263" t="str">
        <f t="shared" si="0"/>
        <v/>
      </c>
    </row>
    <row r="28" spans="1:6">
      <c r="A28" s="215"/>
      <c r="B28" s="141" t="s">
        <v>408</v>
      </c>
      <c r="C28" s="278">
        <f>SUMPRODUCT(('Dwg List Schedule'!$A$4:$A$343=Recap!$A$26)*('Dwg List Schedule'!$I$4:$I$343=3))</f>
        <v>11</v>
      </c>
      <c r="D28" s="152">
        <f>SUMPRODUCT(('Dwg List Schedule'!$A$4:$A$343=Recap!$A$26)*('Dwg List Schedule'!$I$4:$I$343=3)*('Dwg List Schedule'!$K$4:$K$343&lt;&gt;""))*1</f>
        <v>0</v>
      </c>
      <c r="E28" s="272">
        <f t="shared" si="2"/>
        <v>0</v>
      </c>
      <c r="F28" s="263" t="str">
        <f t="shared" si="0"/>
        <v/>
      </c>
    </row>
    <row r="29" spans="1:6">
      <c r="A29" s="215"/>
      <c r="B29" s="142" t="s">
        <v>409</v>
      </c>
      <c r="C29" s="278">
        <f>SUMPRODUCT(('Dwg List Schedule'!$A$4:$A$343=Recap!$A$26)*('Dwg List Schedule'!$I$4:$I$343=4))</f>
        <v>8</v>
      </c>
      <c r="D29" s="152">
        <f>SUMPRODUCT(('Dwg List Schedule'!$A$4:$A$343=Recap!$A$26)*('Dwg List Schedule'!$I$4:$I$343=4)*('Dwg List Schedule'!$K$4:$K$343&lt;&gt;""))*1</f>
        <v>0</v>
      </c>
      <c r="E29" s="272">
        <f t="shared" si="2"/>
        <v>0</v>
      </c>
      <c r="F29" s="263" t="str">
        <f t="shared" si="0"/>
        <v/>
      </c>
    </row>
    <row r="30" spans="1:6">
      <c r="A30" s="215"/>
      <c r="B30" s="141" t="s">
        <v>410</v>
      </c>
      <c r="C30" s="278">
        <f>SUMPRODUCT(('Dwg List Schedule'!$A$4:$A$343=Recap!$A$26)*('Dwg List Schedule'!$I$4:$I$343=5))</f>
        <v>1</v>
      </c>
      <c r="D30" s="152">
        <f>SUMPRODUCT(('Dwg List Schedule'!$A$4:$A$343=Recap!$A$26)*('Dwg List Schedule'!$I$4:$I$343=5)*('Dwg List Schedule'!$K$4:$K$343&lt;&gt;""))*1</f>
        <v>0</v>
      </c>
      <c r="E30" s="272">
        <f t="shared" si="2"/>
        <v>0</v>
      </c>
      <c r="F30" s="263" t="str">
        <f t="shared" si="0"/>
        <v/>
      </c>
    </row>
    <row r="31" spans="1:6">
      <c r="A31" s="215"/>
      <c r="B31" s="142" t="s">
        <v>397</v>
      </c>
      <c r="C31" s="278">
        <f>SUMPRODUCT(('Dwg List Schedule'!$A$4:$A$343=Recap!$A$26)*('Dwg List Schedule'!$I$4:$I$343=6))</f>
        <v>12</v>
      </c>
      <c r="D31" s="152">
        <f>SUMPRODUCT(('Dwg List Schedule'!$A$4:$A$343=Recap!$A$26)*('Dwg List Schedule'!$I$4:$I$343=6)*('Dwg List Schedule'!$K$4:$K$343&lt;&gt;""))*1</f>
        <v>0</v>
      </c>
      <c r="E31" s="272">
        <f t="shared" si="2"/>
        <v>0</v>
      </c>
      <c r="F31" s="263" t="str">
        <f t="shared" si="0"/>
        <v/>
      </c>
    </row>
    <row r="32" spans="1:6">
      <c r="A32" s="215"/>
      <c r="B32" s="316" t="s">
        <v>447</v>
      </c>
      <c r="C32" s="278">
        <f>SUMPRODUCT(('Dwg List Schedule'!$A$4:$A$343=Recap!$A$26)*('Dwg List Schedule'!$I$4:$I$343=7))</f>
        <v>30</v>
      </c>
      <c r="D32" s="152">
        <f>SUMPRODUCT(('Dwg List Schedule'!$A$4:$A$343=Recap!$A$26)*('Dwg List Schedule'!$I$4:$I$343=6)*('Dwg List Schedule'!$K$4:$K$343&lt;&gt;""))*1</f>
        <v>0</v>
      </c>
      <c r="E32" s="293"/>
      <c r="F32" s="294"/>
    </row>
    <row r="33" spans="1:6" ht="13.8" thickBot="1">
      <c r="A33" s="216"/>
      <c r="B33" s="315" t="s">
        <v>388</v>
      </c>
      <c r="C33" s="310">
        <f>SUM(C26:C32)</f>
        <v>74</v>
      </c>
      <c r="D33" s="310">
        <f>SUM(D26:D31)</f>
        <v>1</v>
      </c>
      <c r="E33" s="311">
        <f t="shared" si="2"/>
        <v>1.3513513513513514E-2</v>
      </c>
      <c r="F33" s="266" t="str">
        <f t="shared" si="0"/>
        <v/>
      </c>
    </row>
    <row r="34" spans="1:6">
      <c r="A34" s="214" t="s">
        <v>386</v>
      </c>
      <c r="B34" s="138" t="s">
        <v>399</v>
      </c>
      <c r="C34" s="277">
        <f>SUMPRODUCT(('Dwg List Schedule'!$A$4:$A$343=Recap!$A$34)*('Dwg List Schedule'!$I$4:$I$343=1))</f>
        <v>3</v>
      </c>
      <c r="D34" s="152">
        <f>SUMPRODUCT(('Dwg List Schedule'!$A$4:$A$343=Recap!$A$34)*('Dwg List Schedule'!$I$4:$I$343=1)*('Dwg List Schedule'!$K$4:$K$343&lt;&gt;""))*1</f>
        <v>0</v>
      </c>
      <c r="E34" s="276">
        <f>D34/C34</f>
        <v>0</v>
      </c>
      <c r="F34" s="265" t="str">
        <f>IF(J34=0,"",(J34)/(K34))</f>
        <v/>
      </c>
    </row>
    <row r="35" spans="1:6">
      <c r="A35" s="215"/>
      <c r="B35" s="139" t="s">
        <v>396</v>
      </c>
      <c r="C35" s="278">
        <f>SUMPRODUCT(('Dwg List Schedule'!$A$4:$A$343=Recap!$A$34)*('Dwg List Schedule'!$I$4:$I$343=2))</f>
        <v>1</v>
      </c>
      <c r="D35" s="152">
        <f>SUMPRODUCT(('Dwg List Schedule'!$A$4:$A$343=Recap!$A$34)*('Dwg List Schedule'!$I$4:$I$343=2)*('Dwg List Schedule'!$K$4:$K$343&lt;&gt;""))*1</f>
        <v>0</v>
      </c>
      <c r="E35" s="272">
        <f>D35/C35</f>
        <v>0</v>
      </c>
      <c r="F35" s="263" t="str">
        <f>IF(J35=0,"",(J35)/(K35))</f>
        <v/>
      </c>
    </row>
    <row r="36" spans="1:6">
      <c r="A36" s="215"/>
      <c r="B36" s="139" t="s">
        <v>400</v>
      </c>
      <c r="C36" s="278">
        <f>SUMPRODUCT(('Dwg List Schedule'!$A$4:$A$343=Recap!$A$34)*('Dwg List Schedule'!$I$4:$I$343=3))</f>
        <v>43</v>
      </c>
      <c r="D36" s="152">
        <f>SUMPRODUCT(('Dwg List Schedule'!$A$4:$A$343=Recap!$A$34)*('Dwg List Schedule'!$I$4:$I$343=3)*('Dwg List Schedule'!$K$4:$K$343&lt;&gt;""))*1</f>
        <v>0</v>
      </c>
      <c r="E36" s="272">
        <f>D36/C36</f>
        <v>0</v>
      </c>
      <c r="F36" s="263" t="str">
        <f>IF(J36=0,"",(J36)/(K36))</f>
        <v/>
      </c>
    </row>
    <row r="37" spans="1:6">
      <c r="A37" s="215"/>
      <c r="B37" s="140" t="s">
        <v>401</v>
      </c>
      <c r="C37" s="278">
        <f>SUMPRODUCT(('Dwg List Schedule'!$A$4:$A$343=Recap!$A$34)*('Dwg List Schedule'!$I$4:$I$343=4))</f>
        <v>0</v>
      </c>
      <c r="D37" s="152">
        <f>SUMPRODUCT(('Dwg List Schedule'!$A$4:$A$343=Recap!$A$34)*('Dwg List Schedule'!$I$4:$I$343=4)*('Dwg List Schedule'!$K$4:$K$343&lt;&gt;""))*1</f>
        <v>0</v>
      </c>
      <c r="E37" s="272" t="e">
        <f>D37/C37</f>
        <v>#DIV/0!</v>
      </c>
      <c r="F37" s="263" t="str">
        <f>IF(J37=0,"",(J37)/(K37))</f>
        <v/>
      </c>
    </row>
    <row r="38" spans="1:6" ht="13.8" thickBot="1">
      <c r="A38" s="216"/>
      <c r="B38" s="315" t="s">
        <v>388</v>
      </c>
      <c r="C38" s="310">
        <f>SUM(C34:C37)</f>
        <v>47</v>
      </c>
      <c r="D38" s="310">
        <f>SUM(D34:D37)</f>
        <v>0</v>
      </c>
      <c r="E38" s="311">
        <f>D38/C38</f>
        <v>0</v>
      </c>
      <c r="F38" s="266" t="str">
        <f>IF(J38=0,"",(J38)/(K38))</f>
        <v/>
      </c>
    </row>
    <row r="39" spans="1:6" ht="18" thickBot="1">
      <c r="A39" s="280" t="s">
        <v>414</v>
      </c>
      <c r="B39" s="281" t="s">
        <v>388</v>
      </c>
      <c r="C39" s="268">
        <f>C25+C33+C15+C38+C10</f>
        <v>326</v>
      </c>
      <c r="D39" s="269">
        <f>+D25+D33+D15+D38+D10</f>
        <v>24</v>
      </c>
      <c r="E39" s="270">
        <f>D39/C39</f>
        <v>7.3619631901840496E-2</v>
      </c>
      <c r="F39" s="268"/>
    </row>
    <row r="40" spans="1:6">
      <c r="A40" s="143"/>
    </row>
    <row r="41" spans="1:6">
      <c r="A41" s="144" t="s">
        <v>415</v>
      </c>
    </row>
    <row r="42" spans="1:6">
      <c r="A42" s="144" t="s">
        <v>416</v>
      </c>
    </row>
    <row r="43" spans="1:6">
      <c r="A43" s="3"/>
      <c r="B43" s="137"/>
      <c r="C43" s="137"/>
      <c r="D43" s="137"/>
      <c r="E43" s="137"/>
      <c r="F43" s="137"/>
    </row>
    <row r="44" spans="1:6">
      <c r="A44" s="3"/>
      <c r="B44" s="137"/>
      <c r="C44" s="137"/>
      <c r="D44" s="137"/>
      <c r="E44" s="137"/>
      <c r="F44" s="137"/>
    </row>
    <row r="45" spans="1:6">
      <c r="A45" s="3"/>
      <c r="B45" s="137"/>
      <c r="C45" s="137"/>
      <c r="D45" s="137"/>
      <c r="E45" s="137"/>
      <c r="F45" s="137"/>
    </row>
    <row r="46" spans="1:6">
      <c r="A46" s="3"/>
      <c r="B46" s="137"/>
      <c r="C46" s="137"/>
      <c r="D46" s="137"/>
      <c r="E46" s="137"/>
      <c r="F46" s="137"/>
    </row>
    <row r="47" spans="1:6">
      <c r="A47" s="3"/>
      <c r="B47" s="137"/>
      <c r="C47" s="137"/>
      <c r="D47" s="137"/>
      <c r="E47" s="137"/>
      <c r="F47" s="137"/>
    </row>
    <row r="48" spans="1:6">
      <c r="A48" s="3"/>
      <c r="B48" s="137"/>
      <c r="C48" s="137"/>
      <c r="D48" s="137"/>
      <c r="E48" s="137"/>
      <c r="F48" s="137"/>
    </row>
    <row r="49" spans="1:6">
      <c r="A49" s="3"/>
      <c r="B49" s="137"/>
      <c r="C49" s="137"/>
      <c r="D49" s="137"/>
      <c r="E49" s="137"/>
      <c r="F49" s="137"/>
    </row>
    <row r="50" spans="1:6">
      <c r="A50" s="3"/>
      <c r="B50" s="137"/>
      <c r="C50" s="137"/>
      <c r="D50" s="137"/>
      <c r="E50" s="137"/>
      <c r="F50" s="137"/>
    </row>
    <row r="51" spans="1:6">
      <c r="A51" s="3"/>
      <c r="B51" s="137"/>
      <c r="C51" s="137"/>
      <c r="D51" s="137"/>
      <c r="E51" s="137"/>
      <c r="F51" s="137"/>
    </row>
    <row r="52" spans="1:6">
      <c r="A52" s="3"/>
      <c r="B52" s="137"/>
      <c r="C52" s="137"/>
      <c r="D52" s="137"/>
      <c r="E52" s="137"/>
      <c r="F52" s="137"/>
    </row>
    <row r="53" spans="1:6">
      <c r="A53" s="3"/>
      <c r="B53" s="137"/>
      <c r="C53" s="137"/>
      <c r="D53" s="137"/>
      <c r="E53" s="137"/>
      <c r="F53" s="137"/>
    </row>
    <row r="54" spans="1:6">
      <c r="A54" s="3"/>
      <c r="B54" s="137"/>
      <c r="C54" s="137"/>
      <c r="D54" s="137"/>
      <c r="E54" s="137"/>
      <c r="F54" s="137"/>
    </row>
    <row r="55" spans="1:6">
      <c r="A55" s="3"/>
      <c r="B55" s="137"/>
      <c r="C55" s="137"/>
      <c r="D55" s="137"/>
      <c r="E55" s="137"/>
      <c r="F55" s="137"/>
    </row>
    <row r="56" spans="1:6">
      <c r="A56" s="3"/>
      <c r="B56" s="137"/>
      <c r="C56" s="137"/>
      <c r="D56" s="137"/>
      <c r="E56" s="137"/>
      <c r="F56" s="137"/>
    </row>
    <row r="57" spans="1:6">
      <c r="A57" s="3"/>
      <c r="B57" s="137"/>
      <c r="C57" s="137"/>
      <c r="D57" s="137"/>
      <c r="E57" s="137"/>
      <c r="F57" s="137"/>
    </row>
    <row r="58" spans="1:6">
      <c r="A58" s="3"/>
      <c r="B58" s="137"/>
      <c r="C58" s="137"/>
      <c r="D58" s="137"/>
      <c r="E58" s="137"/>
      <c r="F58" s="137"/>
    </row>
    <row r="59" spans="1:6">
      <c r="A59" s="3"/>
      <c r="B59" s="137"/>
      <c r="C59" s="137"/>
      <c r="D59" s="137"/>
      <c r="E59" s="137"/>
      <c r="F59" s="137"/>
    </row>
    <row r="60" spans="1:6">
      <c r="A60" s="3"/>
      <c r="B60" s="137"/>
      <c r="C60" s="137"/>
      <c r="D60" s="137"/>
      <c r="E60" s="137"/>
      <c r="F60" s="137"/>
    </row>
    <row r="61" spans="1:6">
      <c r="A61" s="3"/>
      <c r="B61" s="137"/>
      <c r="C61" s="137"/>
      <c r="D61" s="137"/>
      <c r="E61" s="137"/>
      <c r="F61" s="137"/>
    </row>
    <row r="62" spans="1:6">
      <c r="A62" s="3"/>
      <c r="B62" s="137"/>
      <c r="C62" s="137"/>
      <c r="D62" s="137"/>
      <c r="E62" s="137"/>
      <c r="F62" s="137"/>
    </row>
    <row r="63" spans="1:6">
      <c r="A63" s="3"/>
      <c r="B63" s="137"/>
      <c r="C63" s="137"/>
      <c r="D63" s="137"/>
      <c r="E63" s="137"/>
      <c r="F63" s="137"/>
    </row>
    <row r="64" spans="1:6">
      <c r="A64" s="3"/>
      <c r="B64" s="137"/>
      <c r="C64" s="137"/>
      <c r="D64" s="137"/>
      <c r="E64" s="137"/>
      <c r="F64" s="137"/>
    </row>
    <row r="65" spans="1:6">
      <c r="A65" s="3"/>
      <c r="B65" s="137"/>
      <c r="C65" s="137"/>
      <c r="D65" s="137"/>
      <c r="E65" s="137"/>
      <c r="F65" s="137"/>
    </row>
    <row r="66" spans="1:6">
      <c r="A66" s="3"/>
      <c r="B66" s="137"/>
      <c r="C66" s="137"/>
      <c r="D66" s="137"/>
      <c r="E66" s="137"/>
      <c r="F66" s="137"/>
    </row>
    <row r="67" spans="1:6">
      <c r="A67" s="3"/>
      <c r="B67" s="137"/>
      <c r="C67" s="137"/>
      <c r="D67" s="137"/>
      <c r="E67" s="137"/>
      <c r="F67" s="137"/>
    </row>
    <row r="68" spans="1:6">
      <c r="A68" s="3"/>
      <c r="B68" s="137"/>
      <c r="C68" s="137"/>
      <c r="D68" s="137"/>
      <c r="E68" s="137"/>
      <c r="F68" s="137"/>
    </row>
    <row r="69" spans="1:6">
      <c r="A69" s="3"/>
      <c r="B69" s="137"/>
      <c r="C69" s="137"/>
      <c r="D69" s="137"/>
      <c r="E69" s="137"/>
      <c r="F69" s="137"/>
    </row>
    <row r="70" spans="1:6">
      <c r="A70" s="3"/>
      <c r="B70" s="137"/>
      <c r="C70" s="137"/>
      <c r="D70" s="137"/>
      <c r="E70" s="137"/>
      <c r="F70" s="137"/>
    </row>
    <row r="71" spans="1:6">
      <c r="A71" s="3"/>
      <c r="B71" s="137"/>
      <c r="C71" s="137"/>
      <c r="D71" s="137"/>
      <c r="E71" s="137"/>
      <c r="F71" s="137"/>
    </row>
    <row r="72" spans="1:6">
      <c r="A72" s="3"/>
      <c r="B72" s="137"/>
      <c r="C72" s="137"/>
      <c r="D72" s="137"/>
      <c r="E72" s="137"/>
      <c r="F72" s="137"/>
    </row>
    <row r="73" spans="1:6">
      <c r="A73" s="3"/>
      <c r="B73" s="137"/>
      <c r="C73" s="137"/>
      <c r="D73" s="137"/>
      <c r="E73" s="137"/>
      <c r="F73" s="137"/>
    </row>
    <row r="74" spans="1:6">
      <c r="A74" s="3"/>
      <c r="B74" s="137"/>
      <c r="C74" s="137"/>
      <c r="D74" s="137"/>
      <c r="E74" s="137"/>
      <c r="F74" s="137"/>
    </row>
    <row r="75" spans="1:6">
      <c r="A75" s="3"/>
      <c r="B75" s="137"/>
      <c r="C75" s="137"/>
      <c r="D75" s="137"/>
      <c r="E75" s="137"/>
      <c r="F75" s="137"/>
    </row>
    <row r="76" spans="1:6">
      <c r="A76" s="3"/>
      <c r="B76" s="137"/>
      <c r="C76" s="137"/>
      <c r="D76" s="137"/>
      <c r="E76" s="137"/>
      <c r="F76" s="137"/>
    </row>
    <row r="77" spans="1:6">
      <c r="A77" s="3"/>
      <c r="B77" s="137"/>
      <c r="C77" s="137"/>
      <c r="D77" s="137"/>
      <c r="E77" s="137"/>
      <c r="F77" s="137"/>
    </row>
    <row r="78" spans="1:6">
      <c r="A78" s="3"/>
      <c r="B78" s="137"/>
      <c r="C78" s="137"/>
      <c r="D78" s="137"/>
      <c r="E78" s="137"/>
      <c r="F78" s="137"/>
    </row>
    <row r="79" spans="1:6">
      <c r="A79" s="3"/>
      <c r="B79" s="137"/>
      <c r="C79" s="137"/>
      <c r="D79" s="137"/>
      <c r="E79" s="137"/>
      <c r="F79" s="137"/>
    </row>
    <row r="80" spans="1:6">
      <c r="A80" s="3"/>
      <c r="B80" s="137"/>
      <c r="C80" s="137"/>
      <c r="D80" s="137"/>
      <c r="E80" s="137"/>
      <c r="F80" s="137"/>
    </row>
    <row r="81" spans="1:6">
      <c r="A81" s="3"/>
      <c r="B81" s="137"/>
      <c r="C81" s="137"/>
      <c r="D81" s="137"/>
      <c r="E81" s="137"/>
      <c r="F81" s="137"/>
    </row>
    <row r="82" spans="1:6">
      <c r="A82" s="3"/>
      <c r="B82" s="137"/>
      <c r="C82" s="137"/>
      <c r="D82" s="137"/>
      <c r="E82" s="137"/>
      <c r="F82" s="137"/>
    </row>
    <row r="83" spans="1:6">
      <c r="A83" s="3"/>
      <c r="B83" s="137"/>
      <c r="C83" s="137"/>
      <c r="D83" s="137"/>
      <c r="E83" s="137"/>
      <c r="F83" s="137"/>
    </row>
    <row r="84" spans="1:6">
      <c r="A84" s="3"/>
      <c r="B84" s="137"/>
      <c r="C84" s="137"/>
      <c r="D84" s="137"/>
      <c r="E84" s="137"/>
      <c r="F84" s="137"/>
    </row>
    <row r="85" spans="1:6">
      <c r="A85" s="3"/>
      <c r="B85" s="137"/>
      <c r="C85" s="137"/>
      <c r="D85" s="137"/>
      <c r="E85" s="137"/>
      <c r="F85" s="137"/>
    </row>
    <row r="86" spans="1:6">
      <c r="A86" s="3"/>
      <c r="B86" s="137"/>
      <c r="C86" s="137"/>
      <c r="D86" s="137"/>
      <c r="E86" s="137"/>
      <c r="F86" s="137"/>
    </row>
    <row r="87" spans="1:6">
      <c r="A87" s="3"/>
      <c r="B87" s="137"/>
      <c r="C87" s="137"/>
      <c r="D87" s="137"/>
      <c r="E87" s="137"/>
      <c r="F87" s="137"/>
    </row>
    <row r="88" spans="1:6">
      <c r="A88" s="3"/>
      <c r="B88" s="137"/>
      <c r="C88" s="137"/>
      <c r="D88" s="137"/>
      <c r="E88" s="137"/>
      <c r="F88" s="137"/>
    </row>
    <row r="89" spans="1:6">
      <c r="A89" s="3"/>
      <c r="B89" s="137"/>
      <c r="C89" s="137"/>
      <c r="D89" s="137"/>
      <c r="E89" s="137"/>
      <c r="F89" s="137"/>
    </row>
    <row r="90" spans="1:6">
      <c r="A90" s="3"/>
      <c r="B90" s="137"/>
      <c r="C90" s="137"/>
      <c r="D90" s="137"/>
      <c r="E90" s="137"/>
      <c r="F90" s="137"/>
    </row>
    <row r="91" spans="1:6">
      <c r="A91" s="3"/>
      <c r="B91" s="137"/>
      <c r="C91" s="137"/>
      <c r="D91" s="137"/>
      <c r="E91" s="137"/>
      <c r="F91" s="137"/>
    </row>
    <row r="92" spans="1:6">
      <c r="A92" s="3"/>
      <c r="B92" s="137"/>
      <c r="C92" s="137"/>
      <c r="D92" s="137"/>
      <c r="E92" s="137"/>
      <c r="F92" s="137"/>
    </row>
    <row r="93" spans="1:6">
      <c r="A93" s="3"/>
      <c r="B93" s="137"/>
      <c r="C93" s="137"/>
      <c r="D93" s="137"/>
      <c r="E93" s="137"/>
      <c r="F93" s="137"/>
    </row>
    <row r="94" spans="1:6">
      <c r="A94" s="3"/>
      <c r="B94" s="137"/>
      <c r="C94" s="137"/>
      <c r="D94" s="137"/>
      <c r="E94" s="137"/>
      <c r="F94" s="137"/>
    </row>
    <row r="95" spans="1:6">
      <c r="A95" s="3"/>
      <c r="B95" s="137"/>
      <c r="C95" s="137"/>
      <c r="D95" s="137"/>
      <c r="E95" s="137"/>
      <c r="F95" s="137"/>
    </row>
    <row r="96" spans="1:6">
      <c r="A96" s="3"/>
      <c r="B96" s="137"/>
      <c r="C96" s="137"/>
      <c r="D96" s="137"/>
      <c r="E96" s="137"/>
      <c r="F96" s="137"/>
    </row>
    <row r="97" spans="1:6">
      <c r="A97" s="3"/>
      <c r="B97" s="137"/>
      <c r="C97" s="137"/>
      <c r="D97" s="137"/>
      <c r="E97" s="137"/>
      <c r="F97" s="137"/>
    </row>
    <row r="98" spans="1:6">
      <c r="A98" s="3"/>
      <c r="B98" s="137"/>
      <c r="C98" s="137"/>
      <c r="D98" s="137"/>
      <c r="E98" s="137"/>
      <c r="F98" s="137"/>
    </row>
    <row r="99" spans="1:6">
      <c r="A99" s="3"/>
      <c r="B99" s="137"/>
      <c r="C99" s="137"/>
      <c r="D99" s="137"/>
      <c r="E99" s="137"/>
      <c r="F99" s="137"/>
    </row>
    <row r="100" spans="1:6">
      <c r="A100" s="3"/>
      <c r="B100" s="137"/>
      <c r="C100" s="137"/>
      <c r="D100" s="137"/>
      <c r="E100" s="137"/>
      <c r="F100" s="137"/>
    </row>
    <row r="101" spans="1:6">
      <c r="A101" s="3"/>
      <c r="B101" s="137"/>
      <c r="C101" s="137"/>
      <c r="D101" s="137"/>
      <c r="E101" s="137"/>
      <c r="F101" s="137"/>
    </row>
    <row r="102" spans="1:6">
      <c r="A102" s="3"/>
      <c r="B102" s="137"/>
      <c r="C102" s="137"/>
      <c r="D102" s="137"/>
      <c r="E102" s="137"/>
      <c r="F102" s="137"/>
    </row>
    <row r="103" spans="1:6">
      <c r="A103" s="3"/>
      <c r="B103" s="137"/>
      <c r="C103" s="137"/>
      <c r="D103" s="137"/>
      <c r="E103" s="137"/>
      <c r="F103" s="137"/>
    </row>
    <row r="104" spans="1:6">
      <c r="A104" s="3"/>
      <c r="B104" s="137"/>
      <c r="C104" s="137"/>
      <c r="D104" s="137"/>
      <c r="E104" s="137"/>
      <c r="F104" s="137"/>
    </row>
    <row r="105" spans="1:6">
      <c r="A105" s="3"/>
      <c r="B105" s="137"/>
      <c r="C105" s="137"/>
      <c r="D105" s="137"/>
      <c r="E105" s="137"/>
      <c r="F105" s="137"/>
    </row>
    <row r="106" spans="1:6">
      <c r="A106" s="3"/>
      <c r="B106" s="137"/>
      <c r="C106" s="137"/>
      <c r="D106" s="137"/>
      <c r="E106" s="137"/>
      <c r="F106" s="137"/>
    </row>
    <row r="107" spans="1:6">
      <c r="A107" s="3"/>
      <c r="B107" s="137"/>
      <c r="C107" s="137"/>
      <c r="D107" s="137"/>
      <c r="E107" s="137"/>
      <c r="F107" s="137"/>
    </row>
    <row r="108" spans="1:6">
      <c r="A108" s="3"/>
      <c r="B108" s="137"/>
      <c r="C108" s="137"/>
      <c r="D108" s="137"/>
      <c r="E108" s="137"/>
      <c r="F108" s="137"/>
    </row>
    <row r="109" spans="1:6">
      <c r="A109" s="3"/>
      <c r="B109" s="137"/>
      <c r="C109" s="137"/>
      <c r="D109" s="137"/>
      <c r="E109" s="137"/>
      <c r="F109" s="137"/>
    </row>
    <row r="110" spans="1:6">
      <c r="A110" s="3"/>
      <c r="B110" s="137"/>
      <c r="C110" s="137"/>
      <c r="D110" s="137"/>
      <c r="E110" s="137"/>
      <c r="F110" s="137"/>
    </row>
    <row r="111" spans="1:6">
      <c r="A111" s="3"/>
      <c r="B111" s="137"/>
      <c r="C111" s="137"/>
      <c r="D111" s="137"/>
      <c r="E111" s="137"/>
      <c r="F111" s="137"/>
    </row>
    <row r="112" spans="1:6">
      <c r="A112" s="3"/>
      <c r="B112" s="137"/>
      <c r="C112" s="137"/>
      <c r="D112" s="137"/>
      <c r="E112" s="137"/>
      <c r="F112" s="137"/>
    </row>
    <row r="113" spans="1:6">
      <c r="A113" s="3"/>
      <c r="B113" s="137"/>
      <c r="C113" s="137"/>
      <c r="D113" s="137"/>
      <c r="E113" s="137"/>
      <c r="F113" s="137"/>
    </row>
    <row r="114" spans="1:6">
      <c r="A114" s="3"/>
      <c r="B114" s="137"/>
      <c r="C114" s="137"/>
      <c r="D114" s="137"/>
      <c r="E114" s="137"/>
      <c r="F114" s="137"/>
    </row>
    <row r="115" spans="1:6">
      <c r="A115" s="3"/>
      <c r="B115" s="137"/>
      <c r="C115" s="137"/>
      <c r="D115" s="137"/>
      <c r="E115" s="137"/>
      <c r="F115" s="137"/>
    </row>
    <row r="116" spans="1:6">
      <c r="A116" s="3"/>
      <c r="B116" s="137"/>
      <c r="C116" s="137"/>
      <c r="D116" s="137"/>
      <c r="E116" s="137"/>
      <c r="F116" s="137"/>
    </row>
    <row r="117" spans="1:6">
      <c r="A117" s="3"/>
      <c r="B117" s="137"/>
      <c r="C117" s="137"/>
      <c r="D117" s="137"/>
      <c r="E117" s="137"/>
      <c r="F117" s="137"/>
    </row>
    <row r="118" spans="1:6">
      <c r="A118" s="3"/>
      <c r="B118" s="137"/>
      <c r="C118" s="137"/>
      <c r="D118" s="137"/>
      <c r="E118" s="137"/>
      <c r="F118" s="137"/>
    </row>
    <row r="119" spans="1:6">
      <c r="A119" s="3"/>
      <c r="B119" s="137"/>
      <c r="C119" s="137"/>
      <c r="D119" s="137"/>
      <c r="E119" s="137"/>
      <c r="F119" s="137"/>
    </row>
    <row r="120" spans="1:6">
      <c r="A120" s="3"/>
      <c r="B120" s="137"/>
      <c r="C120" s="137"/>
      <c r="D120" s="137"/>
      <c r="E120" s="137"/>
      <c r="F120" s="137"/>
    </row>
    <row r="121" spans="1:6">
      <c r="A121" s="3"/>
      <c r="B121" s="137"/>
      <c r="C121" s="137"/>
      <c r="D121" s="137"/>
      <c r="E121" s="137"/>
      <c r="F121" s="137"/>
    </row>
    <row r="122" spans="1:6">
      <c r="A122" s="3"/>
      <c r="B122" s="137"/>
      <c r="C122" s="137"/>
      <c r="D122" s="137"/>
      <c r="E122" s="137"/>
      <c r="F122" s="137"/>
    </row>
    <row r="123" spans="1:6">
      <c r="A123" s="3"/>
      <c r="B123" s="137"/>
      <c r="C123" s="137"/>
      <c r="D123" s="137"/>
      <c r="E123" s="137"/>
      <c r="F123" s="137"/>
    </row>
    <row r="124" spans="1:6">
      <c r="A124" s="3"/>
      <c r="B124" s="137"/>
      <c r="C124" s="137"/>
      <c r="D124" s="137"/>
      <c r="E124" s="137"/>
      <c r="F124" s="137"/>
    </row>
    <row r="125" spans="1:6">
      <c r="A125" s="3"/>
      <c r="B125" s="137"/>
      <c r="C125" s="137"/>
      <c r="D125" s="137"/>
      <c r="E125" s="137"/>
      <c r="F125" s="137"/>
    </row>
    <row r="126" spans="1:6">
      <c r="A126" s="3"/>
      <c r="B126" s="137"/>
      <c r="C126" s="137"/>
      <c r="D126" s="137"/>
      <c r="E126" s="137"/>
      <c r="F126" s="137"/>
    </row>
    <row r="127" spans="1:6">
      <c r="A127" s="3"/>
      <c r="B127" s="137"/>
      <c r="C127" s="137"/>
      <c r="D127" s="137"/>
      <c r="E127" s="137"/>
      <c r="F127" s="137"/>
    </row>
    <row r="128" spans="1:6">
      <c r="A128" s="3"/>
      <c r="B128" s="137"/>
      <c r="C128" s="137"/>
      <c r="D128" s="137"/>
      <c r="E128" s="137"/>
      <c r="F128" s="137"/>
    </row>
    <row r="129" spans="1:6">
      <c r="A129" s="3"/>
      <c r="B129" s="137"/>
      <c r="C129" s="137"/>
      <c r="D129" s="137"/>
      <c r="E129" s="137"/>
      <c r="F129" s="137"/>
    </row>
    <row r="130" spans="1:6">
      <c r="A130" s="3"/>
      <c r="B130" s="137"/>
      <c r="C130" s="137"/>
      <c r="D130" s="137"/>
      <c r="E130" s="137"/>
      <c r="F130" s="137"/>
    </row>
    <row r="131" spans="1:6">
      <c r="A131" s="3"/>
      <c r="B131" s="137"/>
      <c r="C131" s="137"/>
      <c r="D131" s="137"/>
      <c r="E131" s="137"/>
      <c r="F131" s="137"/>
    </row>
    <row r="132" spans="1:6">
      <c r="A132" s="3"/>
      <c r="B132" s="137"/>
      <c r="C132" s="137"/>
      <c r="D132" s="137"/>
      <c r="E132" s="137"/>
      <c r="F132" s="137"/>
    </row>
    <row r="133" spans="1:6">
      <c r="A133" s="3"/>
      <c r="B133" s="137"/>
      <c r="C133" s="137"/>
      <c r="D133" s="137"/>
      <c r="E133" s="137"/>
      <c r="F133" s="137"/>
    </row>
    <row r="134" spans="1:6">
      <c r="A134" s="3"/>
      <c r="B134" s="137"/>
      <c r="C134" s="137"/>
      <c r="D134" s="137"/>
      <c r="E134" s="137"/>
      <c r="F134" s="137"/>
    </row>
    <row r="135" spans="1:6">
      <c r="A135" s="3"/>
      <c r="B135" s="137"/>
      <c r="C135" s="137"/>
      <c r="D135" s="137"/>
      <c r="E135" s="137"/>
      <c r="F135" s="137"/>
    </row>
    <row r="136" spans="1:6">
      <c r="A136" s="3"/>
      <c r="B136" s="137"/>
      <c r="C136" s="137"/>
      <c r="D136" s="137"/>
      <c r="E136" s="137"/>
      <c r="F136" s="137"/>
    </row>
    <row r="137" spans="1:6">
      <c r="A137" s="3"/>
      <c r="B137" s="137"/>
      <c r="C137" s="137"/>
      <c r="D137" s="137"/>
      <c r="E137" s="137"/>
      <c r="F137" s="137"/>
    </row>
    <row r="138" spans="1:6">
      <c r="A138" s="3"/>
      <c r="B138" s="137"/>
      <c r="C138" s="137"/>
      <c r="D138" s="137"/>
      <c r="E138" s="137"/>
      <c r="F138" s="137"/>
    </row>
    <row r="139" spans="1:6">
      <c r="A139" s="3"/>
      <c r="B139" s="137"/>
      <c r="C139" s="137"/>
      <c r="D139" s="137"/>
      <c r="E139" s="137"/>
      <c r="F139" s="137"/>
    </row>
    <row r="140" spans="1:6">
      <c r="A140" s="3"/>
      <c r="B140" s="137"/>
      <c r="C140" s="137"/>
      <c r="D140" s="137"/>
      <c r="E140" s="137"/>
      <c r="F140" s="137"/>
    </row>
    <row r="141" spans="1:6">
      <c r="A141" s="3"/>
      <c r="B141" s="137"/>
      <c r="C141" s="137"/>
      <c r="D141" s="137"/>
      <c r="E141" s="137"/>
      <c r="F141" s="137"/>
    </row>
    <row r="142" spans="1:6">
      <c r="A142" s="3"/>
      <c r="B142" s="137"/>
      <c r="C142" s="137"/>
      <c r="D142" s="137"/>
      <c r="E142" s="137"/>
      <c r="F142" s="137"/>
    </row>
    <row r="143" spans="1:6">
      <c r="A143" s="3"/>
      <c r="B143" s="137"/>
      <c r="C143" s="137"/>
      <c r="D143" s="137"/>
      <c r="E143" s="137"/>
      <c r="F143" s="137"/>
    </row>
    <row r="144" spans="1:6">
      <c r="A144" s="3"/>
      <c r="B144" s="137"/>
      <c r="C144" s="137"/>
      <c r="D144" s="137"/>
      <c r="E144" s="137"/>
      <c r="F144" s="137"/>
    </row>
    <row r="145" spans="1:6">
      <c r="A145" s="3"/>
      <c r="B145" s="137"/>
      <c r="C145" s="137"/>
      <c r="D145" s="137"/>
      <c r="E145" s="137"/>
      <c r="F145" s="137"/>
    </row>
    <row r="146" spans="1:6">
      <c r="A146" s="3"/>
      <c r="B146" s="137"/>
      <c r="C146" s="137"/>
      <c r="D146" s="137"/>
      <c r="E146" s="137"/>
      <c r="F146" s="137"/>
    </row>
    <row r="147" spans="1:6">
      <c r="A147" s="3"/>
      <c r="B147" s="137"/>
      <c r="C147" s="137"/>
      <c r="D147" s="137"/>
      <c r="E147" s="137"/>
      <c r="F147" s="137"/>
    </row>
    <row r="148" spans="1:6">
      <c r="A148" s="3"/>
      <c r="B148" s="137"/>
      <c r="C148" s="137"/>
      <c r="D148" s="137"/>
      <c r="E148" s="137"/>
      <c r="F148" s="137"/>
    </row>
    <row r="149" spans="1:6">
      <c r="A149" s="3"/>
      <c r="B149" s="137"/>
      <c r="C149" s="137"/>
      <c r="D149" s="137"/>
      <c r="E149" s="137"/>
      <c r="F149" s="137"/>
    </row>
    <row r="150" spans="1:6">
      <c r="A150" s="3"/>
      <c r="B150" s="137"/>
      <c r="C150" s="137"/>
      <c r="D150" s="137"/>
      <c r="E150" s="137"/>
      <c r="F150" s="137"/>
    </row>
    <row r="151" spans="1:6">
      <c r="A151" s="3"/>
      <c r="B151" s="137"/>
      <c r="C151" s="137"/>
      <c r="D151" s="137"/>
      <c r="E151" s="137"/>
      <c r="F151" s="137"/>
    </row>
    <row r="152" spans="1:6">
      <c r="A152" s="3"/>
      <c r="B152" s="137"/>
      <c r="C152" s="137"/>
      <c r="D152" s="137"/>
      <c r="E152" s="137"/>
      <c r="F152" s="137"/>
    </row>
    <row r="153" spans="1:6">
      <c r="A153" s="3"/>
      <c r="B153" s="137"/>
      <c r="C153" s="137"/>
      <c r="D153" s="137"/>
      <c r="E153" s="137"/>
      <c r="F153" s="137"/>
    </row>
    <row r="154" spans="1:6">
      <c r="A154" s="3"/>
      <c r="B154" s="137"/>
      <c r="C154" s="137"/>
      <c r="D154" s="137"/>
      <c r="E154" s="137"/>
      <c r="F154" s="137"/>
    </row>
    <row r="155" spans="1:6">
      <c r="A155" s="3"/>
      <c r="B155" s="137"/>
      <c r="C155" s="137"/>
      <c r="D155" s="137"/>
      <c r="E155" s="137"/>
      <c r="F155" s="137"/>
    </row>
    <row r="156" spans="1:6">
      <c r="A156" s="3"/>
      <c r="B156" s="137"/>
      <c r="C156" s="137"/>
      <c r="D156" s="137"/>
      <c r="E156" s="137"/>
      <c r="F156" s="137"/>
    </row>
    <row r="157" spans="1:6">
      <c r="A157" s="3"/>
      <c r="B157" s="137"/>
      <c r="C157" s="137"/>
      <c r="D157" s="137"/>
      <c r="E157" s="137"/>
      <c r="F157" s="137"/>
    </row>
    <row r="158" spans="1:6">
      <c r="A158" s="3"/>
      <c r="B158" s="137"/>
      <c r="C158" s="137"/>
      <c r="D158" s="137"/>
      <c r="E158" s="137"/>
      <c r="F158" s="137"/>
    </row>
    <row r="159" spans="1:6">
      <c r="A159" s="3"/>
      <c r="B159" s="137"/>
      <c r="C159" s="137"/>
      <c r="D159" s="137"/>
      <c r="E159" s="137"/>
      <c r="F159" s="137"/>
    </row>
    <row r="160" spans="1:6">
      <c r="A160" s="3"/>
      <c r="B160" s="137"/>
      <c r="C160" s="137"/>
      <c r="D160" s="137"/>
      <c r="E160" s="137"/>
      <c r="F160" s="137"/>
    </row>
    <row r="161" spans="1:6">
      <c r="A161" s="3"/>
      <c r="B161" s="137"/>
      <c r="C161" s="137"/>
      <c r="D161" s="137"/>
      <c r="E161" s="137"/>
      <c r="F161" s="137"/>
    </row>
    <row r="162" spans="1:6">
      <c r="A162" s="3"/>
      <c r="B162" s="137"/>
      <c r="C162" s="137"/>
      <c r="D162" s="137"/>
      <c r="E162" s="137"/>
      <c r="F162" s="137"/>
    </row>
    <row r="163" spans="1:6">
      <c r="A163" s="3"/>
      <c r="B163" s="137"/>
      <c r="C163" s="137"/>
      <c r="D163" s="137"/>
      <c r="E163" s="137"/>
      <c r="F163" s="137"/>
    </row>
    <row r="164" spans="1:6">
      <c r="A164" s="3"/>
      <c r="B164" s="137"/>
      <c r="C164" s="137"/>
      <c r="D164" s="137"/>
      <c r="E164" s="137"/>
      <c r="F164" s="137"/>
    </row>
    <row r="165" spans="1:6">
      <c r="A165" s="3"/>
      <c r="B165" s="137"/>
      <c r="C165" s="137"/>
      <c r="D165" s="137"/>
      <c r="E165" s="137"/>
      <c r="F165" s="137"/>
    </row>
    <row r="166" spans="1:6">
      <c r="A166" s="3"/>
      <c r="B166" s="137"/>
      <c r="C166" s="137"/>
      <c r="D166" s="137"/>
      <c r="E166" s="137"/>
      <c r="F166" s="137"/>
    </row>
    <row r="167" spans="1:6">
      <c r="A167" s="3"/>
      <c r="B167" s="137"/>
      <c r="C167" s="137"/>
      <c r="D167" s="137"/>
      <c r="E167" s="137"/>
      <c r="F167" s="137"/>
    </row>
    <row r="168" spans="1:6">
      <c r="A168" s="3"/>
      <c r="B168" s="137"/>
      <c r="C168" s="137"/>
      <c r="D168" s="137"/>
      <c r="E168" s="137"/>
      <c r="F168" s="137"/>
    </row>
    <row r="169" spans="1:6">
      <c r="A169" s="3"/>
      <c r="B169" s="137"/>
      <c r="C169" s="137"/>
      <c r="D169" s="137"/>
      <c r="E169" s="137"/>
      <c r="F169" s="137"/>
    </row>
    <row r="170" spans="1:6">
      <c r="A170" s="3"/>
      <c r="B170" s="137"/>
      <c r="C170" s="137"/>
      <c r="D170" s="137"/>
      <c r="E170" s="137"/>
      <c r="F170" s="137"/>
    </row>
    <row r="171" spans="1:6">
      <c r="A171" s="3"/>
      <c r="B171" s="137"/>
      <c r="C171" s="137"/>
      <c r="D171" s="137"/>
      <c r="E171" s="137"/>
      <c r="F171" s="137"/>
    </row>
    <row r="172" spans="1:6">
      <c r="A172" s="3"/>
      <c r="B172" s="137"/>
      <c r="C172" s="137"/>
      <c r="D172" s="137"/>
      <c r="E172" s="137"/>
      <c r="F172" s="137"/>
    </row>
    <row r="173" spans="1:6">
      <c r="A173" s="3"/>
      <c r="B173" s="137"/>
      <c r="C173" s="137"/>
      <c r="D173" s="137"/>
      <c r="E173" s="137"/>
      <c r="F173" s="137"/>
    </row>
    <row r="174" spans="1:6">
      <c r="A174" s="3"/>
      <c r="B174" s="137"/>
      <c r="C174" s="137"/>
      <c r="D174" s="137"/>
      <c r="E174" s="137"/>
      <c r="F174" s="137"/>
    </row>
    <row r="175" spans="1:6">
      <c r="A175" s="3"/>
      <c r="B175" s="137"/>
      <c r="C175" s="137"/>
      <c r="D175" s="137"/>
      <c r="E175" s="137"/>
      <c r="F175" s="137"/>
    </row>
    <row r="176" spans="1:6">
      <c r="A176" s="3"/>
      <c r="B176" s="137"/>
      <c r="C176" s="137"/>
      <c r="D176" s="137"/>
      <c r="E176" s="137"/>
      <c r="F176" s="137"/>
    </row>
    <row r="177" spans="1:6">
      <c r="A177" s="3"/>
      <c r="B177" s="137"/>
      <c r="C177" s="137"/>
      <c r="D177" s="137"/>
      <c r="E177" s="137"/>
      <c r="F177" s="137"/>
    </row>
    <row r="178" spans="1:6">
      <c r="A178" s="3"/>
      <c r="B178" s="137"/>
      <c r="C178" s="137"/>
      <c r="D178" s="137"/>
      <c r="E178" s="137"/>
      <c r="F178" s="137"/>
    </row>
    <row r="179" spans="1:6">
      <c r="A179" s="3"/>
      <c r="B179" s="137"/>
      <c r="C179" s="137"/>
      <c r="D179" s="137"/>
      <c r="E179" s="137"/>
      <c r="F179" s="137"/>
    </row>
    <row r="180" spans="1:6">
      <c r="A180" s="3"/>
      <c r="B180" s="137"/>
      <c r="C180" s="137"/>
      <c r="D180" s="137"/>
      <c r="E180" s="137"/>
      <c r="F180" s="137"/>
    </row>
    <row r="181" spans="1:6">
      <c r="A181" s="3"/>
      <c r="B181" s="137"/>
      <c r="C181" s="137"/>
      <c r="D181" s="137"/>
      <c r="E181" s="137"/>
      <c r="F181" s="137"/>
    </row>
    <row r="182" spans="1:6">
      <c r="A182" s="3"/>
      <c r="B182" s="137"/>
      <c r="C182" s="137"/>
      <c r="D182" s="137"/>
      <c r="E182" s="137"/>
      <c r="F182" s="137"/>
    </row>
    <row r="183" spans="1:6">
      <c r="A183" s="3"/>
      <c r="B183" s="137"/>
      <c r="C183" s="137"/>
      <c r="D183" s="137"/>
      <c r="E183" s="137"/>
      <c r="F183" s="137"/>
    </row>
    <row r="184" spans="1:6">
      <c r="A184" s="3"/>
      <c r="B184" s="137"/>
      <c r="C184" s="137"/>
      <c r="D184" s="137"/>
      <c r="E184" s="137"/>
      <c r="F184" s="137"/>
    </row>
    <row r="185" spans="1:6">
      <c r="A185" s="3"/>
      <c r="B185" s="137"/>
      <c r="C185" s="137"/>
      <c r="D185" s="137"/>
      <c r="E185" s="137"/>
      <c r="F185" s="137"/>
    </row>
    <row r="186" spans="1:6">
      <c r="A186" s="3"/>
      <c r="B186" s="137"/>
      <c r="C186" s="137"/>
      <c r="D186" s="137"/>
      <c r="E186" s="137"/>
      <c r="F186" s="137"/>
    </row>
    <row r="187" spans="1:6">
      <c r="A187" s="3"/>
      <c r="B187" s="137"/>
      <c r="C187" s="137"/>
      <c r="D187" s="137"/>
      <c r="E187" s="137"/>
      <c r="F187" s="137"/>
    </row>
    <row r="188" spans="1:6">
      <c r="A188" s="3"/>
      <c r="B188" s="137"/>
      <c r="C188" s="137"/>
      <c r="D188" s="137"/>
      <c r="E188" s="137"/>
      <c r="F188" s="137"/>
    </row>
    <row r="189" spans="1:6">
      <c r="A189" s="3"/>
      <c r="B189" s="137"/>
      <c r="C189" s="137"/>
      <c r="D189" s="137"/>
      <c r="E189" s="137"/>
      <c r="F189" s="137"/>
    </row>
    <row r="190" spans="1:6">
      <c r="A190" s="3"/>
      <c r="B190" s="137"/>
      <c r="C190" s="137"/>
      <c r="D190" s="137"/>
      <c r="E190" s="137"/>
      <c r="F190" s="137"/>
    </row>
    <row r="191" spans="1:6">
      <c r="A191" s="3"/>
      <c r="B191" s="137"/>
      <c r="C191" s="137"/>
      <c r="D191" s="137"/>
      <c r="E191" s="137"/>
      <c r="F191" s="137"/>
    </row>
    <row r="192" spans="1:6">
      <c r="A192" s="3"/>
      <c r="B192" s="137"/>
      <c r="C192" s="137"/>
      <c r="D192" s="137"/>
      <c r="E192" s="137"/>
      <c r="F192" s="137"/>
    </row>
    <row r="193" spans="1:6">
      <c r="A193" s="3"/>
      <c r="B193" s="137"/>
      <c r="C193" s="137"/>
      <c r="D193" s="137"/>
      <c r="E193" s="137"/>
      <c r="F193" s="137"/>
    </row>
    <row r="194" spans="1:6">
      <c r="A194" s="3"/>
      <c r="B194" s="137"/>
      <c r="C194" s="137"/>
      <c r="D194" s="137"/>
      <c r="E194" s="137"/>
      <c r="F194" s="137"/>
    </row>
    <row r="195" spans="1:6">
      <c r="A195" s="3"/>
      <c r="B195" s="137"/>
      <c r="C195" s="137"/>
      <c r="D195" s="137"/>
      <c r="E195" s="137"/>
      <c r="F195" s="137"/>
    </row>
    <row r="196" spans="1:6">
      <c r="A196" s="3"/>
      <c r="B196" s="137"/>
      <c r="C196" s="137"/>
      <c r="D196" s="137"/>
      <c r="E196" s="137"/>
      <c r="F196" s="137"/>
    </row>
    <row r="197" spans="1:6">
      <c r="A197" s="3"/>
      <c r="B197" s="137"/>
      <c r="C197" s="137"/>
      <c r="D197" s="137"/>
      <c r="E197" s="137"/>
      <c r="F197" s="137"/>
    </row>
    <row r="198" spans="1:6">
      <c r="A198" s="3"/>
      <c r="B198" s="137"/>
      <c r="C198" s="137"/>
      <c r="D198" s="137"/>
      <c r="E198" s="137"/>
      <c r="F198" s="137"/>
    </row>
    <row r="199" spans="1:6">
      <c r="A199" s="3"/>
      <c r="B199" s="137"/>
      <c r="C199" s="137"/>
      <c r="D199" s="137"/>
      <c r="E199" s="137"/>
      <c r="F199" s="137"/>
    </row>
    <row r="200" spans="1:6">
      <c r="A200" s="3"/>
      <c r="B200" s="137"/>
      <c r="C200" s="137"/>
      <c r="D200" s="137"/>
      <c r="E200" s="137"/>
      <c r="F200" s="137"/>
    </row>
    <row r="201" spans="1:6">
      <c r="A201" s="3"/>
      <c r="B201" s="137"/>
      <c r="C201" s="137"/>
      <c r="D201" s="137"/>
      <c r="E201" s="137"/>
      <c r="F201" s="137"/>
    </row>
    <row r="202" spans="1:6">
      <c r="A202" s="3"/>
      <c r="B202" s="137"/>
      <c r="C202" s="137"/>
      <c r="D202" s="137"/>
      <c r="E202" s="137"/>
      <c r="F202" s="137"/>
    </row>
    <row r="203" spans="1:6">
      <c r="A203" s="3"/>
      <c r="B203" s="137"/>
      <c r="C203" s="137"/>
      <c r="D203" s="137"/>
      <c r="E203" s="137"/>
      <c r="F203" s="137"/>
    </row>
    <row r="204" spans="1:6">
      <c r="A204" s="3"/>
      <c r="B204" s="137"/>
      <c r="C204" s="137"/>
      <c r="D204" s="137"/>
      <c r="E204" s="137"/>
      <c r="F204" s="137"/>
    </row>
    <row r="205" spans="1:6">
      <c r="A205" s="3"/>
      <c r="B205" s="137"/>
      <c r="C205" s="137"/>
      <c r="D205" s="137"/>
      <c r="E205" s="137"/>
      <c r="F205" s="137"/>
    </row>
    <row r="206" spans="1:6">
      <c r="A206" s="3"/>
      <c r="B206" s="137"/>
      <c r="C206" s="137"/>
      <c r="D206" s="137"/>
      <c r="E206" s="137"/>
      <c r="F206" s="137"/>
    </row>
    <row r="207" spans="1:6">
      <c r="A207" s="3"/>
      <c r="B207" s="137"/>
      <c r="C207" s="137"/>
      <c r="D207" s="137"/>
      <c r="E207" s="137"/>
      <c r="F207" s="137"/>
    </row>
    <row r="208" spans="1:6">
      <c r="A208" s="3"/>
      <c r="B208" s="137"/>
      <c r="C208" s="137"/>
      <c r="D208" s="137"/>
      <c r="E208" s="137"/>
      <c r="F208" s="137"/>
    </row>
    <row r="209" spans="1:6">
      <c r="A209" s="3"/>
      <c r="B209" s="137"/>
      <c r="C209" s="137"/>
      <c r="D209" s="137"/>
      <c r="E209" s="137"/>
      <c r="F209" s="137"/>
    </row>
    <row r="210" spans="1:6">
      <c r="A210" s="3"/>
      <c r="B210" s="137"/>
      <c r="C210" s="137"/>
      <c r="D210" s="137"/>
      <c r="E210" s="137"/>
      <c r="F210" s="137"/>
    </row>
    <row r="211" spans="1:6">
      <c r="A211" s="3"/>
      <c r="B211" s="137"/>
      <c r="C211" s="137"/>
      <c r="D211" s="137"/>
      <c r="E211" s="137"/>
      <c r="F211" s="137"/>
    </row>
    <row r="212" spans="1:6">
      <c r="A212" s="3"/>
      <c r="B212" s="137"/>
      <c r="C212" s="137"/>
      <c r="D212" s="137"/>
      <c r="E212" s="137"/>
      <c r="F212" s="137"/>
    </row>
    <row r="213" spans="1:6">
      <c r="A213" s="3"/>
      <c r="B213" s="137"/>
      <c r="C213" s="137"/>
      <c r="D213" s="137"/>
      <c r="E213" s="137"/>
      <c r="F213" s="137"/>
    </row>
    <row r="214" spans="1:6">
      <c r="A214" s="3"/>
      <c r="B214" s="137"/>
      <c r="C214" s="137"/>
      <c r="D214" s="137"/>
      <c r="E214" s="137"/>
      <c r="F214" s="137"/>
    </row>
    <row r="215" spans="1:6">
      <c r="A215" s="3"/>
      <c r="B215" s="137"/>
      <c r="C215" s="137"/>
      <c r="D215" s="137"/>
      <c r="E215" s="137"/>
      <c r="F215" s="137"/>
    </row>
    <row r="216" spans="1:6">
      <c r="A216" s="3"/>
      <c r="B216" s="137"/>
      <c r="C216" s="137"/>
      <c r="D216" s="137"/>
      <c r="E216" s="137"/>
      <c r="F216" s="137"/>
    </row>
    <row r="217" spans="1:6">
      <c r="A217" s="3"/>
      <c r="B217" s="137"/>
      <c r="C217" s="137"/>
      <c r="D217" s="137"/>
      <c r="E217" s="137"/>
      <c r="F217" s="137"/>
    </row>
    <row r="218" spans="1:6">
      <c r="A218" s="3"/>
      <c r="B218" s="137"/>
      <c r="C218" s="137"/>
      <c r="D218" s="137"/>
      <c r="E218" s="137"/>
      <c r="F218" s="137"/>
    </row>
    <row r="219" spans="1:6">
      <c r="A219" s="3"/>
      <c r="B219" s="137"/>
      <c r="C219" s="137"/>
      <c r="D219" s="137"/>
      <c r="E219" s="137"/>
      <c r="F219" s="137"/>
    </row>
    <row r="220" spans="1:6">
      <c r="A220" s="3"/>
      <c r="B220" s="137"/>
      <c r="C220" s="137"/>
      <c r="D220" s="137"/>
      <c r="E220" s="137"/>
      <c r="F220" s="137"/>
    </row>
    <row r="221" spans="1:6">
      <c r="A221" s="3"/>
      <c r="B221" s="137"/>
      <c r="C221" s="137"/>
      <c r="D221" s="137"/>
      <c r="E221" s="137"/>
      <c r="F221" s="137"/>
    </row>
    <row r="222" spans="1:6">
      <c r="A222" s="3"/>
      <c r="B222" s="137"/>
      <c r="C222" s="137"/>
      <c r="D222" s="137"/>
      <c r="E222" s="137"/>
      <c r="F222" s="137"/>
    </row>
    <row r="223" spans="1:6">
      <c r="A223" s="3"/>
      <c r="B223" s="137"/>
      <c r="C223" s="137"/>
      <c r="D223" s="137"/>
      <c r="E223" s="137"/>
      <c r="F223" s="137"/>
    </row>
    <row r="224" spans="1:6">
      <c r="A224" s="3"/>
      <c r="B224" s="137"/>
      <c r="C224" s="137"/>
      <c r="D224" s="137"/>
      <c r="E224" s="137"/>
      <c r="F224" s="137"/>
    </row>
    <row r="225" spans="1:6">
      <c r="A225" s="3"/>
      <c r="B225" s="137"/>
      <c r="C225" s="137"/>
      <c r="D225" s="137"/>
      <c r="E225" s="137"/>
      <c r="F225" s="137"/>
    </row>
    <row r="226" spans="1:6">
      <c r="A226" s="3"/>
      <c r="B226" s="137"/>
      <c r="C226" s="137"/>
      <c r="D226" s="137"/>
      <c r="E226" s="137"/>
      <c r="F226" s="137"/>
    </row>
    <row r="227" spans="1:6">
      <c r="A227" s="3"/>
      <c r="B227" s="137"/>
      <c r="C227" s="137"/>
      <c r="D227" s="137"/>
      <c r="E227" s="137"/>
      <c r="F227" s="137"/>
    </row>
    <row r="228" spans="1:6">
      <c r="A228" s="3"/>
      <c r="B228" s="137"/>
      <c r="C228" s="137"/>
      <c r="D228" s="137"/>
      <c r="E228" s="137"/>
      <c r="F228" s="137"/>
    </row>
    <row r="229" spans="1:6">
      <c r="A229" s="3"/>
      <c r="B229" s="137"/>
      <c r="C229" s="137"/>
      <c r="D229" s="137"/>
      <c r="E229" s="137"/>
      <c r="F229" s="137"/>
    </row>
    <row r="230" spans="1:6">
      <c r="A230" s="3"/>
      <c r="B230" s="137"/>
      <c r="C230" s="137"/>
      <c r="D230" s="137"/>
      <c r="E230" s="137"/>
      <c r="F230" s="137"/>
    </row>
    <row r="231" spans="1:6">
      <c r="A231" s="3"/>
      <c r="B231" s="137"/>
      <c r="C231" s="137"/>
      <c r="D231" s="137"/>
      <c r="E231" s="137"/>
      <c r="F231" s="137"/>
    </row>
    <row r="232" spans="1:6">
      <c r="A232" s="3"/>
      <c r="B232" s="137"/>
      <c r="C232" s="137"/>
      <c r="D232" s="137"/>
      <c r="E232" s="137"/>
      <c r="F232" s="137"/>
    </row>
    <row r="233" spans="1:6">
      <c r="A233" s="3"/>
      <c r="B233" s="137"/>
      <c r="C233" s="137"/>
      <c r="D233" s="137"/>
      <c r="E233" s="137"/>
      <c r="F233" s="137"/>
    </row>
    <row r="234" spans="1:6">
      <c r="A234" s="3"/>
      <c r="B234" s="137"/>
      <c r="C234" s="137"/>
      <c r="D234" s="137"/>
      <c r="E234" s="137"/>
      <c r="F234" s="137"/>
    </row>
    <row r="235" spans="1:6">
      <c r="A235" s="3"/>
      <c r="B235" s="137"/>
      <c r="C235" s="137"/>
      <c r="D235" s="137"/>
      <c r="E235" s="137"/>
      <c r="F235" s="137"/>
    </row>
    <row r="236" spans="1:6">
      <c r="A236" s="3"/>
      <c r="B236" s="137"/>
      <c r="C236" s="137"/>
      <c r="D236" s="137"/>
      <c r="E236" s="137"/>
      <c r="F236" s="137"/>
    </row>
    <row r="237" spans="1:6">
      <c r="A237" s="3"/>
      <c r="B237" s="137"/>
      <c r="C237" s="137"/>
      <c r="D237" s="137"/>
      <c r="E237" s="137"/>
      <c r="F237" s="137"/>
    </row>
    <row r="238" spans="1:6">
      <c r="A238" s="3"/>
      <c r="B238" s="137"/>
      <c r="C238" s="137"/>
      <c r="D238" s="137"/>
      <c r="E238" s="137"/>
      <c r="F238" s="137"/>
    </row>
    <row r="239" spans="1:6">
      <c r="A239" s="3"/>
      <c r="B239" s="137"/>
      <c r="C239" s="137"/>
      <c r="D239" s="137"/>
      <c r="E239" s="137"/>
      <c r="F239" s="137"/>
    </row>
    <row r="240" spans="1:6">
      <c r="A240" s="3"/>
      <c r="B240" s="137"/>
      <c r="C240" s="137"/>
      <c r="D240" s="137"/>
      <c r="E240" s="137"/>
      <c r="F240" s="137"/>
    </row>
    <row r="241" spans="1:6">
      <c r="A241" s="3"/>
      <c r="B241" s="137"/>
      <c r="C241" s="137"/>
      <c r="D241" s="137"/>
      <c r="E241" s="137"/>
      <c r="F241" s="137"/>
    </row>
    <row r="242" spans="1:6">
      <c r="A242" s="3"/>
      <c r="B242" s="137"/>
      <c r="C242" s="137"/>
      <c r="D242" s="137"/>
      <c r="E242" s="137"/>
      <c r="F242" s="137"/>
    </row>
    <row r="243" spans="1:6">
      <c r="A243" s="3"/>
      <c r="B243" s="137"/>
      <c r="C243" s="137"/>
      <c r="D243" s="137"/>
      <c r="E243" s="137"/>
      <c r="F243" s="137"/>
    </row>
    <row r="244" spans="1:6">
      <c r="A244" s="3"/>
      <c r="B244" s="137"/>
      <c r="C244" s="137"/>
      <c r="D244" s="137"/>
      <c r="E244" s="137"/>
      <c r="F244" s="137"/>
    </row>
    <row r="245" spans="1:6">
      <c r="A245" s="3"/>
      <c r="B245" s="137"/>
      <c r="C245" s="137"/>
      <c r="D245" s="137"/>
      <c r="E245" s="137"/>
      <c r="F245" s="137"/>
    </row>
    <row r="246" spans="1:6">
      <c r="A246" s="3"/>
      <c r="B246" s="137"/>
      <c r="C246" s="137"/>
      <c r="D246" s="137"/>
      <c r="E246" s="137"/>
      <c r="F246" s="137"/>
    </row>
    <row r="247" spans="1:6">
      <c r="A247" s="3"/>
      <c r="B247" s="137"/>
      <c r="C247" s="137"/>
      <c r="D247" s="137"/>
      <c r="E247" s="137"/>
      <c r="F247" s="137"/>
    </row>
    <row r="248" spans="1:6">
      <c r="A248" s="3"/>
      <c r="B248" s="137"/>
      <c r="C248" s="137"/>
      <c r="D248" s="137"/>
      <c r="E248" s="137"/>
      <c r="F248" s="137"/>
    </row>
    <row r="249" spans="1:6">
      <c r="A249" s="3"/>
      <c r="B249" s="137"/>
      <c r="C249" s="137"/>
      <c r="D249" s="137"/>
      <c r="E249" s="137"/>
      <c r="F249" s="137"/>
    </row>
    <row r="250" spans="1:6">
      <c r="A250" s="3"/>
      <c r="B250" s="137"/>
      <c r="C250" s="137"/>
      <c r="D250" s="137"/>
      <c r="E250" s="137"/>
      <c r="F250" s="137"/>
    </row>
    <row r="251" spans="1:6">
      <c r="A251" s="3"/>
      <c r="B251" s="137"/>
      <c r="C251" s="137"/>
      <c r="D251" s="137"/>
      <c r="E251" s="137"/>
      <c r="F251" s="137"/>
    </row>
    <row r="252" spans="1:6">
      <c r="A252" s="3"/>
      <c r="B252" s="137"/>
      <c r="C252" s="137"/>
      <c r="D252" s="137"/>
      <c r="E252" s="137"/>
      <c r="F252" s="137"/>
    </row>
    <row r="253" spans="1:6">
      <c r="A253" s="3"/>
      <c r="B253" s="137"/>
      <c r="C253" s="137"/>
      <c r="D253" s="137"/>
      <c r="E253" s="137"/>
      <c r="F253" s="137"/>
    </row>
    <row r="254" spans="1:6">
      <c r="A254" s="3"/>
      <c r="B254" s="137"/>
      <c r="C254" s="137"/>
      <c r="D254" s="137"/>
      <c r="E254" s="137"/>
      <c r="F254" s="137"/>
    </row>
    <row r="255" spans="1:6">
      <c r="A255" s="3"/>
      <c r="B255" s="137"/>
      <c r="C255" s="137"/>
      <c r="D255" s="137"/>
      <c r="E255" s="137"/>
      <c r="F255" s="137"/>
    </row>
    <row r="256" spans="1:6">
      <c r="A256" s="3"/>
      <c r="B256" s="137"/>
      <c r="C256" s="137"/>
      <c r="D256" s="137"/>
      <c r="E256" s="137"/>
      <c r="F256" s="137"/>
    </row>
    <row r="257" spans="1:6">
      <c r="A257" s="3"/>
      <c r="B257" s="137"/>
      <c r="C257" s="137"/>
      <c r="D257" s="137"/>
      <c r="E257" s="137"/>
      <c r="F257" s="137"/>
    </row>
    <row r="258" spans="1:6">
      <c r="A258" s="3"/>
      <c r="B258" s="137"/>
      <c r="C258" s="137"/>
      <c r="D258" s="137"/>
      <c r="E258" s="137"/>
      <c r="F258" s="137"/>
    </row>
    <row r="259" spans="1:6">
      <c r="A259" s="3"/>
      <c r="B259" s="137"/>
      <c r="C259" s="137"/>
      <c r="D259" s="137"/>
      <c r="E259" s="137"/>
      <c r="F259" s="137"/>
    </row>
    <row r="260" spans="1:6">
      <c r="A260" s="3"/>
      <c r="B260" s="137"/>
      <c r="C260" s="137"/>
      <c r="D260" s="137"/>
      <c r="E260" s="137"/>
      <c r="F260" s="137"/>
    </row>
    <row r="261" spans="1:6">
      <c r="A261" s="3"/>
      <c r="B261" s="137"/>
      <c r="C261" s="137"/>
      <c r="D261" s="137"/>
      <c r="E261" s="137"/>
      <c r="F261" s="137"/>
    </row>
    <row r="262" spans="1:6">
      <c r="A262" s="3"/>
      <c r="B262" s="137"/>
      <c r="C262" s="137"/>
      <c r="D262" s="137"/>
      <c r="E262" s="137"/>
      <c r="F262" s="137"/>
    </row>
    <row r="263" spans="1:6">
      <c r="A263" s="3"/>
      <c r="B263" s="137"/>
      <c r="C263" s="137"/>
      <c r="D263" s="137"/>
      <c r="E263" s="137"/>
      <c r="F263" s="137"/>
    </row>
    <row r="264" spans="1:6">
      <c r="A264" s="3"/>
      <c r="B264" s="137"/>
      <c r="C264" s="137"/>
      <c r="D264" s="137"/>
      <c r="E264" s="137"/>
      <c r="F264" s="137"/>
    </row>
    <row r="265" spans="1:6">
      <c r="A265" s="3"/>
      <c r="B265" s="137"/>
      <c r="C265" s="137"/>
      <c r="D265" s="137"/>
      <c r="E265" s="137"/>
      <c r="F265" s="137"/>
    </row>
    <row r="266" spans="1:6">
      <c r="A266" s="3"/>
      <c r="B266" s="137"/>
      <c r="C266" s="137"/>
      <c r="D266" s="137"/>
      <c r="E266" s="137"/>
      <c r="F266" s="137"/>
    </row>
    <row r="267" spans="1:6">
      <c r="A267" s="3"/>
      <c r="B267" s="137"/>
      <c r="C267" s="137"/>
      <c r="D267" s="137"/>
      <c r="E267" s="137"/>
      <c r="F267" s="137"/>
    </row>
    <row r="268" spans="1:6">
      <c r="A268" s="3"/>
      <c r="B268" s="137"/>
      <c r="C268" s="137"/>
      <c r="D268" s="137"/>
      <c r="E268" s="137"/>
      <c r="F268" s="137"/>
    </row>
    <row r="269" spans="1:6">
      <c r="A269" s="3"/>
      <c r="B269" s="137"/>
      <c r="C269" s="137"/>
      <c r="D269" s="137"/>
      <c r="E269" s="137"/>
      <c r="F269" s="137"/>
    </row>
    <row r="270" spans="1:6">
      <c r="A270" s="3"/>
      <c r="B270" s="137"/>
      <c r="C270" s="137"/>
      <c r="D270" s="137"/>
      <c r="E270" s="137"/>
      <c r="F270" s="137"/>
    </row>
    <row r="271" spans="1:6">
      <c r="A271" s="3"/>
      <c r="B271" s="137"/>
      <c r="C271" s="137"/>
      <c r="D271" s="137"/>
      <c r="E271" s="137"/>
      <c r="F271" s="137"/>
    </row>
    <row r="272" spans="1:6">
      <c r="A272" s="3"/>
      <c r="B272" s="137"/>
      <c r="C272" s="137"/>
      <c r="D272" s="137"/>
      <c r="E272" s="137"/>
      <c r="F272" s="137"/>
    </row>
    <row r="273" spans="1:6">
      <c r="A273" s="3"/>
      <c r="B273" s="137"/>
      <c r="C273" s="137"/>
      <c r="D273" s="137"/>
      <c r="E273" s="137"/>
      <c r="F273" s="137"/>
    </row>
    <row r="274" spans="1:6">
      <c r="A274" s="3"/>
      <c r="B274" s="137"/>
      <c r="C274" s="137"/>
      <c r="D274" s="137"/>
      <c r="E274" s="137"/>
      <c r="F274" s="137"/>
    </row>
    <row r="275" spans="1:6">
      <c r="A275" s="3"/>
      <c r="B275" s="137"/>
      <c r="C275" s="137"/>
      <c r="D275" s="137"/>
      <c r="E275" s="137"/>
      <c r="F275" s="137"/>
    </row>
    <row r="276" spans="1:6">
      <c r="A276" s="3"/>
      <c r="B276" s="137"/>
      <c r="C276" s="137"/>
      <c r="D276" s="137"/>
      <c r="E276" s="137"/>
      <c r="F276" s="137"/>
    </row>
    <row r="277" spans="1:6">
      <c r="A277" s="3"/>
      <c r="B277" s="137"/>
      <c r="C277" s="137"/>
      <c r="D277" s="137"/>
      <c r="E277" s="137"/>
      <c r="F277" s="137"/>
    </row>
    <row r="278" spans="1:6">
      <c r="A278" s="3"/>
      <c r="B278" s="137"/>
      <c r="C278" s="137"/>
      <c r="D278" s="137"/>
      <c r="E278" s="137"/>
      <c r="F278" s="137"/>
    </row>
    <row r="279" spans="1:6">
      <c r="A279" s="3"/>
      <c r="B279" s="137"/>
      <c r="C279" s="137"/>
      <c r="D279" s="137"/>
      <c r="E279" s="137"/>
      <c r="F279" s="137"/>
    </row>
    <row r="280" spans="1:6">
      <c r="A280" s="3"/>
      <c r="B280" s="137"/>
      <c r="C280" s="137"/>
      <c r="D280" s="137"/>
      <c r="E280" s="137"/>
      <c r="F280" s="137"/>
    </row>
    <row r="281" spans="1:6">
      <c r="A281" s="3"/>
      <c r="B281" s="137"/>
      <c r="C281" s="137"/>
      <c r="D281" s="137"/>
      <c r="E281" s="137"/>
      <c r="F281" s="137"/>
    </row>
    <row r="282" spans="1:6">
      <c r="A282" s="3"/>
      <c r="B282" s="137"/>
      <c r="C282" s="137"/>
      <c r="D282" s="137"/>
      <c r="E282" s="137"/>
      <c r="F282" s="137"/>
    </row>
    <row r="283" spans="1:6">
      <c r="A283" s="3"/>
      <c r="B283" s="137"/>
      <c r="C283" s="137"/>
      <c r="D283" s="137"/>
      <c r="E283" s="137"/>
      <c r="F283" s="137"/>
    </row>
    <row r="284" spans="1:6">
      <c r="A284" s="3"/>
      <c r="B284" s="137"/>
      <c r="C284" s="137"/>
      <c r="D284" s="137"/>
      <c r="E284" s="137"/>
      <c r="F284" s="137"/>
    </row>
    <row r="285" spans="1:6">
      <c r="A285" s="3"/>
      <c r="B285" s="137"/>
      <c r="C285" s="137"/>
      <c r="D285" s="137"/>
      <c r="E285" s="137"/>
      <c r="F285" s="137"/>
    </row>
    <row r="286" spans="1:6">
      <c r="A286" s="3"/>
      <c r="B286" s="137"/>
      <c r="C286" s="137"/>
      <c r="D286" s="137"/>
      <c r="E286" s="137"/>
      <c r="F286" s="137"/>
    </row>
    <row r="287" spans="1:6">
      <c r="A287" s="3"/>
      <c r="B287" s="137"/>
      <c r="C287" s="137"/>
      <c r="D287" s="137"/>
      <c r="E287" s="137"/>
      <c r="F287" s="137"/>
    </row>
    <row r="288" spans="1:6">
      <c r="A288" s="3"/>
      <c r="B288" s="137"/>
      <c r="C288" s="137"/>
      <c r="D288" s="137"/>
      <c r="E288" s="137"/>
      <c r="F288" s="137"/>
    </row>
    <row r="289" spans="1:6">
      <c r="A289" s="3"/>
      <c r="B289" s="137"/>
      <c r="C289" s="137"/>
      <c r="D289" s="137"/>
      <c r="E289" s="137"/>
      <c r="F289" s="137"/>
    </row>
    <row r="290" spans="1:6">
      <c r="A290" s="3"/>
      <c r="B290" s="137"/>
      <c r="C290" s="137"/>
      <c r="D290" s="137"/>
      <c r="E290" s="137"/>
      <c r="F290" s="137"/>
    </row>
    <row r="291" spans="1:6">
      <c r="A291" s="3"/>
      <c r="B291" s="137"/>
      <c r="C291" s="137"/>
      <c r="D291" s="137"/>
      <c r="E291" s="137"/>
      <c r="F291" s="137"/>
    </row>
    <row r="292" spans="1:6">
      <c r="A292" s="3"/>
      <c r="B292" s="137"/>
      <c r="C292" s="137"/>
      <c r="D292" s="137"/>
      <c r="E292" s="137"/>
      <c r="F292" s="137"/>
    </row>
    <row r="293" spans="1:6">
      <c r="A293" s="3"/>
      <c r="B293" s="137"/>
      <c r="C293" s="137"/>
      <c r="D293" s="137"/>
      <c r="E293" s="137"/>
      <c r="F293" s="137"/>
    </row>
    <row r="294" spans="1:6">
      <c r="A294" s="3"/>
      <c r="B294" s="137"/>
      <c r="C294" s="137"/>
      <c r="D294" s="137"/>
      <c r="E294" s="137"/>
      <c r="F294" s="137"/>
    </row>
    <row r="295" spans="1:6">
      <c r="A295" s="3"/>
      <c r="B295" s="137"/>
      <c r="C295" s="137"/>
      <c r="D295" s="137"/>
      <c r="E295" s="137"/>
      <c r="F295" s="137"/>
    </row>
    <row r="296" spans="1:6">
      <c r="A296" s="3"/>
      <c r="B296" s="137"/>
      <c r="C296" s="137"/>
      <c r="D296" s="137"/>
      <c r="E296" s="137"/>
      <c r="F296" s="137"/>
    </row>
    <row r="297" spans="1:6">
      <c r="A297" s="3"/>
      <c r="B297" s="137"/>
      <c r="C297" s="137"/>
      <c r="D297" s="137"/>
      <c r="E297" s="137"/>
      <c r="F297" s="137"/>
    </row>
    <row r="298" spans="1:6">
      <c r="A298" s="3"/>
      <c r="B298" s="137"/>
      <c r="C298" s="137"/>
      <c r="D298" s="137"/>
      <c r="E298" s="137"/>
      <c r="F298" s="137"/>
    </row>
    <row r="299" spans="1:6">
      <c r="A299" s="3"/>
      <c r="B299" s="137"/>
      <c r="C299" s="137"/>
      <c r="D299" s="137"/>
      <c r="E299" s="137"/>
      <c r="F299" s="137"/>
    </row>
    <row r="300" spans="1:6">
      <c r="A300" s="3"/>
      <c r="B300" s="137"/>
      <c r="C300" s="137"/>
      <c r="D300" s="137"/>
      <c r="E300" s="137"/>
      <c r="F300" s="137"/>
    </row>
    <row r="301" spans="1:6">
      <c r="A301" s="3"/>
      <c r="B301" s="137"/>
      <c r="C301" s="137"/>
      <c r="D301" s="137"/>
      <c r="E301" s="137"/>
      <c r="F301" s="137"/>
    </row>
    <row r="302" spans="1:6">
      <c r="A302" s="3"/>
      <c r="B302" s="137"/>
      <c r="C302" s="137"/>
      <c r="D302" s="137"/>
      <c r="E302" s="137"/>
      <c r="F302" s="137"/>
    </row>
    <row r="303" spans="1:6">
      <c r="A303" s="3"/>
      <c r="B303" s="137"/>
      <c r="C303" s="137"/>
      <c r="D303" s="137"/>
      <c r="E303" s="137"/>
      <c r="F303" s="137"/>
    </row>
    <row r="304" spans="1:6">
      <c r="A304" s="3"/>
      <c r="B304" s="137"/>
      <c r="C304" s="137"/>
      <c r="D304" s="137"/>
      <c r="E304" s="137"/>
      <c r="F304" s="137"/>
    </row>
    <row r="305" spans="1:6">
      <c r="A305" s="3"/>
      <c r="B305" s="137"/>
      <c r="C305" s="137"/>
      <c r="D305" s="137"/>
      <c r="E305" s="137"/>
      <c r="F305" s="137"/>
    </row>
    <row r="306" spans="1:6">
      <c r="A306" s="3"/>
      <c r="B306" s="137"/>
      <c r="C306" s="137"/>
      <c r="D306" s="137"/>
      <c r="E306" s="137"/>
      <c r="F306" s="137"/>
    </row>
    <row r="307" spans="1:6">
      <c r="A307" s="3"/>
      <c r="B307" s="137"/>
      <c r="C307" s="137"/>
      <c r="D307" s="137"/>
      <c r="E307" s="137"/>
      <c r="F307" s="137"/>
    </row>
    <row r="308" spans="1:6">
      <c r="A308" s="3"/>
      <c r="B308" s="137"/>
      <c r="C308" s="137"/>
      <c r="D308" s="137"/>
      <c r="E308" s="137"/>
      <c r="F308" s="137"/>
    </row>
    <row r="309" spans="1:6">
      <c r="A309" s="3"/>
      <c r="B309" s="137"/>
      <c r="C309" s="137"/>
      <c r="D309" s="137"/>
      <c r="E309" s="137"/>
      <c r="F309" s="137"/>
    </row>
    <row r="310" spans="1:6">
      <c r="A310" s="3"/>
      <c r="B310" s="137"/>
      <c r="C310" s="137"/>
      <c r="D310" s="137"/>
      <c r="E310" s="137"/>
      <c r="F310" s="137"/>
    </row>
    <row r="311" spans="1:6">
      <c r="A311" s="3"/>
      <c r="B311" s="137"/>
      <c r="C311" s="137"/>
      <c r="D311" s="137"/>
      <c r="E311" s="137"/>
      <c r="F311" s="137"/>
    </row>
    <row r="312" spans="1:6">
      <c r="A312" s="3"/>
      <c r="B312" s="137"/>
      <c r="C312" s="137"/>
      <c r="D312" s="137"/>
      <c r="E312" s="137"/>
      <c r="F312" s="137"/>
    </row>
    <row r="313" spans="1:6">
      <c r="A313" s="3"/>
      <c r="B313" s="137"/>
      <c r="C313" s="137"/>
      <c r="D313" s="137"/>
      <c r="E313" s="137"/>
      <c r="F313" s="137"/>
    </row>
    <row r="314" spans="1:6">
      <c r="A314" s="3"/>
      <c r="B314" s="137"/>
      <c r="C314" s="137"/>
      <c r="D314" s="137"/>
      <c r="E314" s="137"/>
      <c r="F314" s="137"/>
    </row>
    <row r="315" spans="1:6">
      <c r="A315" s="3"/>
      <c r="B315" s="137"/>
      <c r="C315" s="137"/>
      <c r="D315" s="137"/>
      <c r="E315" s="137"/>
      <c r="F315" s="137"/>
    </row>
    <row r="316" spans="1:6">
      <c r="A316" s="3"/>
      <c r="B316" s="137"/>
      <c r="C316" s="137"/>
      <c r="D316" s="137"/>
      <c r="E316" s="137"/>
      <c r="F316" s="137"/>
    </row>
    <row r="317" spans="1:6">
      <c r="A317" s="3"/>
      <c r="B317" s="137"/>
      <c r="C317" s="137"/>
      <c r="D317" s="137"/>
      <c r="E317" s="137"/>
      <c r="F317" s="137"/>
    </row>
    <row r="318" spans="1:6">
      <c r="A318" s="3"/>
      <c r="B318" s="137"/>
      <c r="C318" s="137"/>
      <c r="D318" s="137"/>
      <c r="E318" s="137"/>
      <c r="F318" s="137"/>
    </row>
    <row r="319" spans="1:6">
      <c r="A319" s="3"/>
      <c r="B319" s="137"/>
      <c r="C319" s="137"/>
      <c r="D319" s="137"/>
      <c r="E319" s="137"/>
      <c r="F319" s="137"/>
    </row>
    <row r="320" spans="1:6">
      <c r="A320" s="3"/>
      <c r="B320" s="137"/>
      <c r="C320" s="137"/>
      <c r="D320" s="137"/>
      <c r="E320" s="137"/>
      <c r="F320" s="137"/>
    </row>
    <row r="321" spans="1:6">
      <c r="A321" s="3"/>
      <c r="B321" s="137"/>
      <c r="C321" s="137"/>
      <c r="D321" s="137"/>
      <c r="E321" s="137"/>
      <c r="F321" s="137"/>
    </row>
    <row r="322" spans="1:6">
      <c r="A322" s="3"/>
      <c r="B322" s="137"/>
      <c r="C322" s="137"/>
      <c r="D322" s="137"/>
      <c r="E322" s="137"/>
      <c r="F322" s="137"/>
    </row>
    <row r="323" spans="1:6">
      <c r="A323" s="3"/>
      <c r="B323" s="137"/>
      <c r="C323" s="137"/>
      <c r="D323" s="137"/>
      <c r="E323" s="137"/>
      <c r="F323" s="137"/>
    </row>
    <row r="324" spans="1:6">
      <c r="A324" s="3"/>
      <c r="B324" s="137"/>
      <c r="C324" s="137"/>
      <c r="D324" s="137"/>
      <c r="E324" s="137"/>
      <c r="F324" s="137"/>
    </row>
    <row r="325" spans="1:6">
      <c r="A325" s="3"/>
      <c r="B325" s="137"/>
      <c r="C325" s="137"/>
      <c r="D325" s="137"/>
      <c r="E325" s="137"/>
      <c r="F325" s="137"/>
    </row>
    <row r="326" spans="1:6">
      <c r="A326" s="3"/>
      <c r="B326" s="137"/>
      <c r="C326" s="137"/>
      <c r="D326" s="137"/>
      <c r="E326" s="137"/>
      <c r="F326" s="137"/>
    </row>
    <row r="327" spans="1:6">
      <c r="A327" s="3"/>
      <c r="B327" s="137"/>
      <c r="C327" s="137"/>
      <c r="D327" s="137"/>
      <c r="E327" s="137"/>
      <c r="F327" s="137"/>
    </row>
    <row r="328" spans="1:6">
      <c r="A328" s="3"/>
      <c r="B328" s="137"/>
      <c r="C328" s="137"/>
      <c r="D328" s="137"/>
      <c r="E328" s="137"/>
      <c r="F328" s="137"/>
    </row>
    <row r="329" spans="1:6">
      <c r="A329" s="3"/>
      <c r="B329" s="137"/>
      <c r="C329" s="137"/>
      <c r="D329" s="137"/>
      <c r="E329" s="137"/>
      <c r="F329" s="137"/>
    </row>
    <row r="330" spans="1:6">
      <c r="A330" s="3"/>
      <c r="B330" s="137"/>
      <c r="C330" s="137"/>
      <c r="D330" s="137"/>
      <c r="E330" s="137"/>
      <c r="F330" s="137"/>
    </row>
    <row r="331" spans="1:6">
      <c r="A331" s="3"/>
      <c r="B331" s="137"/>
      <c r="C331" s="137"/>
      <c r="D331" s="137"/>
      <c r="E331" s="137"/>
      <c r="F331" s="137"/>
    </row>
    <row r="332" spans="1:6">
      <c r="A332" s="3"/>
      <c r="B332" s="137"/>
      <c r="C332" s="137"/>
      <c r="D332" s="137"/>
      <c r="E332" s="137"/>
      <c r="F332" s="137"/>
    </row>
    <row r="333" spans="1:6">
      <c r="A333" s="3"/>
      <c r="B333" s="137"/>
      <c r="C333" s="137"/>
      <c r="D333" s="137"/>
      <c r="E333" s="137"/>
      <c r="F333" s="137"/>
    </row>
    <row r="334" spans="1:6">
      <c r="A334" s="3"/>
      <c r="B334" s="137"/>
      <c r="C334" s="137"/>
      <c r="D334" s="137"/>
      <c r="E334" s="137"/>
      <c r="F334" s="137"/>
    </row>
    <row r="335" spans="1:6">
      <c r="A335" s="3"/>
      <c r="B335" s="137"/>
      <c r="C335" s="137"/>
      <c r="D335" s="137"/>
      <c r="E335" s="137"/>
      <c r="F335" s="137"/>
    </row>
    <row r="336" spans="1:6">
      <c r="A336" s="3"/>
      <c r="B336" s="137"/>
      <c r="C336" s="137"/>
      <c r="D336" s="137"/>
      <c r="E336" s="137"/>
      <c r="F336" s="137"/>
    </row>
    <row r="337" spans="1:6">
      <c r="A337" s="3"/>
      <c r="B337" s="137"/>
      <c r="C337" s="137"/>
      <c r="D337" s="137"/>
      <c r="E337" s="137"/>
      <c r="F337" s="137"/>
    </row>
    <row r="338" spans="1:6">
      <c r="A338" s="3"/>
      <c r="B338" s="137"/>
      <c r="C338" s="137"/>
      <c r="D338" s="137"/>
      <c r="E338" s="137"/>
      <c r="F338" s="137"/>
    </row>
    <row r="339" spans="1:6">
      <c r="A339" s="3"/>
      <c r="B339" s="137"/>
      <c r="C339" s="137"/>
      <c r="D339" s="137"/>
      <c r="E339" s="137"/>
      <c r="F339" s="137"/>
    </row>
    <row r="340" spans="1:6">
      <c r="A340" s="3"/>
      <c r="B340" s="137"/>
      <c r="C340" s="137"/>
      <c r="D340" s="137"/>
      <c r="E340" s="137"/>
      <c r="F340" s="137"/>
    </row>
    <row r="341" spans="1:6">
      <c r="A341" s="3"/>
      <c r="B341" s="137"/>
      <c r="C341" s="137"/>
      <c r="D341" s="137"/>
      <c r="E341" s="137"/>
      <c r="F341" s="137"/>
    </row>
    <row r="342" spans="1:6">
      <c r="A342" s="3"/>
      <c r="B342" s="137"/>
      <c r="C342" s="137"/>
      <c r="D342" s="137"/>
      <c r="E342" s="137"/>
      <c r="F342" s="137"/>
    </row>
    <row r="343" spans="1:6">
      <c r="A343" s="3"/>
      <c r="B343" s="137"/>
      <c r="C343" s="137"/>
      <c r="D343" s="137"/>
      <c r="E343" s="137"/>
      <c r="F343" s="137"/>
    </row>
    <row r="344" spans="1:6">
      <c r="A344" s="3"/>
      <c r="B344" s="137"/>
      <c r="C344" s="137"/>
      <c r="D344" s="137"/>
      <c r="E344" s="137"/>
      <c r="F344" s="137"/>
    </row>
    <row r="345" spans="1:6">
      <c r="A345" s="3"/>
      <c r="B345" s="137"/>
      <c r="C345" s="137"/>
      <c r="D345" s="137"/>
      <c r="E345" s="137"/>
      <c r="F345" s="137"/>
    </row>
    <row r="346" spans="1:6">
      <c r="A346" s="3"/>
      <c r="B346" s="137"/>
      <c r="C346" s="137"/>
      <c r="D346" s="137"/>
      <c r="E346" s="137"/>
      <c r="F346" s="137"/>
    </row>
    <row r="347" spans="1:6">
      <c r="A347" s="3"/>
      <c r="B347" s="137"/>
      <c r="C347" s="137"/>
      <c r="D347" s="137"/>
      <c r="E347" s="137"/>
      <c r="F347" s="137"/>
    </row>
    <row r="348" spans="1:6">
      <c r="A348" s="3"/>
      <c r="B348" s="137"/>
      <c r="C348" s="137"/>
      <c r="D348" s="137"/>
      <c r="E348" s="137"/>
      <c r="F348" s="137"/>
    </row>
    <row r="349" spans="1:6">
      <c r="A349" s="3"/>
      <c r="B349" s="137"/>
      <c r="C349" s="137"/>
      <c r="D349" s="137"/>
      <c r="E349" s="137"/>
      <c r="F349" s="137"/>
    </row>
    <row r="350" spans="1:6">
      <c r="A350" s="3"/>
      <c r="B350" s="137"/>
      <c r="C350" s="137"/>
      <c r="D350" s="137"/>
      <c r="E350" s="137"/>
      <c r="F350" s="137"/>
    </row>
    <row r="351" spans="1:6">
      <c r="A351" s="3"/>
      <c r="B351" s="137"/>
      <c r="C351" s="137"/>
      <c r="D351" s="137"/>
      <c r="E351" s="137"/>
      <c r="F351" s="137"/>
    </row>
    <row r="352" spans="1:6">
      <c r="A352" s="3"/>
      <c r="B352" s="137"/>
      <c r="C352" s="137"/>
      <c r="D352" s="137"/>
      <c r="E352" s="137"/>
      <c r="F352" s="137"/>
    </row>
    <row r="353" spans="1:6">
      <c r="A353" s="3"/>
      <c r="B353" s="137"/>
      <c r="C353" s="137"/>
      <c r="D353" s="137"/>
      <c r="E353" s="137"/>
      <c r="F353" s="137"/>
    </row>
    <row r="354" spans="1:6">
      <c r="A354" s="3"/>
      <c r="B354" s="137"/>
      <c r="C354" s="137"/>
      <c r="D354" s="137"/>
      <c r="E354" s="137"/>
      <c r="F354" s="137"/>
    </row>
    <row r="355" spans="1:6">
      <c r="A355" s="3"/>
      <c r="B355" s="137"/>
      <c r="C355" s="137"/>
      <c r="D355" s="137"/>
      <c r="E355" s="137"/>
      <c r="F355" s="137"/>
    </row>
    <row r="356" spans="1:6">
      <c r="A356" s="3"/>
      <c r="B356" s="137"/>
      <c r="C356" s="137"/>
      <c r="D356" s="137"/>
      <c r="E356" s="137"/>
      <c r="F356" s="137"/>
    </row>
    <row r="357" spans="1:6">
      <c r="A357" s="3"/>
      <c r="B357" s="137"/>
      <c r="C357" s="137"/>
      <c r="D357" s="137"/>
      <c r="E357" s="137"/>
      <c r="F357" s="137"/>
    </row>
    <row r="358" spans="1:6">
      <c r="A358" s="3"/>
      <c r="B358" s="137"/>
      <c r="C358" s="137"/>
      <c r="D358" s="137"/>
      <c r="E358" s="137"/>
      <c r="F358" s="137"/>
    </row>
    <row r="359" spans="1:6">
      <c r="A359" s="3"/>
      <c r="B359" s="137"/>
      <c r="C359" s="137"/>
      <c r="D359" s="137"/>
      <c r="E359" s="137"/>
      <c r="F359" s="137"/>
    </row>
    <row r="360" spans="1:6">
      <c r="A360" s="3"/>
      <c r="B360" s="137"/>
      <c r="C360" s="137"/>
      <c r="D360" s="137"/>
      <c r="E360" s="137"/>
      <c r="F360" s="137"/>
    </row>
    <row r="361" spans="1:6">
      <c r="A361" s="3"/>
      <c r="B361" s="137"/>
      <c r="C361" s="137"/>
      <c r="D361" s="137"/>
      <c r="E361" s="137"/>
      <c r="F361" s="137"/>
    </row>
    <row r="362" spans="1:6">
      <c r="A362" s="3"/>
      <c r="B362" s="137"/>
      <c r="C362" s="137"/>
      <c r="D362" s="137"/>
      <c r="E362" s="137"/>
      <c r="F362" s="137"/>
    </row>
    <row r="363" spans="1:6">
      <c r="A363" s="3"/>
      <c r="B363" s="137"/>
      <c r="C363" s="137"/>
      <c r="D363" s="137"/>
      <c r="E363" s="137"/>
      <c r="F363" s="137"/>
    </row>
    <row r="364" spans="1:6">
      <c r="A364" s="3"/>
      <c r="B364" s="137"/>
      <c r="C364" s="137"/>
      <c r="D364" s="137"/>
      <c r="E364" s="137"/>
      <c r="F364" s="137"/>
    </row>
    <row r="365" spans="1:6">
      <c r="A365" s="3"/>
      <c r="B365" s="137"/>
      <c r="C365" s="137"/>
      <c r="D365" s="137"/>
      <c r="E365" s="137"/>
      <c r="F365" s="137"/>
    </row>
    <row r="366" spans="1:6">
      <c r="A366" s="3"/>
      <c r="B366" s="137"/>
      <c r="C366" s="137"/>
      <c r="D366" s="137"/>
      <c r="E366" s="137"/>
      <c r="F366" s="137"/>
    </row>
    <row r="367" spans="1:6">
      <c r="A367" s="3"/>
      <c r="B367" s="137"/>
      <c r="C367" s="137"/>
      <c r="D367" s="137"/>
      <c r="E367" s="137"/>
      <c r="F367" s="137"/>
    </row>
    <row r="368" spans="1:6">
      <c r="A368" s="3"/>
      <c r="B368" s="137"/>
      <c r="C368" s="137"/>
      <c r="D368" s="137"/>
      <c r="E368" s="137"/>
      <c r="F368" s="137"/>
    </row>
    <row r="369" spans="1:6">
      <c r="A369" s="3"/>
      <c r="B369" s="137"/>
      <c r="C369" s="137"/>
      <c r="D369" s="137"/>
      <c r="E369" s="137"/>
      <c r="F369" s="137"/>
    </row>
    <row r="370" spans="1:6">
      <c r="A370" s="3"/>
      <c r="B370" s="137"/>
      <c r="C370" s="137"/>
      <c r="D370" s="137"/>
      <c r="E370" s="137"/>
      <c r="F370" s="137"/>
    </row>
    <row r="371" spans="1:6">
      <c r="A371" s="3"/>
      <c r="B371" s="137"/>
      <c r="C371" s="137"/>
      <c r="D371" s="137"/>
      <c r="E371" s="137"/>
      <c r="F371" s="137"/>
    </row>
    <row r="372" spans="1:6">
      <c r="A372" s="3"/>
      <c r="B372" s="137"/>
      <c r="C372" s="137"/>
      <c r="D372" s="137"/>
      <c r="E372" s="137"/>
      <c r="F372" s="137"/>
    </row>
    <row r="373" spans="1:6">
      <c r="A373" s="3"/>
      <c r="B373" s="137"/>
      <c r="C373" s="137"/>
      <c r="D373" s="137"/>
      <c r="E373" s="137"/>
      <c r="F373" s="137"/>
    </row>
    <row r="374" spans="1:6">
      <c r="A374" s="3"/>
      <c r="B374" s="137"/>
      <c r="C374" s="137"/>
      <c r="D374" s="137"/>
      <c r="E374" s="137"/>
      <c r="F374" s="137"/>
    </row>
    <row r="375" spans="1:6">
      <c r="A375" s="3"/>
      <c r="B375" s="137"/>
      <c r="C375" s="137"/>
      <c r="D375" s="137"/>
      <c r="E375" s="137"/>
      <c r="F375" s="137"/>
    </row>
    <row r="376" spans="1:6">
      <c r="A376" s="3"/>
      <c r="B376" s="137"/>
      <c r="C376" s="137"/>
      <c r="D376" s="137"/>
      <c r="E376" s="137"/>
      <c r="F376" s="137"/>
    </row>
    <row r="377" spans="1:6">
      <c r="A377" s="3"/>
      <c r="B377" s="137"/>
      <c r="C377" s="137"/>
      <c r="D377" s="137"/>
      <c r="E377" s="137"/>
      <c r="F377" s="137"/>
    </row>
    <row r="378" spans="1:6">
      <c r="A378" s="3"/>
      <c r="B378" s="137"/>
      <c r="C378" s="137"/>
      <c r="D378" s="137"/>
      <c r="E378" s="137"/>
      <c r="F378" s="137"/>
    </row>
    <row r="379" spans="1:6">
      <c r="A379" s="3"/>
      <c r="B379" s="137"/>
      <c r="C379" s="137"/>
      <c r="D379" s="137"/>
      <c r="E379" s="137"/>
      <c r="F379" s="137"/>
    </row>
    <row r="380" spans="1:6">
      <c r="A380" s="3"/>
      <c r="B380" s="137"/>
      <c r="C380" s="137"/>
      <c r="D380" s="137"/>
      <c r="E380" s="137"/>
      <c r="F380" s="137"/>
    </row>
    <row r="381" spans="1:6">
      <c r="A381" s="3"/>
      <c r="B381" s="137"/>
      <c r="C381" s="137"/>
      <c r="D381" s="137"/>
      <c r="E381" s="137"/>
      <c r="F381" s="137"/>
    </row>
    <row r="382" spans="1:6">
      <c r="A382" s="3"/>
      <c r="B382" s="137"/>
      <c r="C382" s="137"/>
      <c r="D382" s="137"/>
      <c r="E382" s="137"/>
      <c r="F382" s="137"/>
    </row>
    <row r="383" spans="1:6">
      <c r="A383" s="3"/>
      <c r="B383" s="137"/>
      <c r="C383" s="137"/>
      <c r="D383" s="137"/>
      <c r="E383" s="137"/>
      <c r="F383" s="137"/>
    </row>
    <row r="384" spans="1:6">
      <c r="A384" s="3"/>
      <c r="B384" s="137"/>
      <c r="C384" s="137"/>
      <c r="D384" s="137"/>
      <c r="E384" s="137"/>
      <c r="F384" s="137"/>
    </row>
    <row r="385" spans="1:6">
      <c r="A385" s="3"/>
      <c r="B385" s="137"/>
      <c r="C385" s="137"/>
      <c r="D385" s="137"/>
      <c r="E385" s="137"/>
      <c r="F385" s="137"/>
    </row>
    <row r="386" spans="1:6">
      <c r="A386" s="3"/>
      <c r="B386" s="137"/>
      <c r="C386" s="137"/>
      <c r="D386" s="137"/>
      <c r="E386" s="137"/>
      <c r="F386" s="137"/>
    </row>
    <row r="387" spans="1:6">
      <c r="A387" s="3"/>
      <c r="B387" s="137"/>
      <c r="C387" s="137"/>
      <c r="D387" s="137"/>
      <c r="E387" s="137"/>
      <c r="F387" s="137"/>
    </row>
    <row r="388" spans="1:6">
      <c r="A388" s="3"/>
      <c r="B388" s="137"/>
      <c r="C388" s="137"/>
      <c r="D388" s="137"/>
      <c r="E388" s="137"/>
      <c r="F388" s="137"/>
    </row>
    <row r="389" spans="1:6">
      <c r="A389" s="3"/>
      <c r="B389" s="137"/>
      <c r="C389" s="137"/>
      <c r="D389" s="137"/>
      <c r="E389" s="137"/>
      <c r="F389" s="137"/>
    </row>
    <row r="390" spans="1:6">
      <c r="A390" s="3"/>
      <c r="B390" s="137"/>
      <c r="C390" s="137"/>
      <c r="D390" s="137"/>
      <c r="E390" s="137"/>
      <c r="F390" s="137"/>
    </row>
    <row r="391" spans="1:6">
      <c r="A391" s="3"/>
      <c r="B391" s="137"/>
      <c r="C391" s="137"/>
      <c r="D391" s="137"/>
      <c r="E391" s="137"/>
      <c r="F391" s="137"/>
    </row>
    <row r="392" spans="1:6">
      <c r="A392" s="3"/>
      <c r="B392" s="137"/>
      <c r="C392" s="137"/>
      <c r="D392" s="137"/>
      <c r="E392" s="137"/>
      <c r="F392" s="137"/>
    </row>
    <row r="393" spans="1:6">
      <c r="A393" s="3"/>
      <c r="B393" s="137"/>
      <c r="C393" s="137"/>
      <c r="D393" s="137"/>
      <c r="E393" s="137"/>
      <c r="F393" s="137"/>
    </row>
    <row r="394" spans="1:6">
      <c r="A394" s="3"/>
      <c r="B394" s="137"/>
      <c r="C394" s="137"/>
      <c r="D394" s="137"/>
      <c r="E394" s="137"/>
      <c r="F394" s="137"/>
    </row>
    <row r="395" spans="1:6">
      <c r="A395" s="3"/>
      <c r="B395" s="137"/>
      <c r="C395" s="137"/>
      <c r="D395" s="137"/>
      <c r="E395" s="137"/>
      <c r="F395" s="137"/>
    </row>
    <row r="396" spans="1:6">
      <c r="A396" s="3"/>
      <c r="B396" s="137"/>
      <c r="C396" s="137"/>
      <c r="D396" s="137"/>
      <c r="E396" s="137"/>
      <c r="F396" s="137"/>
    </row>
    <row r="397" spans="1:6">
      <c r="A397" s="3"/>
      <c r="B397" s="137"/>
      <c r="C397" s="137"/>
      <c r="D397" s="137"/>
      <c r="E397" s="137"/>
      <c r="F397" s="137"/>
    </row>
    <row r="398" spans="1:6">
      <c r="A398" s="3"/>
      <c r="B398" s="137"/>
      <c r="C398" s="137"/>
      <c r="D398" s="137"/>
      <c r="E398" s="137"/>
      <c r="F398" s="137"/>
    </row>
    <row r="399" spans="1:6">
      <c r="A399" s="3"/>
      <c r="B399" s="137"/>
      <c r="C399" s="137"/>
      <c r="D399" s="137"/>
      <c r="E399" s="137"/>
      <c r="F399" s="137"/>
    </row>
    <row r="400" spans="1:6">
      <c r="A400" s="3"/>
      <c r="B400" s="137"/>
      <c r="C400" s="137"/>
      <c r="D400" s="137"/>
      <c r="E400" s="137"/>
      <c r="F400" s="137"/>
    </row>
    <row r="401" spans="1:6">
      <c r="A401" s="3"/>
      <c r="B401" s="137"/>
      <c r="C401" s="137"/>
      <c r="D401" s="137"/>
      <c r="E401" s="137"/>
      <c r="F401" s="137"/>
    </row>
    <row r="402" spans="1:6">
      <c r="A402" s="3"/>
      <c r="B402" s="137"/>
      <c r="C402" s="137"/>
      <c r="D402" s="137"/>
      <c r="E402" s="137"/>
      <c r="F402" s="137"/>
    </row>
    <row r="403" spans="1:6">
      <c r="A403" s="3"/>
      <c r="B403" s="137"/>
      <c r="C403" s="137"/>
      <c r="D403" s="137"/>
      <c r="E403" s="137"/>
      <c r="F403" s="137"/>
    </row>
    <row r="404" spans="1:6">
      <c r="A404" s="3"/>
      <c r="B404" s="137"/>
      <c r="C404" s="137"/>
      <c r="D404" s="137"/>
      <c r="E404" s="137"/>
      <c r="F404" s="137"/>
    </row>
    <row r="405" spans="1:6">
      <c r="A405" s="3"/>
      <c r="B405" s="137"/>
      <c r="C405" s="137"/>
      <c r="D405" s="137"/>
      <c r="E405" s="137"/>
      <c r="F405" s="137"/>
    </row>
    <row r="406" spans="1:6">
      <c r="A406" s="3"/>
      <c r="B406" s="137"/>
      <c r="C406" s="137"/>
      <c r="D406" s="137"/>
      <c r="E406" s="137"/>
      <c r="F406" s="137"/>
    </row>
    <row r="407" spans="1:6">
      <c r="A407" s="3"/>
      <c r="B407" s="137"/>
      <c r="C407" s="137"/>
      <c r="D407" s="137"/>
      <c r="E407" s="137"/>
      <c r="F407" s="137"/>
    </row>
    <row r="408" spans="1:6">
      <c r="A408" s="3"/>
      <c r="B408" s="137"/>
      <c r="C408" s="137"/>
      <c r="D408" s="137"/>
      <c r="E408" s="137"/>
      <c r="F408" s="137"/>
    </row>
    <row r="409" spans="1:6">
      <c r="A409" s="3"/>
      <c r="B409" s="137"/>
      <c r="C409" s="137"/>
      <c r="D409" s="137"/>
      <c r="E409" s="137"/>
      <c r="F409" s="137"/>
    </row>
    <row r="410" spans="1:6">
      <c r="A410" s="3"/>
      <c r="B410" s="137"/>
      <c r="C410" s="137"/>
      <c r="D410" s="137"/>
      <c r="E410" s="137"/>
      <c r="F410" s="137"/>
    </row>
    <row r="411" spans="1:6">
      <c r="A411" s="3"/>
      <c r="B411" s="137"/>
      <c r="C411" s="137"/>
      <c r="D411" s="137"/>
      <c r="E411" s="137"/>
      <c r="F411" s="137"/>
    </row>
    <row r="412" spans="1:6">
      <c r="A412" s="3"/>
      <c r="B412" s="137"/>
      <c r="C412" s="137"/>
      <c r="D412" s="137"/>
      <c r="E412" s="137"/>
      <c r="F412" s="137"/>
    </row>
    <row r="413" spans="1:6">
      <c r="A413" s="3"/>
      <c r="B413" s="137"/>
      <c r="C413" s="137"/>
      <c r="D413" s="137"/>
      <c r="E413" s="137"/>
      <c r="F413" s="137"/>
    </row>
    <row r="414" spans="1:6">
      <c r="A414" s="3"/>
      <c r="B414" s="137"/>
      <c r="C414" s="137"/>
      <c r="D414" s="137"/>
      <c r="E414" s="137"/>
      <c r="F414" s="137"/>
    </row>
    <row r="415" spans="1:6">
      <c r="A415" s="3"/>
      <c r="B415" s="137"/>
      <c r="C415" s="137"/>
      <c r="D415" s="137"/>
      <c r="E415" s="137"/>
      <c r="F415" s="137"/>
    </row>
    <row r="416" spans="1:6">
      <c r="A416" s="3"/>
      <c r="B416" s="137"/>
      <c r="C416" s="137"/>
      <c r="D416" s="137"/>
      <c r="E416" s="137"/>
      <c r="F416" s="137"/>
    </row>
    <row r="417" spans="1:6">
      <c r="A417" s="3"/>
      <c r="B417" s="137"/>
      <c r="C417" s="137"/>
      <c r="D417" s="137"/>
      <c r="E417" s="137"/>
      <c r="F417" s="137"/>
    </row>
    <row r="418" spans="1:6">
      <c r="A418" s="3"/>
      <c r="B418" s="137"/>
      <c r="C418" s="137"/>
      <c r="D418" s="137"/>
      <c r="E418" s="137"/>
      <c r="F418" s="137"/>
    </row>
    <row r="419" spans="1:6">
      <c r="A419" s="3"/>
      <c r="B419" s="137"/>
      <c r="C419" s="137"/>
      <c r="D419" s="137"/>
      <c r="E419" s="137"/>
      <c r="F419" s="137"/>
    </row>
    <row r="420" spans="1:6">
      <c r="A420" s="3"/>
      <c r="B420" s="137"/>
      <c r="C420" s="137"/>
      <c r="D420" s="137"/>
      <c r="E420" s="137"/>
      <c r="F420" s="137"/>
    </row>
    <row r="421" spans="1:6">
      <c r="A421" s="3"/>
      <c r="B421" s="137"/>
      <c r="C421" s="137"/>
      <c r="D421" s="137"/>
      <c r="E421" s="137"/>
      <c r="F421" s="137"/>
    </row>
    <row r="422" spans="1:6">
      <c r="A422" s="3"/>
      <c r="B422" s="137"/>
      <c r="C422" s="137"/>
      <c r="D422" s="137"/>
      <c r="E422" s="137"/>
      <c r="F422" s="137"/>
    </row>
    <row r="423" spans="1:6">
      <c r="A423" s="3"/>
      <c r="B423" s="137"/>
      <c r="C423" s="137"/>
      <c r="D423" s="137"/>
      <c r="E423" s="137"/>
      <c r="F423" s="137"/>
    </row>
    <row r="424" spans="1:6">
      <c r="A424" s="3"/>
      <c r="B424" s="137"/>
      <c r="C424" s="137"/>
      <c r="D424" s="137"/>
      <c r="E424" s="137"/>
      <c r="F424" s="137"/>
    </row>
    <row r="425" spans="1:6">
      <c r="A425" s="3"/>
      <c r="B425" s="137"/>
      <c r="C425" s="137"/>
      <c r="D425" s="137"/>
      <c r="E425" s="137"/>
      <c r="F425" s="137"/>
    </row>
    <row r="426" spans="1:6">
      <c r="A426" s="3"/>
      <c r="B426" s="137"/>
      <c r="C426" s="137"/>
      <c r="D426" s="137"/>
      <c r="E426" s="137"/>
      <c r="F426" s="137"/>
    </row>
    <row r="427" spans="1:6">
      <c r="A427" s="3"/>
      <c r="B427" s="137"/>
      <c r="C427" s="137"/>
      <c r="D427" s="137"/>
      <c r="E427" s="137"/>
      <c r="F427" s="137"/>
    </row>
    <row r="428" spans="1:6">
      <c r="A428" s="3"/>
      <c r="B428" s="137"/>
      <c r="C428" s="137"/>
      <c r="D428" s="137"/>
      <c r="E428" s="137"/>
      <c r="F428" s="137"/>
    </row>
    <row r="429" spans="1:6">
      <c r="A429" s="3"/>
      <c r="B429" s="137"/>
      <c r="C429" s="137"/>
      <c r="D429" s="137"/>
      <c r="E429" s="137"/>
      <c r="F429" s="137"/>
    </row>
    <row r="430" spans="1:6">
      <c r="A430" s="3"/>
      <c r="B430" s="137"/>
      <c r="C430" s="137"/>
      <c r="D430" s="137"/>
      <c r="E430" s="137"/>
      <c r="F430" s="137"/>
    </row>
    <row r="431" spans="1:6">
      <c r="A431" s="3"/>
      <c r="B431" s="137"/>
      <c r="C431" s="137"/>
      <c r="D431" s="137"/>
      <c r="E431" s="137"/>
      <c r="F431" s="137"/>
    </row>
    <row r="432" spans="1:6">
      <c r="A432" s="3"/>
      <c r="B432" s="137"/>
      <c r="C432" s="137"/>
      <c r="D432" s="137"/>
      <c r="E432" s="137"/>
      <c r="F432" s="137"/>
    </row>
    <row r="433" spans="1:6">
      <c r="A433" s="3"/>
      <c r="B433" s="137"/>
      <c r="C433" s="137"/>
      <c r="D433" s="137"/>
      <c r="E433" s="137"/>
      <c r="F433" s="137"/>
    </row>
    <row r="434" spans="1:6">
      <c r="A434" s="3"/>
      <c r="B434" s="137"/>
      <c r="C434" s="137"/>
      <c r="D434" s="137"/>
      <c r="E434" s="137"/>
      <c r="F434" s="137"/>
    </row>
    <row r="435" spans="1:6">
      <c r="A435" s="3"/>
      <c r="B435" s="137"/>
      <c r="C435" s="137"/>
      <c r="D435" s="137"/>
      <c r="E435" s="137"/>
      <c r="F435" s="137"/>
    </row>
    <row r="436" spans="1:6">
      <c r="A436" s="3"/>
      <c r="B436" s="137"/>
      <c r="C436" s="137"/>
      <c r="D436" s="137"/>
      <c r="E436" s="137"/>
      <c r="F436" s="137"/>
    </row>
    <row r="437" spans="1:6">
      <c r="A437" s="3"/>
      <c r="B437" s="137"/>
      <c r="C437" s="137"/>
      <c r="D437" s="137"/>
      <c r="E437" s="137"/>
      <c r="F437" s="137"/>
    </row>
    <row r="438" spans="1:6">
      <c r="A438" s="3"/>
      <c r="B438" s="137"/>
      <c r="C438" s="137"/>
      <c r="D438" s="137"/>
      <c r="E438" s="137"/>
      <c r="F438" s="137"/>
    </row>
    <row r="439" spans="1:6">
      <c r="A439" s="3"/>
      <c r="B439" s="137"/>
      <c r="C439" s="137"/>
      <c r="D439" s="137"/>
      <c r="E439" s="137"/>
      <c r="F439" s="137"/>
    </row>
    <row r="440" spans="1:6">
      <c r="A440" s="3"/>
      <c r="B440" s="137"/>
      <c r="C440" s="137"/>
      <c r="D440" s="137"/>
      <c r="E440" s="137"/>
      <c r="F440" s="137"/>
    </row>
    <row r="441" spans="1:6">
      <c r="A441" s="3"/>
      <c r="B441" s="137"/>
      <c r="C441" s="137"/>
      <c r="D441" s="137"/>
      <c r="E441" s="137"/>
      <c r="F441" s="137"/>
    </row>
    <row r="442" spans="1:6">
      <c r="A442" s="3"/>
      <c r="B442" s="137"/>
      <c r="C442" s="137"/>
      <c r="D442" s="137"/>
      <c r="E442" s="137"/>
      <c r="F442" s="137"/>
    </row>
    <row r="443" spans="1:6">
      <c r="A443" s="3"/>
      <c r="B443" s="137"/>
      <c r="C443" s="137"/>
      <c r="D443" s="137"/>
      <c r="E443" s="137"/>
      <c r="F443" s="137"/>
    </row>
    <row r="444" spans="1:6">
      <c r="A444" s="3"/>
      <c r="B444" s="137"/>
      <c r="C444" s="137"/>
      <c r="D444" s="137"/>
      <c r="E444" s="137"/>
      <c r="F444" s="137"/>
    </row>
    <row r="445" spans="1:6">
      <c r="A445" s="3"/>
      <c r="B445" s="137"/>
      <c r="C445" s="137"/>
      <c r="D445" s="137"/>
      <c r="E445" s="137"/>
      <c r="F445" s="137"/>
    </row>
    <row r="446" spans="1:6">
      <c r="A446" s="3"/>
      <c r="B446" s="137"/>
      <c r="C446" s="137"/>
      <c r="D446" s="137"/>
      <c r="E446" s="137"/>
      <c r="F446" s="137"/>
    </row>
    <row r="447" spans="1:6">
      <c r="A447" s="3"/>
      <c r="B447" s="137"/>
      <c r="C447" s="137"/>
      <c r="D447" s="137"/>
      <c r="E447" s="137"/>
      <c r="F447" s="137"/>
    </row>
    <row r="448" spans="1:6">
      <c r="A448" s="3"/>
      <c r="B448" s="137"/>
      <c r="C448" s="137"/>
      <c r="D448" s="137"/>
      <c r="E448" s="137"/>
      <c r="F448" s="137"/>
    </row>
    <row r="449" spans="1:6">
      <c r="A449" s="3"/>
      <c r="B449" s="137"/>
      <c r="C449" s="137"/>
      <c r="D449" s="137"/>
      <c r="E449" s="137"/>
      <c r="F449" s="137"/>
    </row>
    <row r="450" spans="1:6">
      <c r="A450" s="3"/>
      <c r="B450" s="137"/>
      <c r="C450" s="137"/>
      <c r="D450" s="137"/>
      <c r="E450" s="137"/>
      <c r="F450" s="137"/>
    </row>
    <row r="451" spans="1:6">
      <c r="A451" s="3"/>
      <c r="B451" s="137"/>
      <c r="C451" s="137"/>
      <c r="D451" s="137"/>
      <c r="E451" s="137"/>
      <c r="F451" s="137"/>
    </row>
    <row r="452" spans="1:6">
      <c r="A452" s="3"/>
      <c r="B452" s="137"/>
      <c r="C452" s="137"/>
      <c r="D452" s="137"/>
      <c r="E452" s="137"/>
      <c r="F452" s="137"/>
    </row>
    <row r="453" spans="1:6">
      <c r="A453" s="3"/>
      <c r="B453" s="137"/>
      <c r="C453" s="137"/>
      <c r="D453" s="137"/>
      <c r="E453" s="137"/>
      <c r="F453" s="137"/>
    </row>
    <row r="454" spans="1:6">
      <c r="A454" s="3"/>
      <c r="B454" s="137"/>
      <c r="C454" s="137"/>
      <c r="D454" s="137"/>
      <c r="E454" s="137"/>
      <c r="F454" s="137"/>
    </row>
    <row r="455" spans="1:6">
      <c r="A455" s="3"/>
      <c r="B455" s="137"/>
      <c r="C455" s="137"/>
      <c r="D455" s="137"/>
      <c r="E455" s="137"/>
      <c r="F455" s="137"/>
    </row>
    <row r="456" spans="1:6">
      <c r="A456" s="3"/>
      <c r="B456" s="137"/>
      <c r="C456" s="137"/>
      <c r="D456" s="137"/>
      <c r="E456" s="137"/>
      <c r="F456" s="137"/>
    </row>
    <row r="457" spans="1:6">
      <c r="A457" s="3"/>
      <c r="B457" s="137"/>
      <c r="C457" s="137"/>
      <c r="D457" s="137"/>
      <c r="E457" s="137"/>
      <c r="F457" s="137"/>
    </row>
    <row r="458" spans="1:6">
      <c r="A458" s="3"/>
      <c r="B458" s="137"/>
      <c r="C458" s="137"/>
      <c r="D458" s="137"/>
      <c r="E458" s="137"/>
      <c r="F458" s="137"/>
    </row>
    <row r="459" spans="1:6">
      <c r="A459" s="3"/>
      <c r="B459" s="137"/>
      <c r="C459" s="137"/>
      <c r="D459" s="137"/>
      <c r="E459" s="137"/>
      <c r="F459" s="137"/>
    </row>
    <row r="460" spans="1:6">
      <c r="A460" s="3"/>
      <c r="B460" s="137"/>
      <c r="C460" s="137"/>
      <c r="D460" s="137"/>
      <c r="E460" s="137"/>
      <c r="F460" s="137"/>
    </row>
    <row r="461" spans="1:6">
      <c r="A461" s="3"/>
      <c r="B461" s="137"/>
      <c r="C461" s="137"/>
      <c r="D461" s="137"/>
      <c r="E461" s="137"/>
      <c r="F461" s="137"/>
    </row>
    <row r="462" spans="1:6">
      <c r="A462" s="3"/>
      <c r="B462" s="137"/>
      <c r="C462" s="137"/>
      <c r="D462" s="137"/>
      <c r="E462" s="137"/>
      <c r="F462" s="137"/>
    </row>
    <row r="463" spans="1:6">
      <c r="A463" s="3"/>
      <c r="B463" s="137"/>
      <c r="C463" s="137"/>
      <c r="D463" s="137"/>
      <c r="E463" s="137"/>
      <c r="F463" s="137"/>
    </row>
    <row r="464" spans="1:6">
      <c r="A464" s="3"/>
      <c r="B464" s="137"/>
      <c r="C464" s="137"/>
      <c r="D464" s="137"/>
      <c r="E464" s="137"/>
      <c r="F464" s="137"/>
    </row>
    <row r="465" spans="1:6">
      <c r="A465" s="3"/>
      <c r="B465" s="137"/>
      <c r="C465" s="137"/>
      <c r="D465" s="137"/>
      <c r="E465" s="137"/>
      <c r="F465" s="137"/>
    </row>
    <row r="466" spans="1:6">
      <c r="A466" s="3"/>
      <c r="B466" s="137"/>
      <c r="C466" s="137"/>
      <c r="D466" s="137"/>
      <c r="E466" s="137"/>
      <c r="F466" s="137"/>
    </row>
    <row r="467" spans="1:6">
      <c r="A467" s="3"/>
      <c r="B467" s="137"/>
      <c r="C467" s="137"/>
      <c r="D467" s="137"/>
      <c r="E467" s="137"/>
      <c r="F467" s="137"/>
    </row>
    <row r="468" spans="1:6">
      <c r="A468" s="3"/>
      <c r="B468" s="137"/>
      <c r="C468" s="137"/>
      <c r="D468" s="137"/>
      <c r="E468" s="137"/>
      <c r="F468" s="137"/>
    </row>
    <row r="469" spans="1:6">
      <c r="A469" s="3"/>
      <c r="B469" s="137"/>
      <c r="C469" s="137"/>
      <c r="D469" s="137"/>
      <c r="E469" s="137"/>
      <c r="F469" s="137"/>
    </row>
    <row r="470" spans="1:6">
      <c r="A470" s="3"/>
      <c r="B470" s="137"/>
      <c r="C470" s="137"/>
      <c r="D470" s="137"/>
      <c r="E470" s="137"/>
      <c r="F470" s="137"/>
    </row>
    <row r="471" spans="1:6">
      <c r="A471" s="3"/>
      <c r="B471" s="137"/>
      <c r="C471" s="137"/>
      <c r="D471" s="137"/>
      <c r="E471" s="137"/>
      <c r="F471" s="137"/>
    </row>
    <row r="472" spans="1:6">
      <c r="A472" s="3"/>
      <c r="B472" s="137"/>
      <c r="C472" s="137"/>
      <c r="D472" s="137"/>
      <c r="E472" s="137"/>
      <c r="F472" s="137"/>
    </row>
    <row r="473" spans="1:6">
      <c r="A473" s="3"/>
      <c r="B473" s="137"/>
      <c r="C473" s="137"/>
      <c r="D473" s="137"/>
      <c r="E473" s="137"/>
      <c r="F473" s="137"/>
    </row>
    <row r="474" spans="1:6">
      <c r="A474" s="3"/>
      <c r="B474" s="137"/>
      <c r="C474" s="137"/>
      <c r="D474" s="137"/>
      <c r="E474" s="137"/>
      <c r="F474" s="137"/>
    </row>
    <row r="475" spans="1:6">
      <c r="A475" s="3"/>
      <c r="B475" s="137"/>
      <c r="C475" s="137"/>
      <c r="D475" s="137"/>
      <c r="E475" s="137"/>
      <c r="F475" s="137"/>
    </row>
    <row r="476" spans="1:6">
      <c r="A476" s="3"/>
      <c r="B476" s="137"/>
      <c r="C476" s="137"/>
      <c r="D476" s="137"/>
      <c r="E476" s="137"/>
      <c r="F476" s="137"/>
    </row>
    <row r="477" spans="1:6">
      <c r="A477" s="3"/>
      <c r="B477" s="137"/>
      <c r="C477" s="137"/>
      <c r="D477" s="137"/>
      <c r="E477" s="137"/>
      <c r="F477" s="137"/>
    </row>
    <row r="478" spans="1:6">
      <c r="A478" s="3"/>
      <c r="B478" s="137"/>
      <c r="C478" s="137"/>
      <c r="D478" s="137"/>
      <c r="E478" s="137"/>
      <c r="F478" s="137"/>
    </row>
    <row r="479" spans="1:6">
      <c r="A479" s="3"/>
      <c r="B479" s="137"/>
      <c r="C479" s="137"/>
      <c r="D479" s="137"/>
      <c r="E479" s="137"/>
      <c r="F479" s="137"/>
    </row>
    <row r="480" spans="1:6">
      <c r="A480" s="3"/>
      <c r="B480" s="137"/>
      <c r="C480" s="137"/>
      <c r="D480" s="137"/>
      <c r="E480" s="137"/>
      <c r="F480" s="137"/>
    </row>
    <row r="481" spans="1:6">
      <c r="A481" s="3"/>
      <c r="B481" s="137"/>
      <c r="C481" s="137"/>
      <c r="D481" s="137"/>
      <c r="E481" s="137"/>
      <c r="F481" s="137"/>
    </row>
    <row r="482" spans="1:6">
      <c r="A482" s="3"/>
      <c r="B482" s="137"/>
      <c r="C482" s="137"/>
      <c r="D482" s="137"/>
      <c r="E482" s="137"/>
      <c r="F482" s="137"/>
    </row>
    <row r="483" spans="1:6">
      <c r="A483" s="3"/>
      <c r="B483" s="137"/>
      <c r="C483" s="137"/>
      <c r="D483" s="137"/>
      <c r="E483" s="137"/>
      <c r="F483" s="137"/>
    </row>
    <row r="484" spans="1:6">
      <c r="A484" s="3"/>
      <c r="B484" s="137"/>
      <c r="C484" s="137"/>
      <c r="D484" s="137"/>
      <c r="E484" s="137"/>
      <c r="F484" s="137"/>
    </row>
    <row r="485" spans="1:6">
      <c r="A485" s="3"/>
      <c r="B485" s="137"/>
      <c r="C485" s="137"/>
      <c r="D485" s="137"/>
      <c r="E485" s="137"/>
      <c r="F485" s="137"/>
    </row>
    <row r="486" spans="1:6">
      <c r="A486" s="3"/>
      <c r="B486" s="137"/>
      <c r="C486" s="137"/>
      <c r="D486" s="137"/>
      <c r="E486" s="137"/>
      <c r="F486" s="137"/>
    </row>
    <row r="487" spans="1:6">
      <c r="A487" s="3"/>
      <c r="B487" s="137"/>
      <c r="C487" s="137"/>
      <c r="D487" s="137"/>
      <c r="E487" s="137"/>
      <c r="F487" s="137"/>
    </row>
    <row r="488" spans="1:6">
      <c r="A488" s="3"/>
      <c r="B488" s="137"/>
      <c r="C488" s="137"/>
      <c r="D488" s="137"/>
      <c r="E488" s="137"/>
      <c r="F488" s="137"/>
    </row>
    <row r="489" spans="1:6">
      <c r="A489" s="3"/>
      <c r="B489" s="137"/>
      <c r="C489" s="137"/>
      <c r="D489" s="137"/>
      <c r="E489" s="137"/>
      <c r="F489" s="137"/>
    </row>
    <row r="490" spans="1:6">
      <c r="A490" s="3"/>
      <c r="B490" s="137"/>
      <c r="C490" s="137"/>
      <c r="D490" s="137"/>
      <c r="E490" s="137"/>
      <c r="F490" s="137"/>
    </row>
    <row r="491" spans="1:6">
      <c r="A491" s="3"/>
      <c r="B491" s="137"/>
      <c r="C491" s="137"/>
      <c r="D491" s="137"/>
      <c r="E491" s="137"/>
      <c r="F491" s="137"/>
    </row>
    <row r="492" spans="1:6">
      <c r="A492" s="3"/>
      <c r="B492" s="137"/>
      <c r="C492" s="137"/>
      <c r="D492" s="137"/>
      <c r="E492" s="137"/>
      <c r="F492" s="137"/>
    </row>
    <row r="493" spans="1:6">
      <c r="A493" s="3"/>
      <c r="B493" s="137"/>
      <c r="C493" s="137"/>
      <c r="D493" s="137"/>
      <c r="E493" s="137"/>
      <c r="F493" s="137"/>
    </row>
    <row r="494" spans="1:6">
      <c r="A494" s="3"/>
      <c r="B494" s="137"/>
      <c r="C494" s="137"/>
      <c r="D494" s="137"/>
      <c r="E494" s="137"/>
      <c r="F494" s="137"/>
    </row>
    <row r="495" spans="1:6">
      <c r="A495" s="3"/>
      <c r="B495" s="137"/>
      <c r="C495" s="137"/>
      <c r="D495" s="137"/>
      <c r="E495" s="137"/>
      <c r="F495" s="137"/>
    </row>
    <row r="496" spans="1:6">
      <c r="A496" s="3"/>
      <c r="B496" s="137"/>
      <c r="C496" s="137"/>
      <c r="D496" s="137"/>
      <c r="E496" s="137"/>
      <c r="F496" s="137"/>
    </row>
    <row r="497" spans="1:6">
      <c r="A497" s="3"/>
      <c r="B497" s="137"/>
      <c r="C497" s="137"/>
      <c r="D497" s="137"/>
      <c r="E497" s="137"/>
      <c r="F497" s="137"/>
    </row>
    <row r="498" spans="1:6">
      <c r="A498" s="3"/>
      <c r="B498" s="137"/>
      <c r="C498" s="137"/>
      <c r="D498" s="137"/>
      <c r="E498" s="137"/>
      <c r="F498" s="137"/>
    </row>
    <row r="499" spans="1:6">
      <c r="A499" s="3"/>
      <c r="B499" s="137"/>
      <c r="C499" s="137"/>
      <c r="D499" s="137"/>
      <c r="E499" s="137"/>
      <c r="F499" s="137"/>
    </row>
    <row r="500" spans="1:6">
      <c r="A500" s="3"/>
      <c r="B500" s="137"/>
      <c r="C500" s="137"/>
      <c r="D500" s="137"/>
      <c r="E500" s="137"/>
      <c r="F500" s="137"/>
    </row>
    <row r="501" spans="1:6">
      <c r="A501" s="3"/>
      <c r="B501" s="137"/>
      <c r="C501" s="137"/>
      <c r="D501" s="137"/>
      <c r="E501" s="137"/>
      <c r="F501" s="137"/>
    </row>
    <row r="502" spans="1:6">
      <c r="A502" s="3"/>
      <c r="B502" s="137"/>
      <c r="C502" s="137"/>
      <c r="D502" s="137"/>
      <c r="E502" s="137"/>
      <c r="F502" s="137"/>
    </row>
    <row r="503" spans="1:6">
      <c r="A503" s="3"/>
      <c r="B503" s="137"/>
      <c r="C503" s="137"/>
      <c r="D503" s="137"/>
      <c r="E503" s="137"/>
      <c r="F503" s="137"/>
    </row>
    <row r="504" spans="1:6">
      <c r="A504" s="3"/>
      <c r="B504" s="137"/>
      <c r="C504" s="137"/>
      <c r="D504" s="137"/>
      <c r="E504" s="137"/>
      <c r="F504" s="137"/>
    </row>
    <row r="505" spans="1:6">
      <c r="A505" s="3"/>
      <c r="B505" s="137"/>
      <c r="C505" s="137"/>
      <c r="D505" s="137"/>
      <c r="E505" s="137"/>
      <c r="F505" s="137"/>
    </row>
    <row r="506" spans="1:6">
      <c r="A506" s="3"/>
      <c r="B506" s="137"/>
      <c r="C506" s="137"/>
      <c r="D506" s="137"/>
      <c r="E506" s="137"/>
      <c r="F506" s="137"/>
    </row>
    <row r="507" spans="1:6">
      <c r="A507" s="3"/>
      <c r="B507" s="137"/>
      <c r="C507" s="137"/>
      <c r="D507" s="137"/>
      <c r="E507" s="137"/>
      <c r="F507" s="137"/>
    </row>
    <row r="508" spans="1:6">
      <c r="A508" s="3"/>
      <c r="B508" s="137"/>
      <c r="C508" s="137"/>
      <c r="D508" s="137"/>
      <c r="E508" s="137"/>
      <c r="F508" s="137"/>
    </row>
    <row r="509" spans="1:6">
      <c r="A509" s="3"/>
      <c r="B509" s="137"/>
      <c r="C509" s="137"/>
      <c r="D509" s="137"/>
      <c r="E509" s="137"/>
      <c r="F509" s="137"/>
    </row>
    <row r="510" spans="1:6">
      <c r="A510" s="3"/>
      <c r="B510" s="137"/>
      <c r="C510" s="137"/>
      <c r="D510" s="137"/>
      <c r="E510" s="137"/>
      <c r="F510" s="137"/>
    </row>
    <row r="511" spans="1:6">
      <c r="A511" s="3"/>
      <c r="B511" s="137"/>
      <c r="C511" s="137"/>
      <c r="D511" s="137"/>
      <c r="E511" s="137"/>
      <c r="F511" s="137"/>
    </row>
    <row r="512" spans="1:6">
      <c r="A512" s="3"/>
      <c r="B512" s="137"/>
      <c r="C512" s="137"/>
      <c r="D512" s="137"/>
      <c r="E512" s="137"/>
      <c r="F512" s="137"/>
    </row>
    <row r="513" spans="1:6">
      <c r="A513" s="3"/>
      <c r="B513" s="137"/>
      <c r="C513" s="137"/>
      <c r="D513" s="137"/>
      <c r="E513" s="137"/>
      <c r="F513" s="137"/>
    </row>
    <row r="514" spans="1:6">
      <c r="A514" s="3"/>
      <c r="B514" s="137"/>
      <c r="C514" s="137"/>
      <c r="D514" s="137"/>
      <c r="E514" s="137"/>
      <c r="F514" s="137"/>
    </row>
    <row r="515" spans="1:6">
      <c r="A515" s="3"/>
      <c r="B515" s="137"/>
      <c r="C515" s="137"/>
      <c r="D515" s="137"/>
      <c r="E515" s="137"/>
      <c r="F515" s="137"/>
    </row>
    <row r="516" spans="1:6">
      <c r="A516" s="3"/>
      <c r="B516" s="137"/>
      <c r="C516" s="137"/>
      <c r="D516" s="137"/>
      <c r="E516" s="137"/>
      <c r="F516" s="137"/>
    </row>
    <row r="517" spans="1:6">
      <c r="A517" s="3"/>
      <c r="B517" s="137"/>
      <c r="C517" s="137"/>
      <c r="D517" s="137"/>
      <c r="E517" s="137"/>
      <c r="F517" s="137"/>
    </row>
    <row r="518" spans="1:6">
      <c r="A518" s="3"/>
      <c r="B518" s="137"/>
      <c r="C518" s="137"/>
      <c r="D518" s="137"/>
      <c r="E518" s="137"/>
      <c r="F518" s="137"/>
    </row>
    <row r="519" spans="1:6">
      <c r="A519" s="3"/>
      <c r="B519" s="137"/>
      <c r="C519" s="137"/>
      <c r="D519" s="137"/>
      <c r="E519" s="137"/>
      <c r="F519" s="137"/>
    </row>
    <row r="520" spans="1:6">
      <c r="A520" s="3"/>
      <c r="B520" s="137"/>
      <c r="C520" s="137"/>
      <c r="D520" s="137"/>
      <c r="E520" s="137"/>
      <c r="F520" s="137"/>
    </row>
    <row r="521" spans="1:6">
      <c r="A521" s="3"/>
      <c r="B521" s="137"/>
      <c r="C521" s="137"/>
      <c r="D521" s="137"/>
      <c r="E521" s="137"/>
      <c r="F521" s="137"/>
    </row>
    <row r="522" spans="1:6">
      <c r="A522" s="3"/>
      <c r="B522" s="137"/>
      <c r="C522" s="137"/>
      <c r="D522" s="137"/>
      <c r="E522" s="137"/>
      <c r="F522" s="137"/>
    </row>
    <row r="523" spans="1:6">
      <c r="A523" s="3"/>
      <c r="B523" s="137"/>
      <c r="C523" s="137"/>
      <c r="D523" s="137"/>
      <c r="E523" s="137"/>
      <c r="F523" s="137"/>
    </row>
    <row r="524" spans="1:6">
      <c r="A524" s="3"/>
      <c r="B524" s="137"/>
      <c r="C524" s="137"/>
      <c r="D524" s="137"/>
      <c r="E524" s="137"/>
      <c r="F524" s="137"/>
    </row>
    <row r="525" spans="1:6">
      <c r="A525" s="3"/>
      <c r="B525" s="137"/>
      <c r="C525" s="137"/>
      <c r="D525" s="137"/>
      <c r="E525" s="137"/>
      <c r="F525" s="137"/>
    </row>
    <row r="526" spans="1:6">
      <c r="A526" s="3"/>
      <c r="B526" s="137"/>
      <c r="C526" s="137"/>
      <c r="D526" s="137"/>
      <c r="E526" s="137"/>
      <c r="F526" s="137"/>
    </row>
    <row r="527" spans="1:6">
      <c r="A527" s="3"/>
      <c r="B527" s="137"/>
      <c r="C527" s="137"/>
      <c r="D527" s="137"/>
      <c r="E527" s="137"/>
      <c r="F527" s="137"/>
    </row>
    <row r="528" spans="1:6">
      <c r="A528" s="3"/>
      <c r="B528" s="137"/>
      <c r="C528" s="137"/>
      <c r="D528" s="137"/>
      <c r="E528" s="137"/>
      <c r="F528" s="137"/>
    </row>
    <row r="529" spans="1:6">
      <c r="A529" s="3"/>
      <c r="B529" s="137"/>
      <c r="C529" s="137"/>
      <c r="D529" s="137"/>
      <c r="E529" s="137"/>
      <c r="F529" s="137"/>
    </row>
    <row r="530" spans="1:6">
      <c r="A530" s="3"/>
      <c r="B530" s="137"/>
      <c r="C530" s="137"/>
      <c r="D530" s="137"/>
      <c r="E530" s="137"/>
      <c r="F530" s="137"/>
    </row>
    <row r="531" spans="1:6">
      <c r="A531" s="3"/>
      <c r="B531" s="137"/>
      <c r="C531" s="137"/>
      <c r="D531" s="137"/>
      <c r="E531" s="137"/>
      <c r="F531" s="137"/>
    </row>
    <row r="532" spans="1:6">
      <c r="A532" s="3"/>
      <c r="B532" s="137"/>
      <c r="C532" s="137"/>
      <c r="D532" s="137"/>
      <c r="E532" s="137"/>
      <c r="F532" s="137"/>
    </row>
    <row r="533" spans="1:6">
      <c r="A533" s="3"/>
      <c r="B533" s="137"/>
      <c r="C533" s="137"/>
      <c r="D533" s="137"/>
      <c r="E533" s="137"/>
      <c r="F533" s="137"/>
    </row>
    <row r="534" spans="1:6">
      <c r="A534" s="3"/>
      <c r="B534" s="137"/>
      <c r="C534" s="137"/>
      <c r="D534" s="137"/>
      <c r="E534" s="137"/>
      <c r="F534" s="137"/>
    </row>
    <row r="535" spans="1:6">
      <c r="A535" s="3"/>
      <c r="B535" s="137"/>
      <c r="C535" s="137"/>
      <c r="D535" s="137"/>
      <c r="E535" s="137"/>
      <c r="F535" s="137"/>
    </row>
    <row r="536" spans="1:6">
      <c r="A536" s="3"/>
      <c r="B536" s="137"/>
      <c r="C536" s="137"/>
      <c r="D536" s="137"/>
      <c r="E536" s="137"/>
      <c r="F536" s="137"/>
    </row>
    <row r="537" spans="1:6">
      <c r="A537" s="3"/>
      <c r="B537" s="137"/>
      <c r="C537" s="137"/>
      <c r="D537" s="137"/>
      <c r="E537" s="137"/>
      <c r="F537" s="137"/>
    </row>
    <row r="538" spans="1:6">
      <c r="A538" s="3"/>
      <c r="B538" s="137"/>
      <c r="C538" s="137"/>
      <c r="D538" s="137"/>
      <c r="E538" s="137"/>
      <c r="F538" s="137"/>
    </row>
    <row r="539" spans="1:6">
      <c r="A539" s="3"/>
      <c r="B539" s="137"/>
      <c r="C539" s="137"/>
      <c r="D539" s="137"/>
      <c r="E539" s="137"/>
      <c r="F539" s="137"/>
    </row>
    <row r="540" spans="1:6">
      <c r="A540" s="3"/>
      <c r="B540" s="137"/>
      <c r="C540" s="137"/>
      <c r="D540" s="137"/>
      <c r="E540" s="137"/>
      <c r="F540" s="137"/>
    </row>
    <row r="541" spans="1:6">
      <c r="A541" s="3"/>
      <c r="B541" s="137"/>
      <c r="C541" s="137"/>
      <c r="D541" s="137"/>
      <c r="E541" s="137"/>
      <c r="F541" s="137"/>
    </row>
    <row r="542" spans="1:6">
      <c r="A542" s="3"/>
      <c r="B542" s="137"/>
      <c r="C542" s="137"/>
      <c r="D542" s="137"/>
      <c r="E542" s="137"/>
      <c r="F542" s="137"/>
    </row>
    <row r="543" spans="1:6">
      <c r="A543" s="3"/>
      <c r="B543" s="137"/>
      <c r="C543" s="137"/>
      <c r="D543" s="137"/>
      <c r="E543" s="137"/>
      <c r="F543" s="137"/>
    </row>
    <row r="544" spans="1:6">
      <c r="A544" s="3"/>
      <c r="B544" s="137"/>
      <c r="C544" s="137"/>
      <c r="D544" s="137"/>
      <c r="E544" s="137"/>
      <c r="F544" s="137"/>
    </row>
    <row r="545" spans="1:6">
      <c r="A545" s="3"/>
      <c r="B545" s="137"/>
      <c r="C545" s="137"/>
      <c r="D545" s="137"/>
      <c r="E545" s="137"/>
      <c r="F545" s="137"/>
    </row>
    <row r="546" spans="1:6">
      <c r="A546" s="3"/>
      <c r="B546" s="137"/>
      <c r="C546" s="137"/>
      <c r="D546" s="137"/>
      <c r="E546" s="137"/>
      <c r="F546" s="137"/>
    </row>
    <row r="547" spans="1:6">
      <c r="A547" s="3"/>
      <c r="B547" s="137"/>
      <c r="C547" s="137"/>
      <c r="D547" s="137"/>
      <c r="E547" s="137"/>
      <c r="F547" s="137"/>
    </row>
    <row r="548" spans="1:6">
      <c r="A548" s="3"/>
      <c r="B548" s="137"/>
      <c r="C548" s="137"/>
      <c r="D548" s="137"/>
      <c r="E548" s="137"/>
      <c r="F548" s="137"/>
    </row>
    <row r="549" spans="1:6">
      <c r="A549" s="3"/>
      <c r="B549" s="137"/>
      <c r="C549" s="137"/>
      <c r="D549" s="137"/>
      <c r="E549" s="137"/>
      <c r="F549" s="137"/>
    </row>
    <row r="550" spans="1:6">
      <c r="A550" s="3"/>
      <c r="B550" s="137"/>
      <c r="C550" s="137"/>
      <c r="D550" s="137"/>
      <c r="E550" s="137"/>
      <c r="F550" s="137"/>
    </row>
    <row r="551" spans="1:6">
      <c r="A551" s="3"/>
      <c r="B551" s="137"/>
      <c r="C551" s="137"/>
      <c r="D551" s="137"/>
      <c r="E551" s="137"/>
      <c r="F551" s="137"/>
    </row>
    <row r="552" spans="1:6">
      <c r="A552" s="3"/>
      <c r="B552" s="137"/>
      <c r="C552" s="137"/>
      <c r="D552" s="137"/>
      <c r="E552" s="137"/>
      <c r="F552" s="137"/>
    </row>
    <row r="553" spans="1:6">
      <c r="A553" s="3"/>
      <c r="B553" s="137"/>
      <c r="C553" s="137"/>
      <c r="D553" s="137"/>
      <c r="E553" s="137"/>
      <c r="F553" s="137"/>
    </row>
    <row r="554" spans="1:6">
      <c r="A554" s="3"/>
      <c r="B554" s="137"/>
      <c r="C554" s="137"/>
      <c r="D554" s="137"/>
      <c r="E554" s="137"/>
      <c r="F554" s="137"/>
    </row>
    <row r="555" spans="1:6">
      <c r="A555" s="3"/>
      <c r="B555" s="137"/>
      <c r="C555" s="137"/>
      <c r="D555" s="137"/>
      <c r="E555" s="137"/>
      <c r="F555" s="137"/>
    </row>
    <row r="556" spans="1:6">
      <c r="A556" s="3"/>
      <c r="B556" s="137"/>
      <c r="C556" s="137"/>
      <c r="D556" s="137"/>
      <c r="E556" s="137"/>
      <c r="F556" s="137"/>
    </row>
    <row r="557" spans="1:6">
      <c r="A557" s="3"/>
      <c r="B557" s="137"/>
      <c r="C557" s="137"/>
      <c r="D557" s="137"/>
      <c r="E557" s="137"/>
      <c r="F557" s="137"/>
    </row>
    <row r="558" spans="1:6">
      <c r="A558" s="3"/>
      <c r="B558" s="137"/>
      <c r="C558" s="137"/>
      <c r="D558" s="137"/>
      <c r="E558" s="137"/>
      <c r="F558" s="137"/>
    </row>
    <row r="559" spans="1:6">
      <c r="A559" s="3"/>
      <c r="B559" s="137"/>
      <c r="C559" s="137"/>
      <c r="D559" s="137"/>
      <c r="E559" s="137"/>
      <c r="F559" s="137"/>
    </row>
    <row r="560" spans="1:6">
      <c r="A560" s="3"/>
      <c r="B560" s="137"/>
      <c r="C560" s="137"/>
      <c r="D560" s="137"/>
      <c r="E560" s="137"/>
      <c r="F560" s="137"/>
    </row>
    <row r="561" spans="1:6">
      <c r="A561" s="3"/>
      <c r="B561" s="137"/>
      <c r="C561" s="137"/>
      <c r="D561" s="137"/>
      <c r="E561" s="137"/>
      <c r="F561" s="137"/>
    </row>
    <row r="562" spans="1:6">
      <c r="A562" s="3"/>
      <c r="B562" s="137"/>
      <c r="C562" s="137"/>
      <c r="D562" s="137"/>
      <c r="E562" s="137"/>
      <c r="F562" s="137"/>
    </row>
    <row r="563" spans="1:6">
      <c r="A563" s="3"/>
      <c r="B563" s="137"/>
      <c r="C563" s="137"/>
      <c r="D563" s="137"/>
      <c r="E563" s="137"/>
      <c r="F563" s="137"/>
    </row>
    <row r="564" spans="1:6">
      <c r="A564" s="3"/>
      <c r="B564" s="137"/>
      <c r="C564" s="137"/>
      <c r="D564" s="137"/>
      <c r="E564" s="137"/>
      <c r="F564" s="137"/>
    </row>
    <row r="565" spans="1:6">
      <c r="A565" s="3"/>
      <c r="B565" s="137"/>
      <c r="C565" s="137"/>
      <c r="D565" s="137"/>
      <c r="E565" s="137"/>
      <c r="F565" s="137"/>
    </row>
    <row r="566" spans="1:6">
      <c r="A566" s="3"/>
      <c r="B566" s="137"/>
      <c r="C566" s="137"/>
      <c r="D566" s="137"/>
      <c r="E566" s="137"/>
      <c r="F566" s="137"/>
    </row>
    <row r="567" spans="1:6">
      <c r="A567" s="3"/>
      <c r="B567" s="137"/>
      <c r="C567" s="137"/>
      <c r="D567" s="137"/>
      <c r="E567" s="137"/>
      <c r="F567" s="137"/>
    </row>
    <row r="568" spans="1:6">
      <c r="A568" s="3"/>
      <c r="B568" s="137"/>
      <c r="C568" s="137"/>
      <c r="D568" s="137"/>
      <c r="E568" s="137"/>
      <c r="F568" s="137"/>
    </row>
    <row r="569" spans="1:6">
      <c r="A569" s="3"/>
      <c r="B569" s="137"/>
      <c r="C569" s="137"/>
      <c r="D569" s="137"/>
      <c r="E569" s="137"/>
      <c r="F569" s="137"/>
    </row>
    <row r="570" spans="1:6">
      <c r="A570" s="3"/>
      <c r="B570" s="137"/>
      <c r="C570" s="137"/>
      <c r="D570" s="137"/>
      <c r="E570" s="137"/>
      <c r="F570" s="137"/>
    </row>
    <row r="571" spans="1:6">
      <c r="A571" s="3"/>
      <c r="B571" s="137"/>
      <c r="C571" s="137"/>
      <c r="D571" s="137"/>
      <c r="E571" s="137"/>
      <c r="F571" s="137"/>
    </row>
    <row r="572" spans="1:6">
      <c r="A572" s="3"/>
      <c r="B572" s="137"/>
      <c r="C572" s="137"/>
      <c r="D572" s="137"/>
      <c r="E572" s="137"/>
      <c r="F572" s="137"/>
    </row>
    <row r="573" spans="1:6">
      <c r="A573" s="3"/>
      <c r="B573" s="137"/>
      <c r="C573" s="137"/>
      <c r="D573" s="137"/>
      <c r="E573" s="137"/>
      <c r="F573" s="137"/>
    </row>
    <row r="574" spans="1:6">
      <c r="A574" s="3"/>
      <c r="B574" s="137"/>
      <c r="C574" s="137"/>
      <c r="D574" s="137"/>
      <c r="E574" s="137"/>
      <c r="F574" s="137"/>
    </row>
    <row r="575" spans="1:6">
      <c r="A575" s="3"/>
      <c r="B575" s="137"/>
      <c r="C575" s="137"/>
      <c r="D575" s="137"/>
      <c r="E575" s="137"/>
      <c r="F575" s="137"/>
    </row>
    <row r="576" spans="1:6">
      <c r="A576" s="3"/>
      <c r="B576" s="137"/>
      <c r="C576" s="137"/>
      <c r="D576" s="137"/>
      <c r="E576" s="137"/>
      <c r="F576" s="137"/>
    </row>
    <row r="577" spans="1:6">
      <c r="A577" s="3"/>
      <c r="B577" s="137"/>
      <c r="C577" s="137"/>
      <c r="D577" s="137"/>
      <c r="E577" s="137"/>
      <c r="F577" s="137"/>
    </row>
    <row r="578" spans="1:6">
      <c r="A578" s="3"/>
      <c r="B578" s="137"/>
      <c r="C578" s="137"/>
      <c r="D578" s="137"/>
      <c r="E578" s="137"/>
      <c r="F578" s="137"/>
    </row>
    <row r="579" spans="1:6">
      <c r="A579" s="3"/>
      <c r="B579" s="137"/>
      <c r="C579" s="137"/>
      <c r="D579" s="137"/>
      <c r="E579" s="137"/>
      <c r="F579" s="137"/>
    </row>
    <row r="580" spans="1:6">
      <c r="A580" s="3"/>
      <c r="B580" s="137"/>
      <c r="C580" s="137"/>
      <c r="D580" s="137"/>
      <c r="E580" s="137"/>
      <c r="F580" s="137"/>
    </row>
    <row r="581" spans="1:6">
      <c r="A581" s="3"/>
      <c r="B581" s="137"/>
      <c r="C581" s="137"/>
      <c r="D581" s="137"/>
      <c r="E581" s="137"/>
      <c r="F581" s="137"/>
    </row>
    <row r="582" spans="1:6">
      <c r="A582" s="3"/>
      <c r="B582" s="137"/>
      <c r="C582" s="137"/>
      <c r="D582" s="137"/>
      <c r="E582" s="137"/>
      <c r="F582" s="137"/>
    </row>
    <row r="583" spans="1:6">
      <c r="A583" s="3"/>
      <c r="B583" s="137"/>
      <c r="C583" s="137"/>
      <c r="D583" s="137"/>
      <c r="E583" s="137"/>
      <c r="F583" s="137"/>
    </row>
    <row r="584" spans="1:6">
      <c r="A584" s="3"/>
      <c r="B584" s="137"/>
      <c r="C584" s="137"/>
      <c r="D584" s="137"/>
      <c r="E584" s="137"/>
      <c r="F584" s="137"/>
    </row>
    <row r="585" spans="1:6">
      <c r="A585" s="3"/>
      <c r="B585" s="137"/>
      <c r="C585" s="137"/>
      <c r="D585" s="137"/>
      <c r="E585" s="137"/>
      <c r="F585" s="137"/>
    </row>
    <row r="586" spans="1:6">
      <c r="A586" s="3"/>
      <c r="B586" s="137"/>
      <c r="C586" s="137"/>
      <c r="D586" s="137"/>
      <c r="E586" s="137"/>
      <c r="F586" s="137"/>
    </row>
    <row r="587" spans="1:6">
      <c r="A587" s="3"/>
      <c r="B587" s="137"/>
      <c r="C587" s="137"/>
      <c r="D587" s="137"/>
      <c r="E587" s="137"/>
      <c r="F587" s="137"/>
    </row>
    <row r="588" spans="1:6">
      <c r="A588" s="3"/>
      <c r="B588" s="137"/>
      <c r="C588" s="137"/>
      <c r="D588" s="137"/>
      <c r="E588" s="137"/>
      <c r="F588" s="137"/>
    </row>
    <row r="589" spans="1:6">
      <c r="A589" s="3"/>
      <c r="B589" s="137"/>
      <c r="C589" s="137"/>
      <c r="D589" s="137"/>
      <c r="E589" s="137"/>
      <c r="F589" s="137"/>
    </row>
    <row r="590" spans="1:6">
      <c r="A590" s="3"/>
      <c r="B590" s="137"/>
      <c r="C590" s="137"/>
      <c r="D590" s="137"/>
      <c r="E590" s="137"/>
      <c r="F590" s="137"/>
    </row>
    <row r="591" spans="1:6">
      <c r="A591" s="3"/>
      <c r="B591" s="137"/>
      <c r="C591" s="137"/>
      <c r="D591" s="137"/>
      <c r="E591" s="137"/>
      <c r="F591" s="137"/>
    </row>
    <row r="592" spans="1:6">
      <c r="A592" s="3"/>
      <c r="B592" s="137"/>
      <c r="C592" s="137"/>
      <c r="D592" s="137"/>
      <c r="E592" s="137"/>
      <c r="F592" s="137"/>
    </row>
    <row r="593" spans="1:6">
      <c r="A593" s="3"/>
      <c r="B593" s="137"/>
      <c r="C593" s="137"/>
      <c r="D593" s="137"/>
      <c r="E593" s="137"/>
      <c r="F593" s="137"/>
    </row>
    <row r="594" spans="1:6">
      <c r="A594" s="3"/>
      <c r="B594" s="137"/>
      <c r="C594" s="137"/>
      <c r="D594" s="137"/>
      <c r="E594" s="137"/>
      <c r="F594" s="137"/>
    </row>
    <row r="595" spans="1:6">
      <c r="A595" s="3"/>
      <c r="B595" s="137"/>
      <c r="C595" s="137"/>
      <c r="D595" s="137"/>
      <c r="E595" s="137"/>
      <c r="F595" s="137"/>
    </row>
    <row r="596" spans="1:6">
      <c r="A596" s="3"/>
      <c r="B596" s="137"/>
      <c r="C596" s="137"/>
      <c r="D596" s="137"/>
      <c r="E596" s="137"/>
      <c r="F596" s="137"/>
    </row>
    <row r="597" spans="1:6">
      <c r="A597" s="3"/>
      <c r="B597" s="137"/>
      <c r="C597" s="137"/>
      <c r="D597" s="137"/>
      <c r="E597" s="137"/>
      <c r="F597" s="137"/>
    </row>
    <row r="598" spans="1:6">
      <c r="A598" s="3"/>
      <c r="B598" s="137"/>
      <c r="C598" s="137"/>
      <c r="D598" s="137"/>
      <c r="E598" s="137"/>
      <c r="F598" s="137"/>
    </row>
    <row r="599" spans="1:6">
      <c r="A599" s="3"/>
      <c r="B599" s="137"/>
      <c r="C599" s="137"/>
      <c r="D599" s="137"/>
      <c r="E599" s="137"/>
      <c r="F599" s="137"/>
    </row>
    <row r="600" spans="1:6">
      <c r="A600" s="3"/>
      <c r="B600" s="137"/>
      <c r="C600" s="137"/>
      <c r="D600" s="137"/>
      <c r="E600" s="137"/>
      <c r="F600" s="137"/>
    </row>
    <row r="601" spans="1:6">
      <c r="A601" s="3"/>
      <c r="B601" s="137"/>
      <c r="C601" s="137"/>
      <c r="D601" s="137"/>
      <c r="E601" s="137"/>
      <c r="F601" s="137"/>
    </row>
    <row r="602" spans="1:6">
      <c r="A602" s="3"/>
      <c r="B602" s="137"/>
      <c r="C602" s="137"/>
      <c r="D602" s="137"/>
      <c r="E602" s="137"/>
      <c r="F602" s="137"/>
    </row>
    <row r="603" spans="1:6">
      <c r="A603" s="3"/>
      <c r="B603" s="137"/>
      <c r="C603" s="137"/>
      <c r="D603" s="137"/>
      <c r="E603" s="137"/>
      <c r="F603" s="137"/>
    </row>
    <row r="604" spans="1:6">
      <c r="A604" s="3"/>
      <c r="B604" s="137"/>
      <c r="C604" s="137"/>
      <c r="D604" s="137"/>
      <c r="E604" s="137"/>
      <c r="F604" s="137"/>
    </row>
    <row r="605" spans="1:6">
      <c r="A605" s="3"/>
      <c r="B605" s="137"/>
      <c r="C605" s="137"/>
      <c r="D605" s="137"/>
      <c r="E605" s="137"/>
      <c r="F605" s="137"/>
    </row>
    <row r="606" spans="1:6">
      <c r="A606" s="3"/>
      <c r="B606" s="137"/>
      <c r="C606" s="137"/>
      <c r="D606" s="137"/>
      <c r="E606" s="137"/>
      <c r="F606" s="137"/>
    </row>
    <row r="607" spans="1:6">
      <c r="A607" s="3"/>
      <c r="B607" s="137"/>
      <c r="C607" s="137"/>
      <c r="D607" s="137"/>
      <c r="E607" s="137"/>
      <c r="F607" s="137"/>
    </row>
    <row r="608" spans="1:6">
      <c r="A608" s="3"/>
      <c r="B608" s="137"/>
      <c r="C608" s="137"/>
      <c r="D608" s="137"/>
      <c r="E608" s="137"/>
      <c r="F608" s="137"/>
    </row>
    <row r="609" spans="1:6">
      <c r="A609" s="3"/>
      <c r="B609" s="137"/>
      <c r="C609" s="137"/>
      <c r="D609" s="137"/>
      <c r="E609" s="137"/>
      <c r="F609" s="137"/>
    </row>
    <row r="610" spans="1:6">
      <c r="A610" s="3"/>
      <c r="B610" s="137"/>
      <c r="C610" s="137"/>
      <c r="D610" s="137"/>
      <c r="E610" s="137"/>
      <c r="F610" s="137"/>
    </row>
    <row r="611" spans="1:6">
      <c r="A611" s="3"/>
      <c r="B611" s="137"/>
      <c r="C611" s="137"/>
      <c r="D611" s="137"/>
      <c r="E611" s="137"/>
      <c r="F611" s="137"/>
    </row>
    <row r="612" spans="1:6">
      <c r="A612" s="3"/>
      <c r="B612" s="137"/>
      <c r="C612" s="137"/>
      <c r="D612" s="137"/>
      <c r="E612" s="137"/>
      <c r="F612" s="137"/>
    </row>
    <row r="613" spans="1:6">
      <c r="A613" s="3"/>
      <c r="B613" s="137"/>
      <c r="C613" s="137"/>
      <c r="D613" s="137"/>
      <c r="E613" s="137"/>
      <c r="F613" s="137"/>
    </row>
    <row r="614" spans="1:6">
      <c r="A614" s="3"/>
      <c r="B614" s="137"/>
      <c r="C614" s="137"/>
      <c r="D614" s="137"/>
      <c r="E614" s="137"/>
      <c r="F614" s="137"/>
    </row>
    <row r="615" spans="1:6">
      <c r="A615" s="3"/>
      <c r="B615" s="137"/>
      <c r="C615" s="137"/>
      <c r="D615" s="137"/>
      <c r="E615" s="137"/>
      <c r="F615" s="137"/>
    </row>
    <row r="616" spans="1:6">
      <c r="A616" s="3"/>
      <c r="B616" s="137"/>
      <c r="C616" s="137"/>
      <c r="D616" s="137"/>
      <c r="E616" s="137"/>
      <c r="F616" s="137"/>
    </row>
    <row r="617" spans="1:6">
      <c r="A617" s="3"/>
      <c r="B617" s="137"/>
      <c r="C617" s="137"/>
      <c r="D617" s="137"/>
      <c r="E617" s="137"/>
      <c r="F617" s="137"/>
    </row>
    <row r="618" spans="1:6">
      <c r="A618" s="3"/>
      <c r="B618" s="137"/>
      <c r="C618" s="137"/>
      <c r="D618" s="137"/>
      <c r="E618" s="137"/>
      <c r="F618" s="137"/>
    </row>
    <row r="619" spans="1:6">
      <c r="A619" s="3"/>
      <c r="B619" s="137"/>
      <c r="C619" s="137"/>
      <c r="D619" s="137"/>
      <c r="E619" s="137"/>
      <c r="F619" s="137"/>
    </row>
    <row r="620" spans="1:6">
      <c r="A620" s="3"/>
      <c r="B620" s="137"/>
      <c r="C620" s="137"/>
      <c r="D620" s="137"/>
      <c r="E620" s="137"/>
      <c r="F620" s="137"/>
    </row>
    <row r="621" spans="1:6">
      <c r="A621" s="3"/>
      <c r="B621" s="137"/>
      <c r="C621" s="137"/>
      <c r="D621" s="137"/>
      <c r="E621" s="137"/>
      <c r="F621" s="137"/>
    </row>
    <row r="622" spans="1:6">
      <c r="A622" s="3"/>
      <c r="B622" s="137"/>
      <c r="C622" s="137"/>
      <c r="D622" s="137"/>
      <c r="E622" s="137"/>
      <c r="F622" s="137"/>
    </row>
    <row r="623" spans="1:6">
      <c r="A623" s="3"/>
      <c r="B623" s="137"/>
      <c r="C623" s="137"/>
      <c r="D623" s="137"/>
      <c r="E623" s="137"/>
      <c r="F623" s="137"/>
    </row>
    <row r="624" spans="1:6">
      <c r="A624" s="3"/>
      <c r="B624" s="137"/>
      <c r="C624" s="137"/>
      <c r="D624" s="137"/>
      <c r="E624" s="137"/>
      <c r="F624" s="137"/>
    </row>
    <row r="625" spans="1:6">
      <c r="A625" s="3"/>
      <c r="B625" s="137"/>
      <c r="C625" s="137"/>
      <c r="D625" s="137"/>
      <c r="E625" s="137"/>
      <c r="F625" s="137"/>
    </row>
    <row r="626" spans="1:6">
      <c r="A626" s="3"/>
      <c r="B626" s="137"/>
      <c r="C626" s="137"/>
      <c r="D626" s="137"/>
      <c r="E626" s="137"/>
      <c r="F626" s="137"/>
    </row>
    <row r="627" spans="1:6">
      <c r="A627" s="3"/>
      <c r="B627" s="137"/>
      <c r="C627" s="137"/>
      <c r="D627" s="137"/>
      <c r="E627" s="137"/>
      <c r="F627" s="137"/>
    </row>
    <row r="628" spans="1:6">
      <c r="A628" s="3"/>
      <c r="B628" s="137"/>
      <c r="C628" s="137"/>
      <c r="D628" s="137"/>
      <c r="E628" s="137"/>
      <c r="F628" s="137"/>
    </row>
    <row r="629" spans="1:6">
      <c r="A629" s="3"/>
      <c r="B629" s="137"/>
      <c r="C629" s="137"/>
      <c r="D629" s="137"/>
      <c r="E629" s="137"/>
      <c r="F629" s="137"/>
    </row>
    <row r="630" spans="1:6">
      <c r="A630" s="3"/>
      <c r="B630" s="137"/>
      <c r="C630" s="137"/>
      <c r="D630" s="137"/>
      <c r="E630" s="137"/>
      <c r="F630" s="137"/>
    </row>
    <row r="631" spans="1:6">
      <c r="A631" s="3"/>
      <c r="B631" s="137"/>
      <c r="C631" s="137"/>
      <c r="D631" s="137"/>
      <c r="E631" s="137"/>
      <c r="F631" s="137"/>
    </row>
    <row r="632" spans="1:6">
      <c r="A632" s="3"/>
      <c r="B632" s="137"/>
      <c r="C632" s="137"/>
      <c r="D632" s="137"/>
      <c r="E632" s="137"/>
      <c r="F632" s="137"/>
    </row>
    <row r="633" spans="1:6">
      <c r="A633" s="3"/>
      <c r="B633" s="137"/>
      <c r="C633" s="137"/>
      <c r="D633" s="137"/>
      <c r="E633" s="137"/>
      <c r="F633" s="137"/>
    </row>
    <row r="634" spans="1:6">
      <c r="A634" s="3"/>
      <c r="B634" s="137"/>
      <c r="C634" s="137"/>
      <c r="D634" s="137"/>
      <c r="E634" s="137"/>
      <c r="F634" s="137"/>
    </row>
    <row r="635" spans="1:6">
      <c r="A635" s="3"/>
      <c r="B635" s="137"/>
      <c r="C635" s="137"/>
      <c r="D635" s="137"/>
      <c r="E635" s="137"/>
      <c r="F635" s="137"/>
    </row>
    <row r="636" spans="1:6">
      <c r="A636" s="3"/>
      <c r="B636" s="137"/>
      <c r="C636" s="137"/>
      <c r="D636" s="137"/>
      <c r="E636" s="137"/>
      <c r="F636" s="137"/>
    </row>
    <row r="637" spans="1:6">
      <c r="A637" s="3"/>
      <c r="B637" s="137"/>
      <c r="C637" s="137"/>
      <c r="D637" s="137"/>
      <c r="E637" s="137"/>
      <c r="F637" s="137"/>
    </row>
    <row r="638" spans="1:6">
      <c r="A638" s="3"/>
      <c r="B638" s="137"/>
      <c r="C638" s="137"/>
      <c r="D638" s="137"/>
      <c r="E638" s="137"/>
      <c r="F638" s="137"/>
    </row>
    <row r="639" spans="1:6">
      <c r="A639" s="3"/>
      <c r="B639" s="137"/>
      <c r="C639" s="137"/>
      <c r="D639" s="137"/>
      <c r="E639" s="137"/>
      <c r="F639" s="137"/>
    </row>
    <row r="640" spans="1:6">
      <c r="A640" s="3"/>
      <c r="B640" s="137"/>
      <c r="C640" s="137"/>
      <c r="D640" s="137"/>
      <c r="E640" s="137"/>
      <c r="F640" s="137"/>
    </row>
    <row r="641" spans="1:6">
      <c r="A641" s="3"/>
      <c r="B641" s="137"/>
      <c r="C641" s="137"/>
      <c r="D641" s="137"/>
      <c r="E641" s="137"/>
      <c r="F641" s="137"/>
    </row>
    <row r="642" spans="1:6">
      <c r="A642" s="3"/>
      <c r="B642" s="137"/>
      <c r="C642" s="137"/>
      <c r="D642" s="137"/>
      <c r="E642" s="137"/>
      <c r="F642" s="137"/>
    </row>
    <row r="643" spans="1:6">
      <c r="A643" s="3"/>
      <c r="B643" s="137"/>
      <c r="C643" s="137"/>
      <c r="D643" s="137"/>
      <c r="E643" s="137"/>
      <c r="F643" s="137"/>
    </row>
    <row r="644" spans="1:6">
      <c r="A644" s="3"/>
      <c r="B644" s="137"/>
      <c r="C644" s="137"/>
      <c r="D644" s="137"/>
      <c r="E644" s="137"/>
      <c r="F644" s="137"/>
    </row>
    <row r="645" spans="1:6">
      <c r="A645" s="3"/>
      <c r="B645" s="137"/>
      <c r="C645" s="137"/>
      <c r="D645" s="137"/>
      <c r="E645" s="137"/>
      <c r="F645" s="137"/>
    </row>
    <row r="646" spans="1:6">
      <c r="A646" s="3"/>
      <c r="B646" s="137"/>
      <c r="C646" s="137"/>
      <c r="D646" s="137"/>
      <c r="E646" s="137"/>
      <c r="F646" s="137"/>
    </row>
    <row r="647" spans="1:6">
      <c r="A647" s="3"/>
      <c r="B647" s="137"/>
      <c r="C647" s="137"/>
      <c r="D647" s="137"/>
      <c r="E647" s="137"/>
      <c r="F647" s="137"/>
    </row>
    <row r="648" spans="1:6">
      <c r="A648" s="3"/>
      <c r="B648" s="137"/>
      <c r="C648" s="137"/>
      <c r="D648" s="137"/>
      <c r="E648" s="137"/>
      <c r="F648" s="137"/>
    </row>
    <row r="649" spans="1:6">
      <c r="A649" s="3"/>
      <c r="B649" s="137"/>
      <c r="C649" s="137"/>
      <c r="D649" s="137"/>
      <c r="E649" s="137"/>
      <c r="F649" s="137"/>
    </row>
    <row r="650" spans="1:6">
      <c r="A650" s="3"/>
      <c r="B650" s="137"/>
      <c r="C650" s="137"/>
      <c r="D650" s="137"/>
      <c r="E650" s="137"/>
      <c r="F650" s="137"/>
    </row>
    <row r="651" spans="1:6">
      <c r="A651" s="3"/>
      <c r="B651" s="137"/>
      <c r="C651" s="137"/>
      <c r="D651" s="137"/>
      <c r="E651" s="137"/>
      <c r="F651" s="137"/>
    </row>
    <row r="652" spans="1:6">
      <c r="A652" s="3"/>
      <c r="B652" s="137"/>
      <c r="C652" s="137"/>
      <c r="D652" s="137"/>
      <c r="E652" s="137"/>
      <c r="F652" s="137"/>
    </row>
    <row r="653" spans="1:6">
      <c r="A653" s="3"/>
      <c r="B653" s="137"/>
      <c r="C653" s="137"/>
      <c r="D653" s="137"/>
      <c r="E653" s="137"/>
      <c r="F653" s="137"/>
    </row>
    <row r="654" spans="1:6">
      <c r="A654" s="3"/>
      <c r="B654" s="137"/>
      <c r="C654" s="137"/>
      <c r="D654" s="137"/>
      <c r="E654" s="137"/>
      <c r="F654" s="137"/>
    </row>
    <row r="655" spans="1:6">
      <c r="A655" s="3"/>
      <c r="B655" s="137"/>
      <c r="C655" s="137"/>
      <c r="D655" s="137"/>
      <c r="E655" s="137"/>
      <c r="F655" s="137"/>
    </row>
    <row r="656" spans="1:6">
      <c r="A656" s="3"/>
      <c r="B656" s="137"/>
      <c r="C656" s="137"/>
      <c r="D656" s="137"/>
      <c r="E656" s="137"/>
      <c r="F656" s="137"/>
    </row>
    <row r="657" spans="1:6">
      <c r="A657" s="3"/>
      <c r="B657" s="137"/>
      <c r="C657" s="137"/>
      <c r="D657" s="137"/>
      <c r="E657" s="137"/>
      <c r="F657" s="137"/>
    </row>
    <row r="658" spans="1:6">
      <c r="A658" s="3"/>
      <c r="B658" s="137"/>
      <c r="C658" s="137"/>
      <c r="D658" s="137"/>
      <c r="E658" s="137"/>
      <c r="F658" s="137"/>
    </row>
    <row r="659" spans="1:6">
      <c r="A659" s="3"/>
      <c r="B659" s="137"/>
      <c r="C659" s="137"/>
      <c r="D659" s="137"/>
      <c r="E659" s="137"/>
      <c r="F659" s="137"/>
    </row>
    <row r="660" spans="1:6">
      <c r="A660" s="3"/>
      <c r="B660" s="137"/>
      <c r="C660" s="137"/>
      <c r="D660" s="137"/>
      <c r="E660" s="137"/>
      <c r="F660" s="137"/>
    </row>
    <row r="661" spans="1:6">
      <c r="A661" s="3"/>
      <c r="B661" s="137"/>
      <c r="C661" s="137"/>
      <c r="D661" s="137"/>
      <c r="E661" s="137"/>
      <c r="F661" s="137"/>
    </row>
    <row r="662" spans="1:6">
      <c r="A662" s="3"/>
      <c r="B662" s="137"/>
      <c r="C662" s="137"/>
      <c r="D662" s="137"/>
      <c r="E662" s="137"/>
      <c r="F662" s="137"/>
    </row>
    <row r="663" spans="1:6">
      <c r="A663" s="3"/>
      <c r="B663" s="137"/>
      <c r="C663" s="137"/>
      <c r="D663" s="137"/>
      <c r="E663" s="137"/>
      <c r="F663" s="137"/>
    </row>
    <row r="664" spans="1:6">
      <c r="A664" s="3"/>
      <c r="B664" s="137"/>
      <c r="C664" s="137"/>
      <c r="D664" s="137"/>
      <c r="E664" s="137"/>
      <c r="F664" s="137"/>
    </row>
    <row r="665" spans="1:6">
      <c r="A665" s="3"/>
      <c r="B665" s="137"/>
      <c r="C665" s="137"/>
      <c r="D665" s="137"/>
      <c r="E665" s="137"/>
      <c r="F665" s="137"/>
    </row>
    <row r="666" spans="1:6">
      <c r="A666" s="3"/>
      <c r="B666" s="137"/>
      <c r="C666" s="137"/>
      <c r="D666" s="137"/>
      <c r="E666" s="137"/>
      <c r="F666" s="137"/>
    </row>
    <row r="667" spans="1:6">
      <c r="A667" s="3"/>
      <c r="B667" s="137"/>
      <c r="C667" s="137"/>
      <c r="D667" s="137"/>
      <c r="E667" s="137"/>
      <c r="F667" s="137"/>
    </row>
    <row r="668" spans="1:6">
      <c r="A668" s="3"/>
      <c r="B668" s="137"/>
      <c r="C668" s="137"/>
      <c r="D668" s="137"/>
      <c r="E668" s="137"/>
      <c r="F668" s="137"/>
    </row>
    <row r="669" spans="1:6">
      <c r="A669" s="3"/>
      <c r="B669" s="137"/>
      <c r="C669" s="137"/>
      <c r="D669" s="137"/>
      <c r="E669" s="137"/>
      <c r="F669" s="137"/>
    </row>
    <row r="670" spans="1:6">
      <c r="A670" s="3"/>
      <c r="B670" s="137"/>
      <c r="C670" s="137"/>
      <c r="D670" s="137"/>
      <c r="E670" s="137"/>
      <c r="F670" s="137"/>
    </row>
    <row r="671" spans="1:6">
      <c r="A671" s="3"/>
      <c r="B671" s="137"/>
      <c r="C671" s="137"/>
      <c r="D671" s="137"/>
      <c r="E671" s="137"/>
      <c r="F671" s="137"/>
    </row>
    <row r="672" spans="1:6">
      <c r="A672" s="3"/>
      <c r="B672" s="137"/>
      <c r="C672" s="137"/>
      <c r="D672" s="137"/>
      <c r="E672" s="137"/>
      <c r="F672" s="137"/>
    </row>
    <row r="673" spans="1:6">
      <c r="A673" s="3"/>
      <c r="B673" s="137"/>
      <c r="C673" s="137"/>
      <c r="D673" s="137"/>
      <c r="E673" s="137"/>
      <c r="F673" s="137"/>
    </row>
    <row r="674" spans="1:6">
      <c r="A674" s="3"/>
      <c r="B674" s="137"/>
      <c r="C674" s="137"/>
      <c r="D674" s="137"/>
      <c r="E674" s="137"/>
      <c r="F674" s="137"/>
    </row>
    <row r="675" spans="1:6">
      <c r="A675" s="3"/>
      <c r="B675" s="137"/>
      <c r="C675" s="137"/>
      <c r="D675" s="137"/>
      <c r="E675" s="137"/>
      <c r="F675" s="137"/>
    </row>
    <row r="676" spans="1:6">
      <c r="A676" s="3"/>
      <c r="B676" s="137"/>
      <c r="C676" s="137"/>
      <c r="D676" s="137"/>
      <c r="E676" s="137"/>
      <c r="F676" s="137"/>
    </row>
    <row r="677" spans="1:6">
      <c r="A677" s="3"/>
      <c r="B677" s="137"/>
      <c r="C677" s="137"/>
      <c r="D677" s="137"/>
      <c r="E677" s="137"/>
      <c r="F677" s="137"/>
    </row>
    <row r="678" spans="1:6">
      <c r="A678" s="3"/>
      <c r="B678" s="137"/>
      <c r="C678" s="137"/>
      <c r="D678" s="137"/>
      <c r="E678" s="137"/>
      <c r="F678" s="137"/>
    </row>
    <row r="679" spans="1:6">
      <c r="A679" s="3"/>
      <c r="B679" s="137"/>
      <c r="C679" s="137"/>
      <c r="D679" s="137"/>
      <c r="E679" s="137"/>
      <c r="F679" s="137"/>
    </row>
    <row r="680" spans="1:6">
      <c r="A680" s="3"/>
      <c r="B680" s="137"/>
      <c r="C680" s="137"/>
      <c r="D680" s="137"/>
      <c r="E680" s="137"/>
      <c r="F680" s="137"/>
    </row>
    <row r="681" spans="1:6">
      <c r="A681" s="3"/>
      <c r="B681" s="137"/>
      <c r="C681" s="137"/>
      <c r="D681" s="137"/>
      <c r="E681" s="137"/>
      <c r="F681" s="137"/>
    </row>
    <row r="682" spans="1:6">
      <c r="A682" s="3"/>
      <c r="B682" s="137"/>
      <c r="C682" s="137"/>
      <c r="D682" s="137"/>
      <c r="E682" s="137"/>
      <c r="F682" s="137"/>
    </row>
    <row r="683" spans="1:6">
      <c r="A683" s="3"/>
      <c r="B683" s="137"/>
      <c r="C683" s="137"/>
      <c r="D683" s="137"/>
      <c r="E683" s="137"/>
      <c r="F683" s="137"/>
    </row>
    <row r="684" spans="1:6">
      <c r="A684" s="3"/>
      <c r="B684" s="137"/>
      <c r="C684" s="137"/>
      <c r="D684" s="137"/>
      <c r="E684" s="137"/>
      <c r="F684" s="137"/>
    </row>
    <row r="685" spans="1:6">
      <c r="A685" s="3"/>
      <c r="B685" s="137"/>
      <c r="C685" s="137"/>
      <c r="D685" s="137"/>
      <c r="E685" s="137"/>
      <c r="F685" s="137"/>
    </row>
    <row r="686" spans="1:6">
      <c r="A686" s="3"/>
      <c r="B686" s="137"/>
      <c r="C686" s="137"/>
      <c r="D686" s="137"/>
      <c r="E686" s="137"/>
      <c r="F686" s="137"/>
    </row>
    <row r="687" spans="1:6">
      <c r="A687" s="3"/>
      <c r="B687" s="137"/>
      <c r="C687" s="137"/>
      <c r="D687" s="137"/>
      <c r="E687" s="137"/>
      <c r="F687" s="137"/>
    </row>
    <row r="688" spans="1:6">
      <c r="A688" s="3"/>
      <c r="B688" s="137"/>
      <c r="C688" s="137"/>
      <c r="D688" s="137"/>
      <c r="E688" s="137"/>
      <c r="F688" s="137"/>
    </row>
    <row r="689" spans="1:6">
      <c r="A689" s="3"/>
      <c r="B689" s="137"/>
      <c r="C689" s="137"/>
      <c r="D689" s="137"/>
      <c r="E689" s="137"/>
      <c r="F689" s="137"/>
    </row>
    <row r="690" spans="1:6">
      <c r="A690" s="3"/>
      <c r="B690" s="137"/>
      <c r="C690" s="137"/>
      <c r="D690" s="137"/>
      <c r="E690" s="137"/>
      <c r="F690" s="137"/>
    </row>
    <row r="691" spans="1:6">
      <c r="A691" s="3"/>
      <c r="B691" s="137"/>
      <c r="C691" s="137"/>
      <c r="D691" s="137"/>
      <c r="E691" s="137"/>
      <c r="F691" s="137"/>
    </row>
    <row r="692" spans="1:6">
      <c r="A692" s="3"/>
      <c r="B692" s="137"/>
      <c r="C692" s="137"/>
      <c r="D692" s="137"/>
      <c r="E692" s="137"/>
      <c r="F692" s="137"/>
    </row>
    <row r="693" spans="1:6">
      <c r="A693" s="3"/>
      <c r="B693" s="137"/>
      <c r="C693" s="137"/>
      <c r="D693" s="137"/>
      <c r="E693" s="137"/>
      <c r="F693" s="137"/>
    </row>
    <row r="694" spans="1:6">
      <c r="A694" s="3"/>
      <c r="B694" s="137"/>
      <c r="C694" s="137"/>
      <c r="D694" s="137"/>
      <c r="E694" s="137"/>
      <c r="F694" s="137"/>
    </row>
    <row r="695" spans="1:6">
      <c r="A695" s="3"/>
      <c r="B695" s="137"/>
      <c r="C695" s="137"/>
      <c r="D695" s="137"/>
      <c r="E695" s="137"/>
      <c r="F695" s="137"/>
    </row>
    <row r="696" spans="1:6">
      <c r="A696" s="3"/>
      <c r="B696" s="137"/>
      <c r="C696" s="137"/>
      <c r="D696" s="137"/>
      <c r="E696" s="137"/>
      <c r="F696" s="137"/>
    </row>
    <row r="697" spans="1:6">
      <c r="A697" s="3"/>
      <c r="B697" s="137"/>
      <c r="C697" s="137"/>
      <c r="D697" s="137"/>
      <c r="E697" s="137"/>
      <c r="F697" s="137"/>
    </row>
    <row r="698" spans="1:6">
      <c r="A698" s="3"/>
      <c r="B698" s="137"/>
      <c r="C698" s="137"/>
      <c r="D698" s="137"/>
      <c r="E698" s="137"/>
      <c r="F698" s="137"/>
    </row>
    <row r="699" spans="1:6">
      <c r="A699" s="3"/>
      <c r="B699" s="137"/>
      <c r="C699" s="137"/>
      <c r="D699" s="137"/>
      <c r="E699" s="137"/>
      <c r="F699" s="137"/>
    </row>
    <row r="700" spans="1:6">
      <c r="A700" s="3"/>
      <c r="B700" s="137"/>
      <c r="C700" s="137"/>
      <c r="D700" s="137"/>
      <c r="E700" s="137"/>
      <c r="F700" s="137"/>
    </row>
    <row r="701" spans="1:6">
      <c r="A701" s="3"/>
      <c r="B701" s="137"/>
      <c r="C701" s="137"/>
      <c r="D701" s="137"/>
      <c r="E701" s="137"/>
      <c r="F701" s="137"/>
    </row>
    <row r="702" spans="1:6">
      <c r="A702" s="3"/>
      <c r="B702" s="137"/>
      <c r="C702" s="137"/>
      <c r="D702" s="137"/>
      <c r="E702" s="137"/>
      <c r="F702" s="137"/>
    </row>
    <row r="703" spans="1:6">
      <c r="A703" s="3"/>
      <c r="B703" s="137"/>
      <c r="C703" s="137"/>
      <c r="D703" s="137"/>
      <c r="E703" s="137"/>
      <c r="F703" s="137"/>
    </row>
    <row r="704" spans="1:6">
      <c r="A704" s="3"/>
      <c r="B704" s="137"/>
      <c r="C704" s="137"/>
      <c r="D704" s="137"/>
      <c r="E704" s="137"/>
      <c r="F704" s="137"/>
    </row>
    <row r="705" spans="1:6">
      <c r="A705" s="3"/>
      <c r="B705" s="137"/>
      <c r="C705" s="137"/>
      <c r="D705" s="137"/>
      <c r="E705" s="137"/>
      <c r="F705" s="137"/>
    </row>
    <row r="706" spans="1:6">
      <c r="A706" s="3"/>
      <c r="B706" s="137"/>
      <c r="C706" s="137"/>
      <c r="D706" s="137"/>
      <c r="E706" s="137"/>
      <c r="F706" s="137"/>
    </row>
    <row r="707" spans="1:6">
      <c r="A707" s="3"/>
      <c r="B707" s="137"/>
      <c r="C707" s="137"/>
      <c r="D707" s="137"/>
      <c r="E707" s="137"/>
      <c r="F707" s="137"/>
    </row>
    <row r="708" spans="1:6">
      <c r="A708" s="3"/>
      <c r="B708" s="137"/>
      <c r="C708" s="137"/>
      <c r="D708" s="137"/>
      <c r="E708" s="137"/>
      <c r="F708" s="137"/>
    </row>
    <row r="709" spans="1:6">
      <c r="A709" s="3"/>
      <c r="B709" s="137"/>
      <c r="C709" s="137"/>
      <c r="D709" s="137"/>
      <c r="E709" s="137"/>
      <c r="F709" s="137"/>
    </row>
    <row r="710" spans="1:6">
      <c r="A710" s="3"/>
      <c r="B710" s="137"/>
      <c r="C710" s="137"/>
      <c r="D710" s="137"/>
      <c r="E710" s="137"/>
      <c r="F710" s="137"/>
    </row>
    <row r="711" spans="1:6">
      <c r="A711" s="3"/>
      <c r="B711" s="137"/>
      <c r="C711" s="137"/>
      <c r="D711" s="137"/>
      <c r="E711" s="137"/>
      <c r="F711" s="137"/>
    </row>
    <row r="712" spans="1:6">
      <c r="A712" s="3"/>
      <c r="B712" s="137"/>
      <c r="C712" s="137"/>
      <c r="D712" s="137"/>
      <c r="E712" s="137"/>
      <c r="F712" s="137"/>
    </row>
    <row r="713" spans="1:6">
      <c r="A713" s="3"/>
      <c r="B713" s="137"/>
      <c r="C713" s="137"/>
      <c r="D713" s="137"/>
      <c r="E713" s="137"/>
      <c r="F713" s="137"/>
    </row>
    <row r="714" spans="1:6">
      <c r="A714" s="3"/>
      <c r="B714" s="137"/>
      <c r="C714" s="137"/>
      <c r="D714" s="137"/>
      <c r="E714" s="137"/>
      <c r="F714" s="137"/>
    </row>
    <row r="715" spans="1:6">
      <c r="A715" s="3"/>
      <c r="B715" s="137"/>
      <c r="C715" s="137"/>
      <c r="D715" s="137"/>
      <c r="E715" s="137"/>
      <c r="F715" s="137"/>
    </row>
    <row r="716" spans="1:6">
      <c r="A716" s="3"/>
      <c r="B716" s="137"/>
      <c r="C716" s="137"/>
      <c r="D716" s="137"/>
      <c r="E716" s="137"/>
      <c r="F716" s="137"/>
    </row>
    <row r="717" spans="1:6">
      <c r="A717" s="3"/>
      <c r="B717" s="137"/>
      <c r="C717" s="137"/>
      <c r="D717" s="137"/>
      <c r="E717" s="137"/>
      <c r="F717" s="137"/>
    </row>
    <row r="718" spans="1:6">
      <c r="A718" s="3"/>
      <c r="B718" s="137"/>
      <c r="C718" s="137"/>
      <c r="D718" s="137"/>
      <c r="E718" s="137"/>
      <c r="F718" s="137"/>
    </row>
    <row r="719" spans="1:6">
      <c r="A719" s="3"/>
      <c r="B719" s="137"/>
      <c r="C719" s="137"/>
      <c r="D719" s="137"/>
      <c r="E719" s="137"/>
      <c r="F719" s="137"/>
    </row>
    <row r="720" spans="1:6">
      <c r="A720" s="3"/>
      <c r="B720" s="137"/>
      <c r="C720" s="137"/>
      <c r="D720" s="137"/>
      <c r="E720" s="137"/>
      <c r="F720" s="137"/>
    </row>
    <row r="721" spans="1:6">
      <c r="A721" s="3"/>
      <c r="B721" s="137"/>
      <c r="C721" s="137"/>
      <c r="D721" s="137"/>
      <c r="E721" s="137"/>
      <c r="F721" s="137"/>
    </row>
    <row r="722" spans="1:6">
      <c r="A722" s="3"/>
      <c r="B722" s="137"/>
      <c r="C722" s="137"/>
      <c r="D722" s="137"/>
      <c r="E722" s="137"/>
      <c r="F722" s="137"/>
    </row>
    <row r="723" spans="1:6">
      <c r="A723" s="3"/>
      <c r="B723" s="137"/>
      <c r="C723" s="137"/>
      <c r="D723" s="137"/>
      <c r="E723" s="137"/>
      <c r="F723" s="137"/>
    </row>
    <row r="724" spans="1:6">
      <c r="A724" s="3"/>
      <c r="B724" s="137"/>
      <c r="C724" s="137"/>
      <c r="D724" s="137"/>
      <c r="E724" s="137"/>
      <c r="F724" s="137"/>
    </row>
    <row r="725" spans="1:6">
      <c r="A725" s="3"/>
      <c r="B725" s="137"/>
      <c r="C725" s="137"/>
      <c r="D725" s="137"/>
      <c r="E725" s="137"/>
      <c r="F725" s="137"/>
    </row>
    <row r="726" spans="1:6">
      <c r="A726" s="3"/>
      <c r="B726" s="137"/>
      <c r="C726" s="137"/>
      <c r="D726" s="137"/>
      <c r="E726" s="137"/>
      <c r="F726" s="137"/>
    </row>
    <row r="727" spans="1:6">
      <c r="A727" s="3"/>
      <c r="B727" s="137"/>
      <c r="C727" s="137"/>
      <c r="D727" s="137"/>
      <c r="E727" s="137"/>
      <c r="F727" s="137"/>
    </row>
    <row r="728" spans="1:6">
      <c r="A728" s="3"/>
      <c r="B728" s="137"/>
      <c r="C728" s="137"/>
      <c r="D728" s="137"/>
      <c r="E728" s="137"/>
      <c r="F728" s="137"/>
    </row>
    <row r="729" spans="1:6">
      <c r="A729" s="3"/>
      <c r="B729" s="137"/>
      <c r="C729" s="137"/>
      <c r="D729" s="137"/>
      <c r="E729" s="137"/>
      <c r="F729" s="137"/>
    </row>
    <row r="730" spans="1:6">
      <c r="A730" s="3"/>
      <c r="B730" s="137"/>
      <c r="C730" s="137"/>
      <c r="D730" s="137"/>
      <c r="E730" s="137"/>
      <c r="F730" s="137"/>
    </row>
    <row r="731" spans="1:6">
      <c r="A731" s="3"/>
      <c r="B731" s="137"/>
      <c r="C731" s="137"/>
      <c r="D731" s="137"/>
      <c r="E731" s="137"/>
      <c r="F731" s="137"/>
    </row>
    <row r="732" spans="1:6">
      <c r="A732" s="3"/>
      <c r="B732" s="137"/>
      <c r="C732" s="137"/>
      <c r="D732" s="137"/>
      <c r="E732" s="137"/>
      <c r="F732" s="137"/>
    </row>
    <row r="733" spans="1:6">
      <c r="A733" s="3"/>
      <c r="B733" s="137"/>
      <c r="C733" s="137"/>
      <c r="D733" s="137"/>
      <c r="E733" s="137"/>
      <c r="F733" s="137"/>
    </row>
    <row r="734" spans="1:6">
      <c r="A734" s="3"/>
      <c r="B734" s="137"/>
      <c r="C734" s="137"/>
      <c r="D734" s="137"/>
      <c r="E734" s="137"/>
      <c r="F734" s="137"/>
    </row>
    <row r="735" spans="1:6">
      <c r="A735" s="3"/>
      <c r="B735" s="137"/>
      <c r="C735" s="137"/>
      <c r="D735" s="137"/>
      <c r="E735" s="137"/>
      <c r="F735" s="137"/>
    </row>
    <row r="736" spans="1:6">
      <c r="A736" s="3"/>
      <c r="B736" s="137"/>
      <c r="C736" s="137"/>
      <c r="D736" s="137"/>
      <c r="E736" s="137"/>
      <c r="F736" s="137"/>
    </row>
    <row r="737" spans="1:6">
      <c r="A737" s="3"/>
      <c r="B737" s="137"/>
      <c r="C737" s="137"/>
      <c r="D737" s="137"/>
      <c r="E737" s="137"/>
      <c r="F737" s="137"/>
    </row>
    <row r="738" spans="1:6">
      <c r="A738" s="3"/>
      <c r="B738" s="137"/>
      <c r="C738" s="137"/>
      <c r="D738" s="137"/>
      <c r="E738" s="137"/>
      <c r="F738" s="137"/>
    </row>
    <row r="739" spans="1:6">
      <c r="A739" s="3"/>
      <c r="B739" s="137"/>
      <c r="C739" s="137"/>
      <c r="D739" s="137"/>
      <c r="E739" s="137"/>
      <c r="F739" s="137"/>
    </row>
    <row r="740" spans="1:6">
      <c r="A740" s="3"/>
      <c r="B740" s="137"/>
      <c r="C740" s="137"/>
      <c r="D740" s="137"/>
      <c r="E740" s="137"/>
      <c r="F740" s="137"/>
    </row>
    <row r="741" spans="1:6">
      <c r="A741" s="3"/>
      <c r="B741" s="137"/>
      <c r="C741" s="137"/>
      <c r="D741" s="137"/>
      <c r="E741" s="137"/>
      <c r="F741" s="137"/>
    </row>
    <row r="742" spans="1:6">
      <c r="A742" s="3"/>
      <c r="B742" s="137"/>
      <c r="C742" s="137"/>
      <c r="D742" s="137"/>
      <c r="E742" s="137"/>
      <c r="F742" s="137"/>
    </row>
    <row r="743" spans="1:6">
      <c r="A743" s="3"/>
      <c r="B743" s="137"/>
      <c r="C743" s="137"/>
      <c r="D743" s="137"/>
      <c r="E743" s="137"/>
      <c r="F743" s="137"/>
    </row>
    <row r="744" spans="1:6">
      <c r="A744" s="3"/>
      <c r="B744" s="137"/>
      <c r="C744" s="137"/>
      <c r="D744" s="137"/>
      <c r="E744" s="137"/>
      <c r="F744" s="137"/>
    </row>
    <row r="745" spans="1:6">
      <c r="A745" s="3"/>
      <c r="B745" s="137"/>
      <c r="C745" s="137"/>
      <c r="D745" s="137"/>
      <c r="E745" s="137"/>
      <c r="F745" s="137"/>
    </row>
    <row r="746" spans="1:6">
      <c r="A746" s="3"/>
      <c r="B746" s="137"/>
      <c r="C746" s="137"/>
      <c r="D746" s="137"/>
      <c r="E746" s="137"/>
      <c r="F746" s="137"/>
    </row>
    <row r="747" spans="1:6">
      <c r="A747" s="3"/>
      <c r="B747" s="137"/>
      <c r="C747" s="137"/>
      <c r="D747" s="137"/>
      <c r="E747" s="137"/>
      <c r="F747" s="137"/>
    </row>
    <row r="748" spans="1:6">
      <c r="A748" s="3"/>
      <c r="B748" s="137"/>
      <c r="C748" s="137"/>
      <c r="D748" s="137"/>
      <c r="E748" s="137"/>
      <c r="F748" s="137"/>
    </row>
    <row r="749" spans="1:6">
      <c r="A749" s="3"/>
      <c r="B749" s="137"/>
      <c r="C749" s="137"/>
      <c r="D749" s="137"/>
      <c r="E749" s="137"/>
      <c r="F749" s="137"/>
    </row>
    <row r="750" spans="1:6">
      <c r="A750" s="3"/>
      <c r="B750" s="137"/>
      <c r="C750" s="137"/>
      <c r="D750" s="137"/>
      <c r="E750" s="137"/>
      <c r="F750" s="137"/>
    </row>
    <row r="751" spans="1:6">
      <c r="A751" s="3"/>
      <c r="B751" s="137"/>
      <c r="C751" s="137"/>
      <c r="D751" s="137"/>
      <c r="E751" s="137"/>
      <c r="F751" s="137"/>
    </row>
    <row r="752" spans="1:6">
      <c r="A752" s="3"/>
      <c r="B752" s="137"/>
      <c r="C752" s="137"/>
      <c r="D752" s="137"/>
      <c r="E752" s="137"/>
      <c r="F752" s="137"/>
    </row>
    <row r="753" spans="1:6">
      <c r="A753" s="3"/>
      <c r="B753" s="137"/>
      <c r="C753" s="137"/>
      <c r="D753" s="137"/>
      <c r="E753" s="137"/>
      <c r="F753" s="137"/>
    </row>
    <row r="754" spans="1:6">
      <c r="A754" s="3"/>
      <c r="B754" s="137"/>
      <c r="C754" s="137"/>
      <c r="D754" s="137"/>
      <c r="E754" s="137"/>
      <c r="F754" s="137"/>
    </row>
    <row r="755" spans="1:6">
      <c r="A755" s="3"/>
      <c r="B755" s="137"/>
      <c r="C755" s="137"/>
      <c r="D755" s="137"/>
      <c r="E755" s="137"/>
      <c r="F755" s="137"/>
    </row>
    <row r="756" spans="1:6">
      <c r="A756" s="3"/>
      <c r="B756" s="137"/>
      <c r="C756" s="137"/>
      <c r="D756" s="137"/>
      <c r="E756" s="137"/>
      <c r="F756" s="137"/>
    </row>
    <row r="757" spans="1:6">
      <c r="A757" s="3"/>
      <c r="B757" s="137"/>
      <c r="C757" s="137"/>
      <c r="D757" s="137"/>
      <c r="E757" s="137"/>
      <c r="F757" s="137"/>
    </row>
    <row r="758" spans="1:6">
      <c r="A758" s="3"/>
      <c r="B758" s="137"/>
      <c r="C758" s="137"/>
      <c r="D758" s="137"/>
      <c r="E758" s="137"/>
      <c r="F758" s="137"/>
    </row>
    <row r="759" spans="1:6">
      <c r="A759" s="3"/>
      <c r="B759" s="137"/>
      <c r="C759" s="137"/>
      <c r="D759" s="137"/>
      <c r="E759" s="137"/>
      <c r="F759" s="137"/>
    </row>
    <row r="760" spans="1:6">
      <c r="A760" s="3"/>
      <c r="B760" s="137"/>
      <c r="C760" s="137"/>
      <c r="D760" s="137"/>
      <c r="E760" s="137"/>
      <c r="F760" s="137"/>
    </row>
    <row r="761" spans="1:6">
      <c r="A761" s="3"/>
      <c r="B761" s="137"/>
      <c r="C761" s="137"/>
      <c r="D761" s="137"/>
      <c r="E761" s="137"/>
      <c r="F761" s="137"/>
    </row>
    <row r="762" spans="1:6">
      <c r="A762" s="3"/>
      <c r="B762" s="137"/>
      <c r="C762" s="137"/>
      <c r="D762" s="137"/>
      <c r="E762" s="137"/>
      <c r="F762" s="137"/>
    </row>
    <row r="763" spans="1:6">
      <c r="A763" s="3"/>
      <c r="B763" s="137"/>
      <c r="C763" s="137"/>
      <c r="D763" s="137"/>
      <c r="E763" s="137"/>
      <c r="F763" s="137"/>
    </row>
    <row r="764" spans="1:6">
      <c r="A764" s="3"/>
      <c r="B764" s="137"/>
      <c r="C764" s="137"/>
      <c r="D764" s="137"/>
      <c r="E764" s="137"/>
      <c r="F764" s="137"/>
    </row>
    <row r="765" spans="1:6">
      <c r="A765" s="3"/>
      <c r="B765" s="137"/>
      <c r="C765" s="137"/>
      <c r="D765" s="137"/>
      <c r="E765" s="137"/>
      <c r="F765" s="137"/>
    </row>
    <row r="766" spans="1:6">
      <c r="A766" s="3"/>
      <c r="B766" s="137"/>
      <c r="C766" s="137"/>
      <c r="D766" s="137"/>
      <c r="E766" s="137"/>
      <c r="F766" s="137"/>
    </row>
    <row r="767" spans="1:6">
      <c r="A767" s="3"/>
      <c r="B767" s="137"/>
      <c r="C767" s="137"/>
      <c r="D767" s="137"/>
      <c r="E767" s="137"/>
      <c r="F767" s="137"/>
    </row>
    <row r="768" spans="1:6">
      <c r="A768" s="3"/>
      <c r="B768" s="137"/>
      <c r="C768" s="137"/>
      <c r="D768" s="137"/>
      <c r="E768" s="137"/>
      <c r="F768" s="137"/>
    </row>
    <row r="769" spans="1:6">
      <c r="A769" s="3"/>
      <c r="B769" s="137"/>
      <c r="C769" s="137"/>
      <c r="D769" s="137"/>
      <c r="E769" s="137"/>
      <c r="F769" s="137"/>
    </row>
    <row r="770" spans="1:6">
      <c r="A770" s="3"/>
      <c r="B770" s="137"/>
      <c r="C770" s="137"/>
      <c r="D770" s="137"/>
      <c r="E770" s="137"/>
      <c r="F770" s="137"/>
    </row>
    <row r="771" spans="1:6">
      <c r="A771" s="3"/>
      <c r="B771" s="137"/>
      <c r="C771" s="137"/>
      <c r="D771" s="137"/>
      <c r="E771" s="137"/>
      <c r="F771" s="137"/>
    </row>
    <row r="772" spans="1:6">
      <c r="A772" s="3"/>
      <c r="B772" s="137"/>
      <c r="C772" s="137"/>
      <c r="D772" s="137"/>
      <c r="E772" s="137"/>
      <c r="F772" s="137"/>
    </row>
    <row r="773" spans="1:6">
      <c r="A773" s="3"/>
      <c r="B773" s="137"/>
      <c r="C773" s="137"/>
      <c r="D773" s="137"/>
      <c r="E773" s="137"/>
      <c r="F773" s="137"/>
    </row>
    <row r="774" spans="1:6">
      <c r="A774" s="3"/>
      <c r="B774" s="137"/>
      <c r="C774" s="137"/>
      <c r="D774" s="137"/>
      <c r="E774" s="137"/>
      <c r="F774" s="137"/>
    </row>
    <row r="775" spans="1:6">
      <c r="A775" s="3"/>
      <c r="B775" s="137"/>
      <c r="C775" s="137"/>
      <c r="D775" s="137"/>
      <c r="E775" s="137"/>
      <c r="F775" s="137"/>
    </row>
    <row r="776" spans="1:6">
      <c r="A776" s="3"/>
      <c r="B776" s="137"/>
      <c r="C776" s="137"/>
      <c r="D776" s="137"/>
      <c r="E776" s="137"/>
      <c r="F776" s="137"/>
    </row>
    <row r="777" spans="1:6">
      <c r="A777" s="3"/>
      <c r="B777" s="137"/>
      <c r="C777" s="137"/>
      <c r="D777" s="137"/>
      <c r="E777" s="137"/>
      <c r="F777" s="137"/>
    </row>
    <row r="778" spans="1:6">
      <c r="A778" s="3"/>
      <c r="B778" s="137"/>
      <c r="C778" s="137"/>
      <c r="D778" s="137"/>
      <c r="E778" s="137"/>
      <c r="F778" s="137"/>
    </row>
    <row r="779" spans="1:6">
      <c r="A779" s="3"/>
      <c r="B779" s="137"/>
      <c r="C779" s="137"/>
      <c r="D779" s="137"/>
      <c r="E779" s="137"/>
      <c r="F779" s="137"/>
    </row>
    <row r="780" spans="1:6">
      <c r="A780" s="3"/>
      <c r="B780" s="137"/>
      <c r="C780" s="137"/>
      <c r="D780" s="137"/>
      <c r="E780" s="137"/>
      <c r="F780" s="137"/>
    </row>
    <row r="781" spans="1:6">
      <c r="A781" s="3"/>
      <c r="B781" s="137"/>
      <c r="C781" s="137"/>
      <c r="D781" s="137"/>
      <c r="E781" s="137"/>
      <c r="F781" s="137"/>
    </row>
    <row r="782" spans="1:6">
      <c r="A782" s="3"/>
      <c r="B782" s="137"/>
      <c r="C782" s="137"/>
      <c r="D782" s="137"/>
      <c r="E782" s="137"/>
      <c r="F782" s="137"/>
    </row>
    <row r="783" spans="1:6">
      <c r="A783" s="3"/>
      <c r="B783" s="137"/>
      <c r="C783" s="137"/>
      <c r="D783" s="137"/>
      <c r="E783" s="137"/>
      <c r="F783" s="137"/>
    </row>
    <row r="784" spans="1:6">
      <c r="A784" s="3"/>
      <c r="B784" s="137"/>
      <c r="C784" s="137"/>
      <c r="D784" s="137"/>
      <c r="E784" s="137"/>
      <c r="F784" s="137"/>
    </row>
    <row r="785" spans="1:6">
      <c r="A785" s="3"/>
      <c r="B785" s="137"/>
      <c r="C785" s="137"/>
      <c r="D785" s="137"/>
      <c r="E785" s="137"/>
      <c r="F785" s="137"/>
    </row>
    <row r="786" spans="1:6">
      <c r="A786" s="3"/>
      <c r="B786" s="137"/>
      <c r="C786" s="137"/>
      <c r="D786" s="137"/>
      <c r="E786" s="137"/>
      <c r="F786" s="137"/>
    </row>
    <row r="787" spans="1:6">
      <c r="A787" s="3"/>
      <c r="B787" s="137"/>
      <c r="C787" s="137"/>
      <c r="D787" s="137"/>
      <c r="E787" s="137"/>
      <c r="F787" s="137"/>
    </row>
    <row r="788" spans="1:6">
      <c r="A788" s="3"/>
      <c r="B788" s="137"/>
      <c r="C788" s="137"/>
      <c r="D788" s="137"/>
      <c r="E788" s="137"/>
      <c r="F788" s="137"/>
    </row>
    <row r="789" spans="1:6">
      <c r="A789" s="3"/>
      <c r="B789" s="137"/>
      <c r="C789" s="137"/>
      <c r="D789" s="137"/>
      <c r="E789" s="137"/>
      <c r="F789" s="137"/>
    </row>
    <row r="790" spans="1:6">
      <c r="A790" s="3"/>
      <c r="B790" s="137"/>
      <c r="C790" s="137"/>
      <c r="D790" s="137"/>
      <c r="E790" s="137"/>
      <c r="F790" s="137"/>
    </row>
    <row r="791" spans="1:6">
      <c r="A791" s="3"/>
      <c r="B791" s="137"/>
      <c r="C791" s="137"/>
      <c r="D791" s="137"/>
      <c r="E791" s="137"/>
      <c r="F791" s="137"/>
    </row>
    <row r="792" spans="1:6">
      <c r="A792" s="3"/>
      <c r="B792" s="137"/>
      <c r="C792" s="137"/>
      <c r="D792" s="137"/>
      <c r="E792" s="137"/>
      <c r="F792" s="137"/>
    </row>
    <row r="793" spans="1:6">
      <c r="A793" s="3"/>
      <c r="B793" s="137"/>
      <c r="C793" s="137"/>
      <c r="D793" s="137"/>
      <c r="E793" s="137"/>
      <c r="F793" s="137"/>
    </row>
    <row r="794" spans="1:6">
      <c r="A794" s="3"/>
      <c r="B794" s="137"/>
      <c r="C794" s="137"/>
      <c r="D794" s="137"/>
      <c r="E794" s="137"/>
      <c r="F794" s="137"/>
    </row>
    <row r="795" spans="1:6">
      <c r="A795" s="3"/>
      <c r="B795" s="137"/>
      <c r="C795" s="137"/>
      <c r="D795" s="137"/>
      <c r="E795" s="137"/>
      <c r="F795" s="137"/>
    </row>
    <row r="796" spans="1:6">
      <c r="A796" s="3"/>
      <c r="B796" s="137"/>
      <c r="C796" s="137"/>
      <c r="D796" s="137"/>
      <c r="E796" s="137"/>
      <c r="F796" s="137"/>
    </row>
    <row r="797" spans="1:6">
      <c r="A797" s="3"/>
      <c r="B797" s="137"/>
      <c r="C797" s="137"/>
      <c r="D797" s="137"/>
      <c r="E797" s="137"/>
      <c r="F797" s="137"/>
    </row>
    <row r="798" spans="1:6">
      <c r="A798" s="3"/>
      <c r="B798" s="137"/>
      <c r="C798" s="137"/>
      <c r="D798" s="137"/>
      <c r="E798" s="137"/>
      <c r="F798" s="137"/>
    </row>
    <row r="799" spans="1:6">
      <c r="A799" s="3"/>
      <c r="B799" s="137"/>
      <c r="C799" s="137"/>
      <c r="D799" s="137"/>
      <c r="E799" s="137"/>
      <c r="F799" s="137"/>
    </row>
    <row r="800" spans="1:6">
      <c r="A800" s="3"/>
      <c r="B800" s="137"/>
      <c r="C800" s="137"/>
      <c r="D800" s="137"/>
      <c r="E800" s="137"/>
      <c r="F800" s="137"/>
    </row>
    <row r="801" spans="1:6">
      <c r="A801" s="3"/>
      <c r="B801" s="137"/>
      <c r="C801" s="137"/>
      <c r="D801" s="137"/>
      <c r="E801" s="137"/>
      <c r="F801" s="137"/>
    </row>
    <row r="802" spans="1:6">
      <c r="A802" s="3"/>
      <c r="B802" s="137"/>
      <c r="C802" s="137"/>
      <c r="D802" s="137"/>
      <c r="E802" s="137"/>
      <c r="F802" s="137"/>
    </row>
    <row r="803" spans="1:6">
      <c r="A803" s="3"/>
      <c r="B803" s="137"/>
      <c r="C803" s="137"/>
      <c r="D803" s="137"/>
      <c r="E803" s="137"/>
      <c r="F803" s="137"/>
    </row>
    <row r="804" spans="1:6">
      <c r="A804" s="3"/>
      <c r="B804" s="137"/>
      <c r="C804" s="137"/>
      <c r="D804" s="137"/>
      <c r="E804" s="137"/>
      <c r="F804" s="137"/>
    </row>
    <row r="805" spans="1:6">
      <c r="A805" s="3"/>
      <c r="B805" s="137"/>
      <c r="C805" s="137"/>
      <c r="D805" s="137"/>
      <c r="E805" s="137"/>
      <c r="F805" s="137"/>
    </row>
    <row r="806" spans="1:6">
      <c r="A806" s="3"/>
      <c r="B806" s="137"/>
      <c r="C806" s="137"/>
      <c r="D806" s="137"/>
      <c r="E806" s="137"/>
      <c r="F806" s="137"/>
    </row>
    <row r="807" spans="1:6">
      <c r="A807" s="3"/>
      <c r="B807" s="137"/>
      <c r="C807" s="137"/>
      <c r="D807" s="137"/>
      <c r="E807" s="137"/>
      <c r="F807" s="137"/>
    </row>
    <row r="808" spans="1:6">
      <c r="A808" s="3"/>
      <c r="B808" s="137"/>
      <c r="C808" s="137"/>
      <c r="D808" s="137"/>
      <c r="E808" s="137"/>
      <c r="F808" s="137"/>
    </row>
    <row r="809" spans="1:6">
      <c r="A809" s="3"/>
      <c r="B809" s="137"/>
      <c r="C809" s="137"/>
      <c r="D809" s="137"/>
      <c r="E809" s="137"/>
      <c r="F809" s="137"/>
    </row>
    <row r="810" spans="1:6">
      <c r="A810" s="3"/>
      <c r="B810" s="137"/>
      <c r="C810" s="137"/>
      <c r="D810" s="137"/>
      <c r="E810" s="137"/>
      <c r="F810" s="137"/>
    </row>
    <row r="811" spans="1:6">
      <c r="A811" s="3"/>
      <c r="B811" s="137"/>
      <c r="C811" s="137"/>
      <c r="D811" s="137"/>
      <c r="E811" s="137"/>
      <c r="F811" s="137"/>
    </row>
    <row r="812" spans="1:6">
      <c r="A812" s="3"/>
      <c r="B812" s="137"/>
      <c r="C812" s="137"/>
      <c r="D812" s="137"/>
      <c r="E812" s="137"/>
      <c r="F812" s="137"/>
    </row>
    <row r="813" spans="1:6">
      <c r="A813" s="3"/>
      <c r="B813" s="137"/>
      <c r="C813" s="137"/>
      <c r="D813" s="137"/>
      <c r="E813" s="137"/>
      <c r="F813" s="137"/>
    </row>
    <row r="814" spans="1:6">
      <c r="A814" s="3"/>
      <c r="B814" s="137"/>
      <c r="C814" s="137"/>
      <c r="D814" s="137"/>
      <c r="E814" s="137"/>
      <c r="F814" s="137"/>
    </row>
    <row r="815" spans="1:6">
      <c r="A815" s="3"/>
      <c r="B815" s="137"/>
      <c r="C815" s="137"/>
      <c r="D815" s="137"/>
      <c r="E815" s="137"/>
      <c r="F815" s="137"/>
    </row>
    <row r="816" spans="1:6">
      <c r="A816" s="3"/>
      <c r="B816" s="137"/>
      <c r="C816" s="137"/>
      <c r="D816" s="137"/>
      <c r="E816" s="137"/>
      <c r="F816" s="137"/>
    </row>
    <row r="817" spans="1:6">
      <c r="A817" s="3"/>
      <c r="B817" s="137"/>
      <c r="C817" s="137"/>
      <c r="D817" s="137"/>
      <c r="E817" s="137"/>
      <c r="F817" s="137"/>
    </row>
    <row r="818" spans="1:6">
      <c r="A818" s="3"/>
      <c r="B818" s="137"/>
      <c r="C818" s="137"/>
      <c r="D818" s="137"/>
      <c r="E818" s="137"/>
      <c r="F818" s="137"/>
    </row>
    <row r="819" spans="1:6">
      <c r="A819" s="3"/>
      <c r="B819" s="137"/>
      <c r="C819" s="137"/>
      <c r="D819" s="137"/>
      <c r="E819" s="137"/>
      <c r="F819" s="137"/>
    </row>
    <row r="820" spans="1:6">
      <c r="A820" s="3"/>
      <c r="B820" s="137"/>
      <c r="C820" s="137"/>
      <c r="D820" s="137"/>
      <c r="E820" s="137"/>
      <c r="F820" s="137"/>
    </row>
    <row r="821" spans="1:6">
      <c r="A821" s="3"/>
      <c r="B821" s="137"/>
      <c r="C821" s="137"/>
      <c r="D821" s="137"/>
      <c r="E821" s="137"/>
      <c r="F821" s="137"/>
    </row>
    <row r="822" spans="1:6">
      <c r="A822" s="3"/>
      <c r="B822" s="137"/>
      <c r="C822" s="137"/>
      <c r="D822" s="137"/>
      <c r="E822" s="137"/>
      <c r="F822" s="137"/>
    </row>
    <row r="823" spans="1:6">
      <c r="A823" s="3"/>
      <c r="B823" s="137"/>
      <c r="C823" s="137"/>
      <c r="D823" s="137"/>
      <c r="E823" s="137"/>
      <c r="F823" s="137"/>
    </row>
    <row r="824" spans="1:6">
      <c r="A824" s="3"/>
      <c r="B824" s="137"/>
      <c r="C824" s="137"/>
      <c r="D824" s="137"/>
      <c r="E824" s="137"/>
      <c r="F824" s="137"/>
    </row>
    <row r="825" spans="1:6">
      <c r="A825" s="3"/>
      <c r="B825" s="137"/>
      <c r="C825" s="137"/>
      <c r="D825" s="137"/>
      <c r="E825" s="137"/>
      <c r="F825" s="137"/>
    </row>
    <row r="826" spans="1:6">
      <c r="A826" s="3"/>
      <c r="B826" s="137"/>
      <c r="C826" s="137"/>
      <c r="D826" s="137"/>
      <c r="E826" s="137"/>
      <c r="F826" s="137"/>
    </row>
    <row r="827" spans="1:6">
      <c r="A827" s="3"/>
      <c r="B827" s="137"/>
      <c r="C827" s="137"/>
      <c r="D827" s="137"/>
      <c r="E827" s="137"/>
      <c r="F827" s="137"/>
    </row>
    <row r="828" spans="1:6">
      <c r="A828" s="3"/>
      <c r="B828" s="137"/>
      <c r="C828" s="137"/>
      <c r="D828" s="137"/>
      <c r="E828" s="137"/>
      <c r="F828" s="137"/>
    </row>
    <row r="829" spans="1:6">
      <c r="A829" s="3"/>
      <c r="B829" s="137"/>
      <c r="C829" s="137"/>
      <c r="D829" s="137"/>
      <c r="E829" s="137"/>
      <c r="F829" s="137"/>
    </row>
    <row r="830" spans="1:6">
      <c r="A830" s="3"/>
      <c r="B830" s="137"/>
      <c r="C830" s="137"/>
      <c r="D830" s="137"/>
      <c r="E830" s="137"/>
      <c r="F830" s="137"/>
    </row>
    <row r="831" spans="1:6">
      <c r="A831" s="3"/>
      <c r="B831" s="137"/>
      <c r="C831" s="137"/>
      <c r="D831" s="137"/>
      <c r="E831" s="137"/>
      <c r="F831" s="137"/>
    </row>
    <row r="832" spans="1:6">
      <c r="A832" s="3"/>
      <c r="B832" s="137"/>
      <c r="C832" s="137"/>
      <c r="D832" s="137"/>
      <c r="E832" s="137"/>
      <c r="F832" s="137"/>
    </row>
    <row r="833" spans="1:6">
      <c r="A833" s="3"/>
      <c r="B833" s="137"/>
      <c r="C833" s="137"/>
      <c r="D833" s="137"/>
      <c r="E833" s="137"/>
      <c r="F833" s="137"/>
    </row>
    <row r="834" spans="1:6">
      <c r="A834" s="3"/>
      <c r="B834" s="137"/>
      <c r="C834" s="137"/>
      <c r="D834" s="137"/>
      <c r="E834" s="137"/>
      <c r="F834" s="137"/>
    </row>
    <row r="835" spans="1:6">
      <c r="A835" s="3"/>
      <c r="B835" s="137"/>
      <c r="C835" s="137"/>
      <c r="D835" s="137"/>
      <c r="E835" s="137"/>
      <c r="F835" s="137"/>
    </row>
    <row r="836" spans="1:6">
      <c r="A836" s="3"/>
      <c r="B836" s="137"/>
      <c r="C836" s="137"/>
      <c r="D836" s="137"/>
      <c r="E836" s="137"/>
      <c r="F836" s="137"/>
    </row>
    <row r="837" spans="1:6">
      <c r="A837" s="3"/>
      <c r="B837" s="137"/>
      <c r="C837" s="137"/>
      <c r="D837" s="137"/>
      <c r="E837" s="137"/>
      <c r="F837" s="137"/>
    </row>
    <row r="838" spans="1:6">
      <c r="A838" s="3"/>
      <c r="B838" s="137"/>
      <c r="C838" s="137"/>
      <c r="D838" s="137"/>
      <c r="E838" s="137"/>
      <c r="F838" s="137"/>
    </row>
    <row r="839" spans="1:6">
      <c r="A839" s="3"/>
      <c r="B839" s="137"/>
      <c r="C839" s="137"/>
      <c r="D839" s="137"/>
      <c r="E839" s="137"/>
      <c r="F839" s="137"/>
    </row>
    <row r="840" spans="1:6">
      <c r="A840" s="3"/>
      <c r="B840" s="137"/>
      <c r="C840" s="137"/>
      <c r="D840" s="137"/>
      <c r="E840" s="137"/>
      <c r="F840" s="137"/>
    </row>
    <row r="841" spans="1:6">
      <c r="A841" s="3"/>
      <c r="B841" s="137"/>
      <c r="C841" s="137"/>
      <c r="D841" s="137"/>
      <c r="E841" s="137"/>
      <c r="F841" s="137"/>
    </row>
    <row r="842" spans="1:6">
      <c r="A842" s="3"/>
      <c r="B842" s="137"/>
      <c r="C842" s="137"/>
      <c r="D842" s="137"/>
      <c r="E842" s="137"/>
      <c r="F842" s="137"/>
    </row>
    <row r="843" spans="1:6">
      <c r="A843" s="3"/>
      <c r="B843" s="137"/>
      <c r="C843" s="137"/>
      <c r="D843" s="137"/>
      <c r="E843" s="137"/>
      <c r="F843" s="137"/>
    </row>
    <row r="844" spans="1:6">
      <c r="A844" s="3"/>
      <c r="B844" s="137"/>
      <c r="C844" s="137"/>
      <c r="D844" s="137"/>
      <c r="E844" s="137"/>
      <c r="F844" s="137"/>
    </row>
    <row r="845" spans="1:6">
      <c r="A845" s="3"/>
      <c r="B845" s="137"/>
      <c r="C845" s="137"/>
      <c r="D845" s="137"/>
      <c r="E845" s="137"/>
      <c r="F845" s="137"/>
    </row>
    <row r="846" spans="1:6">
      <c r="A846" s="3"/>
      <c r="B846" s="137"/>
      <c r="C846" s="137"/>
      <c r="D846" s="137"/>
      <c r="E846" s="137"/>
      <c r="F846" s="137"/>
    </row>
    <row r="847" spans="1:6">
      <c r="A847" s="3"/>
      <c r="B847" s="137"/>
      <c r="C847" s="137"/>
      <c r="D847" s="137"/>
      <c r="E847" s="137"/>
      <c r="F847" s="137"/>
    </row>
    <row r="848" spans="1:6">
      <c r="A848" s="3"/>
      <c r="B848" s="137"/>
      <c r="C848" s="137"/>
      <c r="D848" s="137"/>
      <c r="E848" s="137"/>
      <c r="F848" s="137"/>
    </row>
    <row r="849" spans="1:6">
      <c r="A849" s="3"/>
      <c r="B849" s="137"/>
      <c r="C849" s="137"/>
      <c r="D849" s="137"/>
      <c r="E849" s="137"/>
      <c r="F849" s="137"/>
    </row>
    <row r="850" spans="1:6">
      <c r="A850" s="3"/>
      <c r="B850" s="137"/>
      <c r="C850" s="137"/>
      <c r="D850" s="137"/>
      <c r="E850" s="137"/>
      <c r="F850" s="137"/>
    </row>
    <row r="851" spans="1:6">
      <c r="A851" s="3"/>
      <c r="B851" s="137"/>
      <c r="C851" s="137"/>
      <c r="D851" s="137"/>
      <c r="E851" s="137"/>
      <c r="F851" s="137"/>
    </row>
    <row r="852" spans="1:6">
      <c r="A852" s="3"/>
      <c r="B852" s="137"/>
      <c r="C852" s="137"/>
      <c r="D852" s="137"/>
      <c r="E852" s="137"/>
      <c r="F852" s="137"/>
    </row>
    <row r="853" spans="1:6">
      <c r="A853" s="3"/>
      <c r="B853" s="137"/>
      <c r="C853" s="137"/>
      <c r="D853" s="137"/>
      <c r="E853" s="137"/>
      <c r="F853" s="137"/>
    </row>
    <row r="854" spans="1:6">
      <c r="A854" s="3"/>
      <c r="B854" s="137"/>
      <c r="C854" s="137"/>
      <c r="D854" s="137"/>
      <c r="E854" s="137"/>
      <c r="F854" s="137"/>
    </row>
    <row r="855" spans="1:6">
      <c r="A855" s="3"/>
      <c r="B855" s="137"/>
      <c r="C855" s="137"/>
      <c r="D855" s="137"/>
      <c r="E855" s="137"/>
      <c r="F855" s="137"/>
    </row>
    <row r="856" spans="1:6">
      <c r="A856" s="3"/>
      <c r="B856" s="137"/>
      <c r="C856" s="137"/>
      <c r="D856" s="137"/>
      <c r="E856" s="137"/>
      <c r="F856" s="137"/>
    </row>
    <row r="857" spans="1:6">
      <c r="A857" s="3"/>
      <c r="B857" s="137"/>
      <c r="C857" s="137"/>
      <c r="D857" s="137"/>
      <c r="E857" s="137"/>
      <c r="F857" s="137"/>
    </row>
    <row r="858" spans="1:6">
      <c r="A858" s="3"/>
      <c r="B858" s="137"/>
      <c r="C858" s="137"/>
      <c r="D858" s="137"/>
      <c r="E858" s="137"/>
      <c r="F858" s="137"/>
    </row>
    <row r="859" spans="1:6">
      <c r="A859" s="3"/>
      <c r="B859" s="137"/>
      <c r="C859" s="137"/>
      <c r="D859" s="137"/>
      <c r="E859" s="137"/>
      <c r="F859" s="137"/>
    </row>
    <row r="860" spans="1:6">
      <c r="A860" s="3"/>
      <c r="B860" s="137"/>
      <c r="C860" s="137"/>
      <c r="D860" s="137"/>
      <c r="E860" s="137"/>
      <c r="F860" s="137"/>
    </row>
    <row r="861" spans="1:6">
      <c r="A861" s="3"/>
      <c r="B861" s="137"/>
      <c r="C861" s="137"/>
      <c r="D861" s="137"/>
      <c r="E861" s="137"/>
      <c r="F861" s="137"/>
    </row>
    <row r="862" spans="1:6">
      <c r="A862" s="3"/>
      <c r="B862" s="137"/>
      <c r="C862" s="137"/>
      <c r="D862" s="137"/>
      <c r="E862" s="137"/>
      <c r="F862" s="137"/>
    </row>
    <row r="863" spans="1:6">
      <c r="A863" s="3"/>
      <c r="B863" s="137"/>
      <c r="C863" s="137"/>
      <c r="D863" s="137"/>
      <c r="E863" s="137"/>
      <c r="F863" s="137"/>
    </row>
    <row r="864" spans="1:6">
      <c r="A864" s="3"/>
      <c r="B864" s="137"/>
      <c r="C864" s="137"/>
      <c r="D864" s="137"/>
      <c r="E864" s="137"/>
      <c r="F864" s="137"/>
    </row>
    <row r="865" spans="1:6">
      <c r="A865" s="3"/>
      <c r="B865" s="137"/>
      <c r="C865" s="137"/>
      <c r="D865" s="137"/>
      <c r="E865" s="137"/>
      <c r="F865" s="137"/>
    </row>
    <row r="866" spans="1:6">
      <c r="A866" s="3"/>
      <c r="B866" s="137"/>
      <c r="C866" s="137"/>
      <c r="D866" s="137"/>
      <c r="E866" s="137"/>
      <c r="F866" s="137"/>
    </row>
    <row r="867" spans="1:6">
      <c r="A867" s="3"/>
      <c r="B867" s="137"/>
      <c r="C867" s="137"/>
      <c r="D867" s="137"/>
      <c r="E867" s="137"/>
      <c r="F867" s="137"/>
    </row>
    <row r="868" spans="1:6">
      <c r="A868" s="3"/>
      <c r="B868" s="137"/>
      <c r="C868" s="137"/>
      <c r="D868" s="137"/>
      <c r="E868" s="137"/>
      <c r="F868" s="137"/>
    </row>
    <row r="869" spans="1:6">
      <c r="A869" s="3"/>
      <c r="B869" s="137"/>
      <c r="C869" s="137"/>
      <c r="D869" s="137"/>
      <c r="E869" s="137"/>
      <c r="F869" s="137"/>
    </row>
    <row r="870" spans="1:6">
      <c r="A870" s="3"/>
      <c r="B870" s="137"/>
      <c r="C870" s="137"/>
      <c r="D870" s="137"/>
      <c r="E870" s="137"/>
      <c r="F870" s="137"/>
    </row>
    <row r="871" spans="1:6">
      <c r="A871" s="3"/>
      <c r="B871" s="137"/>
      <c r="C871" s="137"/>
      <c r="D871" s="137"/>
      <c r="E871" s="137"/>
      <c r="F871" s="137"/>
    </row>
    <row r="872" spans="1:6">
      <c r="A872" s="3"/>
      <c r="B872" s="137"/>
      <c r="C872" s="137"/>
      <c r="D872" s="137"/>
      <c r="E872" s="137"/>
      <c r="F872" s="137"/>
    </row>
    <row r="873" spans="1:6">
      <c r="A873" s="3"/>
      <c r="B873" s="137"/>
      <c r="C873" s="137"/>
      <c r="D873" s="137"/>
      <c r="E873" s="137"/>
      <c r="F873" s="137"/>
    </row>
    <row r="874" spans="1:6">
      <c r="A874" s="3"/>
      <c r="B874" s="137"/>
      <c r="C874" s="137"/>
      <c r="D874" s="137"/>
      <c r="E874" s="137"/>
      <c r="F874" s="137"/>
    </row>
    <row r="875" spans="1:6">
      <c r="A875" s="3"/>
      <c r="B875" s="137"/>
      <c r="C875" s="137"/>
      <c r="D875" s="137"/>
      <c r="E875" s="137"/>
      <c r="F875" s="137"/>
    </row>
    <row r="876" spans="1:6">
      <c r="A876" s="3"/>
      <c r="B876" s="137"/>
      <c r="C876" s="137"/>
      <c r="D876" s="137"/>
      <c r="E876" s="137"/>
      <c r="F876" s="137"/>
    </row>
    <row r="877" spans="1:6">
      <c r="A877" s="3"/>
      <c r="B877" s="137"/>
      <c r="C877" s="137"/>
      <c r="D877" s="137"/>
      <c r="E877" s="137"/>
      <c r="F877" s="137"/>
    </row>
    <row r="878" spans="1:6">
      <c r="A878" s="3"/>
      <c r="B878" s="137"/>
      <c r="C878" s="137"/>
      <c r="D878" s="137"/>
      <c r="E878" s="137"/>
      <c r="F878" s="137"/>
    </row>
    <row r="879" spans="1:6">
      <c r="A879" s="3"/>
      <c r="B879" s="137"/>
      <c r="C879" s="137"/>
      <c r="D879" s="137"/>
      <c r="E879" s="137"/>
      <c r="F879" s="137"/>
    </row>
    <row r="880" spans="1:6">
      <c r="A880" s="3"/>
      <c r="B880" s="137"/>
      <c r="C880" s="137"/>
      <c r="D880" s="137"/>
      <c r="E880" s="137"/>
      <c r="F880" s="137"/>
    </row>
    <row r="881" spans="1:6">
      <c r="A881" s="3"/>
      <c r="B881" s="137"/>
      <c r="C881" s="137"/>
      <c r="D881" s="137"/>
      <c r="E881" s="137"/>
      <c r="F881" s="137"/>
    </row>
    <row r="882" spans="1:6">
      <c r="A882" s="3"/>
      <c r="B882" s="137"/>
      <c r="C882" s="137"/>
      <c r="D882" s="137"/>
      <c r="E882" s="137"/>
      <c r="F882" s="137"/>
    </row>
    <row r="883" spans="1:6">
      <c r="A883" s="3"/>
      <c r="B883" s="137"/>
      <c r="C883" s="137"/>
      <c r="D883" s="137"/>
      <c r="E883" s="137"/>
      <c r="F883" s="137"/>
    </row>
    <row r="884" spans="1:6">
      <c r="A884" s="3"/>
      <c r="B884" s="137"/>
      <c r="C884" s="137"/>
      <c r="D884" s="137"/>
      <c r="E884" s="137"/>
      <c r="F884" s="137"/>
    </row>
    <row r="885" spans="1:6">
      <c r="A885" s="3"/>
      <c r="B885" s="137"/>
      <c r="C885" s="137"/>
      <c r="D885" s="137"/>
      <c r="E885" s="137"/>
      <c r="F885" s="137"/>
    </row>
    <row r="886" spans="1:6">
      <c r="A886" s="3"/>
      <c r="B886" s="137"/>
      <c r="C886" s="137"/>
      <c r="D886" s="137"/>
      <c r="E886" s="137"/>
      <c r="F886" s="137"/>
    </row>
    <row r="887" spans="1:6">
      <c r="A887" s="3"/>
      <c r="B887" s="137"/>
      <c r="C887" s="137"/>
      <c r="D887" s="137"/>
      <c r="E887" s="137"/>
      <c r="F887" s="137"/>
    </row>
    <row r="888" spans="1:6">
      <c r="A888" s="3"/>
      <c r="B888" s="137"/>
      <c r="C888" s="137"/>
      <c r="D888" s="137"/>
      <c r="E888" s="137"/>
      <c r="F888" s="137"/>
    </row>
    <row r="889" spans="1:6">
      <c r="A889" s="3"/>
      <c r="B889" s="137"/>
      <c r="C889" s="137"/>
      <c r="D889" s="137"/>
      <c r="E889" s="137"/>
      <c r="F889" s="137"/>
    </row>
    <row r="890" spans="1:6">
      <c r="A890" s="3"/>
      <c r="B890" s="137"/>
      <c r="C890" s="137"/>
      <c r="D890" s="137"/>
      <c r="E890" s="137"/>
      <c r="F890" s="137"/>
    </row>
    <row r="891" spans="1:6">
      <c r="A891" s="3"/>
      <c r="B891" s="137"/>
      <c r="C891" s="137"/>
      <c r="D891" s="137"/>
      <c r="E891" s="137"/>
      <c r="F891" s="137"/>
    </row>
    <row r="892" spans="1:6">
      <c r="A892" s="3"/>
      <c r="B892" s="137"/>
      <c r="C892" s="137"/>
      <c r="D892" s="137"/>
      <c r="E892" s="137"/>
      <c r="F892" s="137"/>
    </row>
    <row r="893" spans="1:6">
      <c r="A893" s="3"/>
      <c r="B893" s="137"/>
      <c r="C893" s="137"/>
      <c r="D893" s="137"/>
      <c r="E893" s="137"/>
      <c r="F893" s="137"/>
    </row>
    <row r="894" spans="1:6">
      <c r="A894" s="3"/>
      <c r="B894" s="137"/>
      <c r="C894" s="137"/>
      <c r="D894" s="137"/>
      <c r="E894" s="137"/>
      <c r="F894" s="137"/>
    </row>
  </sheetData>
  <mergeCells count="6">
    <mergeCell ref="A16:A25"/>
    <mergeCell ref="A1:H1"/>
    <mergeCell ref="A4:A10"/>
    <mergeCell ref="A34:A38"/>
    <mergeCell ref="A11:A15"/>
    <mergeCell ref="A26:A3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L11"/>
  <sheetViews>
    <sheetView zoomScale="85" zoomScaleNormal="85" workbookViewId="0">
      <selection activeCell="A16" sqref="A16:B16"/>
    </sheetView>
  </sheetViews>
  <sheetFormatPr baseColWidth="10" defaultRowHeight="13.2"/>
  <cols>
    <col min="1" max="1" width="19.44140625" customWidth="1"/>
  </cols>
  <sheetData>
    <row r="1" spans="1:12" ht="24.6">
      <c r="A1" s="212" t="s">
        <v>448</v>
      </c>
      <c r="B1" s="213"/>
      <c r="C1" s="213"/>
      <c r="D1" s="213"/>
      <c r="E1" s="213"/>
      <c r="F1" s="213"/>
      <c r="G1" s="213"/>
      <c r="H1" s="213"/>
    </row>
    <row r="2" spans="1:12" ht="13.8" thickBot="1"/>
    <row r="3" spans="1:12">
      <c r="A3" s="145"/>
      <c r="B3" s="150">
        <v>41791</v>
      </c>
      <c r="C3" s="150">
        <v>41821</v>
      </c>
      <c r="D3" s="150">
        <v>41852</v>
      </c>
      <c r="E3" s="150">
        <v>41883</v>
      </c>
      <c r="F3" s="150">
        <v>41913</v>
      </c>
      <c r="G3" s="150">
        <v>41944</v>
      </c>
      <c r="H3" s="150">
        <v>41974</v>
      </c>
      <c r="I3" s="150">
        <v>42005</v>
      </c>
      <c r="J3" s="150">
        <v>42036</v>
      </c>
      <c r="K3" s="150">
        <v>42064</v>
      </c>
      <c r="L3" s="151"/>
    </row>
    <row r="4" spans="1:12">
      <c r="A4" s="146"/>
      <c r="B4" s="148" t="s">
        <v>418</v>
      </c>
      <c r="C4" s="148" t="s">
        <v>423</v>
      </c>
      <c r="D4" s="148" t="s">
        <v>419</v>
      </c>
      <c r="E4" s="148" t="s">
        <v>420</v>
      </c>
      <c r="F4" s="148" t="s">
        <v>424</v>
      </c>
      <c r="G4" s="148" t="s">
        <v>421</v>
      </c>
      <c r="H4" s="148" t="s">
        <v>422</v>
      </c>
      <c r="I4" s="148" t="s">
        <v>425</v>
      </c>
      <c r="J4" s="148" t="s">
        <v>426</v>
      </c>
      <c r="K4" s="148" t="s">
        <v>417</v>
      </c>
      <c r="L4" s="149" t="s">
        <v>388</v>
      </c>
    </row>
    <row r="5" spans="1:12">
      <c r="A5" s="147" t="s">
        <v>3</v>
      </c>
      <c r="B5" s="318">
        <f>SUMPRODUCT(('Dwg List Schedule'!$A$4:$A$343=$A$5)*('Dwg List Schedule'!$J$4:$J$343&gt;B$3)*('Dwg List Schedule'!$J$4:$J$343&lt;C$3))</f>
        <v>3</v>
      </c>
      <c r="C5" s="318">
        <f>SUMPRODUCT(('Dwg List Schedule'!$A$4:$A$343=$A$5)*('Dwg List Schedule'!$J$4:$J$343&gt;C$3)*('Dwg List Schedule'!$J$4:$J$343&lt;D$3))</f>
        <v>1</v>
      </c>
      <c r="D5" s="318">
        <f>SUMPRODUCT(('Dwg List Schedule'!$A$4:$A$343=$A$5)*('Dwg List Schedule'!$J$4:$J$343&gt;D$3)*('Dwg List Schedule'!$J$4:$J$343&lt;E$3))</f>
        <v>3</v>
      </c>
      <c r="E5" s="318">
        <f>SUMPRODUCT(('Dwg List Schedule'!$A$4:$A$343=$A$5)*('Dwg List Schedule'!$J$4:$J$343&gt;E$3)*('Dwg List Schedule'!$J$4:$J$343&lt;F$3))</f>
        <v>5</v>
      </c>
      <c r="F5" s="318">
        <f>SUMPRODUCT(('Dwg List Schedule'!$A$4:$A$343=$A$5)*('Dwg List Schedule'!$J$4:$J$343&gt;F$3)*('Dwg List Schedule'!$J$4:$J$343&lt;G$3))</f>
        <v>2</v>
      </c>
      <c r="G5" s="318">
        <f>SUMPRODUCT(('Dwg List Schedule'!$A$4:$A$343=$A$5)*('Dwg List Schedule'!$J$4:$J$343&gt;G$3)*('Dwg List Schedule'!$J$4:$J$343&lt;H$3))</f>
        <v>2</v>
      </c>
      <c r="H5" s="318">
        <f>SUMPRODUCT(('Dwg List Schedule'!$A$4:$A$343=$A$5)*('Dwg List Schedule'!$J$4:$J$343&gt;H$3)*('Dwg List Schedule'!$J$4:$J$343&lt;I$3))</f>
        <v>3</v>
      </c>
      <c r="I5" s="318">
        <f>SUMPRODUCT(('Dwg List Schedule'!$A$4:$A$343=$A$5)*('Dwg List Schedule'!$J$4:$J$343&gt;I$3)*('Dwg List Schedule'!$J$4:$J$343&lt;J$3))</f>
        <v>0</v>
      </c>
      <c r="J5" s="318">
        <f>SUMPRODUCT(('Dwg List Schedule'!$A$4:$A$343=$A$5)*('Dwg List Schedule'!$J$4:$J$343&gt;J$3)*('Dwg List Schedule'!$J$4:$J$343&lt;K$3))</f>
        <v>0</v>
      </c>
      <c r="K5" s="318">
        <f>SUMPRODUCT(('Dwg List Schedule'!$A$4:$A$343=$A$5)*('Dwg List Schedule'!$J$4:$J$343&gt;K$3)*('Dwg List Schedule'!$J$4:$J$343&lt;L$3))</f>
        <v>0</v>
      </c>
      <c r="L5" s="319">
        <f>SUM(B5:K5)</f>
        <v>19</v>
      </c>
    </row>
    <row r="6" spans="1:12">
      <c r="A6" s="320" t="s">
        <v>4</v>
      </c>
      <c r="B6" s="321">
        <f>SUMPRODUCT(('Dwg List Schedule'!$A$4:$A$343=$A$6)*('Dwg List Schedule'!$J$4:$J$343&gt;B$3)*('Dwg List Schedule'!$J$4:$J$343&lt;C$3))</f>
        <v>1</v>
      </c>
      <c r="C6" s="321">
        <f>SUMPRODUCT(('Dwg List Schedule'!$A$4:$A$343=$A$6)*('Dwg List Schedule'!$J$4:$J$343&gt;C$3)*('Dwg List Schedule'!$J$4:$J$343&lt;D$3))</f>
        <v>0</v>
      </c>
      <c r="D6" s="321">
        <f>SUMPRODUCT(('Dwg List Schedule'!$A$4:$A$343=$A$6)*('Dwg List Schedule'!$J$4:$J$343&gt;D$3)*('Dwg List Schedule'!$J$4:$J$343&lt;E$3))</f>
        <v>0</v>
      </c>
      <c r="E6" s="321">
        <f>SUMPRODUCT(('Dwg List Schedule'!$A$4:$A$343=$A$6)*('Dwg List Schedule'!$J$4:$J$343&gt;E$3)*('Dwg List Schedule'!$J$4:$J$343&lt;F$3))</f>
        <v>3</v>
      </c>
      <c r="F6" s="321">
        <f>SUMPRODUCT(('Dwg List Schedule'!$A$4:$A$343=$A$6)*('Dwg List Schedule'!$J$4:$J$343&gt;F$3)*('Dwg List Schedule'!$J$4:$J$343&lt;G$3))</f>
        <v>9</v>
      </c>
      <c r="G6" s="321">
        <f>SUMPRODUCT(('Dwg List Schedule'!$A$4:$A$343=$A$6)*('Dwg List Schedule'!$J$4:$J$343&gt;G$3)*('Dwg List Schedule'!$J$4:$J$343&lt;H$3))</f>
        <v>4</v>
      </c>
      <c r="H6" s="321">
        <f>SUMPRODUCT(('Dwg List Schedule'!$A$4:$A$343=$A$6)*('Dwg List Schedule'!$J$4:$J$343&gt;H$3)*('Dwg List Schedule'!$J$4:$J$343&lt;I$3))</f>
        <v>1</v>
      </c>
      <c r="I6" s="321">
        <f>SUMPRODUCT(('Dwg List Schedule'!$A$4:$A$343=$A$6)*('Dwg List Schedule'!$J$4:$J$343&gt;I$3)*('Dwg List Schedule'!$J$4:$J$343&lt;J$3))</f>
        <v>0</v>
      </c>
      <c r="J6" s="321">
        <f>SUMPRODUCT(('Dwg List Schedule'!$A$4:$A$343=$A$6)*('Dwg List Schedule'!$J$4:$J$343&gt;J$3)*('Dwg List Schedule'!$J$4:$J$343&lt;K$3))</f>
        <v>0</v>
      </c>
      <c r="K6" s="321">
        <f>SUMPRODUCT(('Dwg List Schedule'!$A$4:$A$343=$A$6)*('Dwg List Schedule'!$J$4:$J$343&gt;K$3)*('Dwg List Schedule'!$J$4:$J$343&lt;L$3))</f>
        <v>0</v>
      </c>
      <c r="L6" s="319">
        <f t="shared" ref="L6:L9" si="0">SUM(B6:K6)</f>
        <v>18</v>
      </c>
    </row>
    <row r="7" spans="1:12">
      <c r="A7" s="147" t="s">
        <v>2</v>
      </c>
      <c r="B7" s="318">
        <f>SUMPRODUCT(('Dwg List Schedule'!$A$4:$A$343=$A$7)*('Dwg List Schedule'!$J$4:$J$343&gt;B$3)*('Dwg List Schedule'!$J$4:$J$343&lt;C$3))</f>
        <v>0</v>
      </c>
      <c r="C7" s="318">
        <f>SUMPRODUCT(('Dwg List Schedule'!$A$4:$A$343=$A$7)*('Dwg List Schedule'!$J$4:$J$343&gt;C$3)*('Dwg List Schedule'!$J$4:$J$343&lt;D$3))</f>
        <v>0</v>
      </c>
      <c r="D7" s="318">
        <f>SUMPRODUCT(('Dwg List Schedule'!$A$4:$A$343=$A$7)*('Dwg List Schedule'!$J$4:$J$343&gt;D$3)*('Dwg List Schedule'!$J$4:$J$343&lt;E$3))</f>
        <v>0</v>
      </c>
      <c r="E7" s="318">
        <f>SUMPRODUCT(('Dwg List Schedule'!$A$4:$A$343=$A$7)*('Dwg List Schedule'!$J$4:$J$343&gt;E$3)*('Dwg List Schedule'!$J$4:$J$343&lt;F$3))</f>
        <v>2</v>
      </c>
      <c r="F7" s="318">
        <f>SUMPRODUCT(('Dwg List Schedule'!$A$4:$A$343=$A$7)*('Dwg List Schedule'!$J$4:$J$343&gt;F$3)*('Dwg List Schedule'!$J$4:$J$343&lt;G$3))</f>
        <v>2</v>
      </c>
      <c r="G7" s="318">
        <f>SUMPRODUCT(('Dwg List Schedule'!$A$4:$A$343=$A$7)*('Dwg List Schedule'!$J$4:$J$343&gt;G$3)*('Dwg List Schedule'!$J$4:$J$343&lt;H$3))</f>
        <v>0</v>
      </c>
      <c r="H7" s="318">
        <f>SUMPRODUCT(('Dwg List Schedule'!$A$4:$A$343=$A$7)*('Dwg List Schedule'!$J$4:$J$343&gt;H$3)*('Dwg List Schedule'!$J$4:$J$343&lt;I$3))</f>
        <v>0</v>
      </c>
      <c r="I7" s="318">
        <f>SUMPRODUCT(('Dwg List Schedule'!$A$4:$A$343=$A$7)*('Dwg List Schedule'!$J$4:$J$343&gt;I$3)*('Dwg List Schedule'!$J$4:$J$343&lt;J$3))</f>
        <v>0</v>
      </c>
      <c r="J7" s="318">
        <f>SUMPRODUCT(('Dwg List Schedule'!$A$4:$A$343=$A$7)*('Dwg List Schedule'!$J$4:$J$343&gt;J$3)*('Dwg List Schedule'!$J$4:$J$343&lt;K$3))</f>
        <v>0</v>
      </c>
      <c r="K7" s="318">
        <f>SUMPRODUCT(('Dwg List Schedule'!$A$4:$A$343=$A$7)*('Dwg List Schedule'!$J$4:$J$343&gt;K$3)*('Dwg List Schedule'!$J$4:$J$343&lt;L$3))</f>
        <v>0</v>
      </c>
      <c r="L7" s="319">
        <f t="shared" si="0"/>
        <v>4</v>
      </c>
    </row>
    <row r="8" spans="1:12">
      <c r="A8" s="320" t="s">
        <v>385</v>
      </c>
      <c r="B8" s="321">
        <f>SUMPRODUCT(('Dwg List Schedule'!$A$4:$A$343=$A$8)*('Dwg List Schedule'!$J$4:$J$343&gt;B$3)*('Dwg List Schedule'!$J$4:$J$343&lt;C$3))</f>
        <v>0</v>
      </c>
      <c r="C8" s="321">
        <f>SUMPRODUCT(('Dwg List Schedule'!$A$4:$A$343=$A$8)*('Dwg List Schedule'!$J$4:$J$343&gt;C$3)*('Dwg List Schedule'!$J$4:$J$343&lt;D$3))</f>
        <v>0</v>
      </c>
      <c r="D8" s="321">
        <f>SUMPRODUCT(('Dwg List Schedule'!$A$4:$A$343=$A$8)*('Dwg List Schedule'!$J$4:$J$343&gt;D$3)*('Dwg List Schedule'!$J$4:$J$343&lt;E$3))</f>
        <v>1</v>
      </c>
      <c r="E8" s="321">
        <f>SUMPRODUCT(('Dwg List Schedule'!$A$4:$A$343=$A$8)*('Dwg List Schedule'!$J$4:$J$343&gt;E$3)*('Dwg List Schedule'!$J$4:$J$343&lt;F$3))</f>
        <v>0</v>
      </c>
      <c r="F8" s="321">
        <f>SUMPRODUCT(('Dwg List Schedule'!$A$4:$A$343=$A$8)*('Dwg List Schedule'!$J$4:$J$343&gt;F$3)*('Dwg List Schedule'!$J$4:$J$343&lt;G$3))</f>
        <v>0</v>
      </c>
      <c r="G8" s="321">
        <f>SUMPRODUCT(('Dwg List Schedule'!$A$4:$A$343=$A$8)*('Dwg List Schedule'!$J$4:$J$343&gt;G$3)*('Dwg List Schedule'!$J$4:$J$343&lt;H$3))</f>
        <v>0</v>
      </c>
      <c r="H8" s="321">
        <f>SUMPRODUCT(('Dwg List Schedule'!$A$4:$A$343=$A$8)*('Dwg List Schedule'!$J$4:$J$343&gt;H$3)*('Dwg List Schedule'!$J$4:$J$343&lt;I$3))</f>
        <v>0</v>
      </c>
      <c r="I8" s="321">
        <f>SUMPRODUCT(('Dwg List Schedule'!$A$4:$A$343=$A$8)*('Dwg List Schedule'!$J$4:$J$343&gt;I$3)*('Dwg List Schedule'!$J$4:$J$343&lt;J$3))</f>
        <v>0</v>
      </c>
      <c r="J8" s="321">
        <f>SUMPRODUCT(('Dwg List Schedule'!$A$4:$A$343=$A$8)*('Dwg List Schedule'!$J$4:$J$343&gt;J$3)*('Dwg List Schedule'!$J$4:$J$343&lt;K$3))</f>
        <v>0</v>
      </c>
      <c r="K8" s="321">
        <f>SUMPRODUCT(('Dwg List Schedule'!$A$4:$A$343=$A$8)*('Dwg List Schedule'!$J$4:$J$343&gt;K$3)*('Dwg List Schedule'!$J$4:$J$343&lt;L$3))</f>
        <v>0</v>
      </c>
      <c r="L8" s="319">
        <f t="shared" si="0"/>
        <v>1</v>
      </c>
    </row>
    <row r="9" spans="1:12">
      <c r="A9" s="147" t="s">
        <v>386</v>
      </c>
      <c r="B9" s="318">
        <f>SUMPRODUCT(('Dwg List Schedule'!$A$4:$A$343=$A$9)*('Dwg List Schedule'!$J$4:$J$343&gt;B$3)*('Dwg List Schedule'!$J$4:$J$343&lt;C$3))</f>
        <v>0</v>
      </c>
      <c r="C9" s="318">
        <f>SUMPRODUCT(('Dwg List Schedule'!$A$4:$A$343=$A$9)*('Dwg List Schedule'!$J$4:$J$343&gt;C$3)*('Dwg List Schedule'!$J$4:$J$343&lt;D$3))</f>
        <v>0</v>
      </c>
      <c r="D9" s="318">
        <f>SUMPRODUCT(('Dwg List Schedule'!$A$4:$A$343=$A$9)*('Dwg List Schedule'!$J$4:$J$343&gt;D$3)*('Dwg List Schedule'!$J$4:$J$343&lt;E$3))</f>
        <v>0</v>
      </c>
      <c r="E9" s="318">
        <f>SUMPRODUCT(('Dwg List Schedule'!$A$4:$A$343=$A$9)*('Dwg List Schedule'!$J$4:$J$343&gt;E$3)*('Dwg List Schedule'!$J$4:$J$343&lt;F$3))</f>
        <v>0</v>
      </c>
      <c r="F9" s="318">
        <f>SUMPRODUCT(('Dwg List Schedule'!$A$4:$A$343=$A$9)*('Dwg List Schedule'!$J$4:$J$343&gt;F$3)*('Dwg List Schedule'!$J$4:$J$343&lt;G$3))</f>
        <v>0</v>
      </c>
      <c r="G9" s="318">
        <f>SUMPRODUCT(('Dwg List Schedule'!$A$4:$A$343=$A$9)*('Dwg List Schedule'!$J$4:$J$343&gt;G$3)*('Dwg List Schedule'!$J$4:$J$343&lt;H$3))</f>
        <v>0</v>
      </c>
      <c r="H9" s="318">
        <f>SUMPRODUCT(('Dwg List Schedule'!$A$4:$A$343=$A$9)*('Dwg List Schedule'!$J$4:$J$343&gt;H$3)*('Dwg List Schedule'!$J$4:$J$343&lt;I$3))</f>
        <v>0</v>
      </c>
      <c r="I9" s="318">
        <f>SUMPRODUCT(('Dwg List Schedule'!$A$4:$A$343=$A$9)*('Dwg List Schedule'!$J$4:$J$343&gt;I$3)*('Dwg List Schedule'!$J$4:$J$343&lt;J$3))</f>
        <v>0</v>
      </c>
      <c r="J9" s="318">
        <f>SUMPRODUCT(('Dwg List Schedule'!$A$4:$A$343=$A$9)*('Dwg List Schedule'!$J$4:$J$343&gt;J$3)*('Dwg List Schedule'!$J$4:$J$343&lt;K$3))</f>
        <v>0</v>
      </c>
      <c r="K9" s="318">
        <f>SUMPRODUCT(('Dwg List Schedule'!$A$4:$A$343=$A$9)*('Dwg List Schedule'!$J$4:$J$343&gt;K$3)*('Dwg List Schedule'!$J$4:$J$343&lt;L$3))</f>
        <v>0</v>
      </c>
      <c r="L9" s="319">
        <f t="shared" si="0"/>
        <v>0</v>
      </c>
    </row>
    <row r="10" spans="1:12" ht="13.8" thickBot="1">
      <c r="A10" s="322" t="s">
        <v>388</v>
      </c>
      <c r="B10" s="323">
        <f>SUM(B5:B8)</f>
        <v>4</v>
      </c>
      <c r="C10" s="323">
        <f>SUM(C5:C8)</f>
        <v>1</v>
      </c>
      <c r="D10" s="323">
        <f>SUM(D5:D8)</f>
        <v>4</v>
      </c>
      <c r="E10" s="323">
        <f>SUM(E5:E8)</f>
        <v>10</v>
      </c>
      <c r="F10" s="323">
        <f>SUM(F5:F8)</f>
        <v>13</v>
      </c>
      <c r="G10" s="323">
        <f>SUM(G5:G8)</f>
        <v>6</v>
      </c>
      <c r="H10" s="323">
        <f>SUM(H5:H8)</f>
        <v>4</v>
      </c>
      <c r="I10" s="323">
        <f>SUM(I5:I8)</f>
        <v>0</v>
      </c>
      <c r="J10" s="323">
        <f>SUM(J5:J8)</f>
        <v>0</v>
      </c>
      <c r="K10" s="323">
        <f>SUM(K5:K8)</f>
        <v>0</v>
      </c>
      <c r="L10" s="324">
        <f>SUM(L5:L8)</f>
        <v>42</v>
      </c>
    </row>
    <row r="11" spans="1:12"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</row>
  </sheetData>
  <mergeCells count="1">
    <mergeCell ref="A1: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B1:H13"/>
  <sheetViews>
    <sheetView workbookViewId="0">
      <selection activeCell="D13" sqref="D13"/>
    </sheetView>
  </sheetViews>
  <sheetFormatPr baseColWidth="10" defaultRowHeight="13.2"/>
  <cols>
    <col min="2" max="2" width="14.6640625" bestFit="1" customWidth="1"/>
  </cols>
  <sheetData>
    <row r="1" spans="2:8" ht="13.8" thickBot="1"/>
    <row r="2" spans="2:8" ht="13.8" thickBot="1">
      <c r="B2" s="135" t="s">
        <v>384</v>
      </c>
      <c r="C2" s="136">
        <v>41900</v>
      </c>
    </row>
    <row r="6" spans="2:8">
      <c r="B6" t="s">
        <v>381</v>
      </c>
      <c r="C6" t="s">
        <v>382</v>
      </c>
    </row>
    <row r="7" spans="2:8">
      <c r="C7" t="s">
        <v>383</v>
      </c>
    </row>
    <row r="12" spans="2:8">
      <c r="H12" s="3"/>
    </row>
    <row r="13" spans="2:8">
      <c r="H13" s="3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Dwg List Schedule</vt:lpstr>
      <vt:lpstr>Recap</vt:lpstr>
      <vt:lpstr>Workload</vt:lpstr>
      <vt:lpstr>Mymacro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VALIANT SERIES 32500/34300DWT BULK CARRIER</dc:title>
  <dc:creator>Administrator</dc:creator>
  <cp:lastModifiedBy>thr</cp:lastModifiedBy>
  <cp:lastPrinted>2014-10-08T06:31:41Z</cp:lastPrinted>
  <dcterms:created xsi:type="dcterms:W3CDTF">1999-03-15T02:19:36Z</dcterms:created>
  <dcterms:modified xsi:type="dcterms:W3CDTF">2014-10-09T09:31:25Z</dcterms:modified>
</cp:coreProperties>
</file>