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76" yWindow="132" windowWidth="7128" windowHeight="2520"/>
  </bookViews>
  <sheets>
    <sheet name="GUI" sheetId="3" r:id="rId1"/>
    <sheet name="MT_BF0" sheetId="4" r:id="rId2"/>
    <sheet name="MT_BF2" sheetId="5" r:id="rId3"/>
    <sheet name="MT_BF1" sheetId="9" r:id="rId4"/>
    <sheet name="MT_BF3" sheetId="10" r:id="rId5"/>
    <sheet name="MT_BF4" sheetId="6" r:id="rId6"/>
    <sheet name="MT_BF5" sheetId="11" r:id="rId7"/>
    <sheet name="MT_BF6" sheetId="12" r:id="rId8"/>
    <sheet name="ME_FAT" sheetId="1" r:id="rId9"/>
    <sheet name="DG_FAT" sheetId="2" r:id="rId10"/>
    <sheet name="TBD" sheetId="8" r:id="rId11"/>
  </sheets>
  <externalReferences>
    <externalReference r:id="rId12"/>
  </externalReferences>
  <calcPr calcId="125725"/>
</workbook>
</file>

<file path=xl/calcChain.xml><?xml version="1.0" encoding="utf-8"?>
<calcChain xmlns="http://schemas.openxmlformats.org/spreadsheetml/2006/main">
  <c r="C22" i="3"/>
  <c r="E22" i="12" l="1" a="1"/>
  <c r="F22" s="1"/>
  <c r="E21" a="1"/>
  <c r="F21" s="1"/>
  <c r="F20"/>
  <c r="E20" a="1"/>
  <c r="E19" a="1"/>
  <c r="F19" s="1"/>
  <c r="F18"/>
  <c r="E18" a="1"/>
  <c r="E17" a="1"/>
  <c r="F17" s="1"/>
  <c r="F16"/>
  <c r="E16" a="1"/>
  <c r="E15" a="1"/>
  <c r="F15" s="1"/>
  <c r="F14"/>
  <c r="E14" a="1"/>
  <c r="E13" a="1"/>
  <c r="F13" s="1"/>
  <c r="F12"/>
  <c r="E12" a="1"/>
  <c r="E11" a="1"/>
  <c r="F11" s="1"/>
  <c r="F10"/>
  <c r="E10" a="1"/>
  <c r="E9" a="1"/>
  <c r="F9" s="1"/>
  <c r="E8" a="1"/>
  <c r="F8" s="1"/>
  <c r="E7" a="1"/>
  <c r="F7" s="1"/>
  <c r="E6" a="1"/>
  <c r="F6" s="1"/>
  <c r="E22" i="11" a="1"/>
  <c r="F22" s="1"/>
  <c r="E21" a="1"/>
  <c r="F21" s="1"/>
  <c r="E20" a="1"/>
  <c r="F20" s="1"/>
  <c r="E19" a="1"/>
  <c r="F19" s="1"/>
  <c r="E18" a="1"/>
  <c r="F17"/>
  <c r="E17" a="1"/>
  <c r="E16" a="1"/>
  <c r="F15"/>
  <c r="E15" a="1"/>
  <c r="E14" a="1"/>
  <c r="F13"/>
  <c r="E13" a="1"/>
  <c r="E12" a="1"/>
  <c r="E11" a="1"/>
  <c r="F11" s="1"/>
  <c r="E10" a="1"/>
  <c r="E9" a="1"/>
  <c r="F9" s="1"/>
  <c r="E8" a="1"/>
  <c r="F8" s="1"/>
  <c r="E7" a="1"/>
  <c r="F7" s="1"/>
  <c r="E6" a="1"/>
  <c r="F6" s="1"/>
  <c r="O46" i="8"/>
  <c r="O47"/>
  <c r="O48"/>
  <c r="O49"/>
  <c r="O50"/>
  <c r="O51"/>
  <c r="O52"/>
  <c r="O53"/>
  <c r="O54"/>
  <c r="O55"/>
  <c r="O56"/>
  <c r="O57"/>
  <c r="O58"/>
  <c r="O59"/>
  <c r="O60"/>
  <c r="O61"/>
  <c r="O45"/>
  <c r="M46"/>
  <c r="M47"/>
  <c r="M48"/>
  <c r="M49"/>
  <c r="M50"/>
  <c r="M51"/>
  <c r="M52"/>
  <c r="M53"/>
  <c r="M54"/>
  <c r="M55"/>
  <c r="M56"/>
  <c r="M57"/>
  <c r="M58"/>
  <c r="M59"/>
  <c r="M60"/>
  <c r="M61"/>
  <c r="M45"/>
  <c r="O6"/>
  <c r="O7"/>
  <c r="O8"/>
  <c r="O9"/>
  <c r="O10"/>
  <c r="O11"/>
  <c r="O12"/>
  <c r="O13"/>
  <c r="O14"/>
  <c r="O15"/>
  <c r="O16"/>
  <c r="O17"/>
  <c r="O18"/>
  <c r="O19"/>
  <c r="O20"/>
  <c r="O21"/>
  <c r="O5"/>
  <c r="M6"/>
  <c r="M7"/>
  <c r="M8"/>
  <c r="M9"/>
  <c r="M10"/>
  <c r="M11"/>
  <c r="M12"/>
  <c r="M13"/>
  <c r="M14"/>
  <c r="M15"/>
  <c r="M16"/>
  <c r="M17"/>
  <c r="M18"/>
  <c r="M19"/>
  <c r="M20"/>
  <c r="M21"/>
  <c r="M5"/>
  <c r="T26"/>
  <c r="T27"/>
  <c r="T28"/>
  <c r="T29"/>
  <c r="T30"/>
  <c r="T31"/>
  <c r="T32"/>
  <c r="T33"/>
  <c r="T34"/>
  <c r="T35"/>
  <c r="T36"/>
  <c r="T37"/>
  <c r="T38"/>
  <c r="T39"/>
  <c r="T40"/>
  <c r="T41"/>
  <c r="T25"/>
  <c r="L26"/>
  <c r="L27"/>
  <c r="L28"/>
  <c r="L29"/>
  <c r="L30"/>
  <c r="L31"/>
  <c r="L32"/>
  <c r="L33"/>
  <c r="L34"/>
  <c r="L35"/>
  <c r="L36"/>
  <c r="L37"/>
  <c r="L38"/>
  <c r="L39"/>
  <c r="L40"/>
  <c r="L41"/>
  <c r="L25"/>
  <c r="F26" a="1"/>
  <c r="F26"/>
  <c r="G26"/>
  <c r="H26"/>
  <c r="I26"/>
  <c r="F27" a="1"/>
  <c r="F27" s="1"/>
  <c r="G27"/>
  <c r="I27"/>
  <c r="F28" a="1"/>
  <c r="F28"/>
  <c r="G28"/>
  <c r="H28"/>
  <c r="I28"/>
  <c r="F29" a="1"/>
  <c r="F29" s="1"/>
  <c r="G29"/>
  <c r="I29"/>
  <c r="F30" a="1"/>
  <c r="F30"/>
  <c r="G30"/>
  <c r="H30"/>
  <c r="I30"/>
  <c r="F31" a="1"/>
  <c r="F31" s="1"/>
  <c r="G31"/>
  <c r="I31"/>
  <c r="F32" a="1"/>
  <c r="F32"/>
  <c r="G32"/>
  <c r="H32"/>
  <c r="I32"/>
  <c r="F33" a="1"/>
  <c r="F33" s="1"/>
  <c r="G33"/>
  <c r="I33"/>
  <c r="F34" a="1"/>
  <c r="F34"/>
  <c r="G34"/>
  <c r="H34"/>
  <c r="I34"/>
  <c r="F35" a="1"/>
  <c r="F35" s="1"/>
  <c r="G35"/>
  <c r="I35"/>
  <c r="F36" a="1"/>
  <c r="F36"/>
  <c r="G36"/>
  <c r="H36"/>
  <c r="I36"/>
  <c r="F37" a="1"/>
  <c r="F37" s="1"/>
  <c r="G37"/>
  <c r="I37"/>
  <c r="F38" a="1"/>
  <c r="F38"/>
  <c r="G38"/>
  <c r="H38"/>
  <c r="I38"/>
  <c r="F39" a="1"/>
  <c r="F39" s="1"/>
  <c r="G39"/>
  <c r="I39"/>
  <c r="F40" a="1"/>
  <c r="F40"/>
  <c r="Q40" s="1"/>
  <c r="R40" s="1"/>
  <c r="G40"/>
  <c r="H40"/>
  <c r="I40"/>
  <c r="F41" a="1"/>
  <c r="F41" s="1"/>
  <c r="G41"/>
  <c r="I41"/>
  <c r="F25" a="1"/>
  <c r="F25"/>
  <c r="G25"/>
  <c r="H25"/>
  <c r="I25"/>
  <c r="Q25"/>
  <c r="R25" s="1"/>
  <c r="J45"/>
  <c r="K45"/>
  <c r="Q26"/>
  <c r="R26" s="1"/>
  <c r="Q28"/>
  <c r="R28" s="1"/>
  <c r="Q30"/>
  <c r="R30" s="1"/>
  <c r="Q32"/>
  <c r="R32" s="1"/>
  <c r="Q34"/>
  <c r="R34" s="1"/>
  <c r="Q36"/>
  <c r="R36" s="1"/>
  <c r="Q38"/>
  <c r="R38" s="1"/>
  <c r="K26"/>
  <c r="K28"/>
  <c r="K30"/>
  <c r="K32"/>
  <c r="K34"/>
  <c r="K36"/>
  <c r="K38"/>
  <c r="K40"/>
  <c r="K25"/>
  <c r="J26"/>
  <c r="J28"/>
  <c r="J30"/>
  <c r="J32"/>
  <c r="J34"/>
  <c r="J36"/>
  <c r="J38"/>
  <c r="J40"/>
  <c r="J25"/>
  <c r="D22" i="10" a="1"/>
  <c r="E22" s="1"/>
  <c r="D21" a="1"/>
  <c r="E21" s="1"/>
  <c r="D20" a="1"/>
  <c r="E20" s="1"/>
  <c r="D19" a="1"/>
  <c r="E19" s="1"/>
  <c r="D18" a="1"/>
  <c r="E18" s="1"/>
  <c r="D17" a="1"/>
  <c r="E17" s="1"/>
  <c r="D16" a="1"/>
  <c r="E16" s="1"/>
  <c r="D15" a="1"/>
  <c r="E15" s="1"/>
  <c r="D14" a="1"/>
  <c r="E14" s="1"/>
  <c r="D13" a="1"/>
  <c r="E13" s="1"/>
  <c r="D12" a="1"/>
  <c r="F12" s="1"/>
  <c r="D11" a="1"/>
  <c r="E11" s="1"/>
  <c r="D10" a="1"/>
  <c r="F10" s="1"/>
  <c r="D9" a="1"/>
  <c r="E9" s="1"/>
  <c r="D8" a="1"/>
  <c r="F8" s="1"/>
  <c r="D7" a="1"/>
  <c r="E7" s="1"/>
  <c r="D6" a="1"/>
  <c r="F6" s="1"/>
  <c r="E7" i="9" a="1"/>
  <c r="E7" s="1"/>
  <c r="F7"/>
  <c r="E8" a="1"/>
  <c r="E8" s="1"/>
  <c r="F8"/>
  <c r="E9" a="1"/>
  <c r="E9" s="1"/>
  <c r="F9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6" a="1"/>
  <c r="E6" s="1"/>
  <c r="K5" i="8"/>
  <c r="J5"/>
  <c r="E45" a="1"/>
  <c r="F45" s="1"/>
  <c r="E5" a="1"/>
  <c r="E5" s="1"/>
  <c r="D61"/>
  <c r="D21"/>
  <c r="D60"/>
  <c r="D20"/>
  <c r="D59"/>
  <c r="D19"/>
  <c r="D58"/>
  <c r="D18"/>
  <c r="D57"/>
  <c r="D17"/>
  <c r="D56"/>
  <c r="D16"/>
  <c r="D55"/>
  <c r="D15"/>
  <c r="D54"/>
  <c r="D14"/>
  <c r="D53"/>
  <c r="D13"/>
  <c r="D52"/>
  <c r="D12"/>
  <c r="D51"/>
  <c r="D11"/>
  <c r="D50"/>
  <c r="D10"/>
  <c r="D49"/>
  <c r="D9"/>
  <c r="D48"/>
  <c r="D8"/>
  <c r="D47"/>
  <c r="D7"/>
  <c r="D46"/>
  <c r="D6"/>
  <c r="G10" i="12" l="1"/>
  <c r="E10"/>
  <c r="G12"/>
  <c r="E12"/>
  <c r="G14"/>
  <c r="E14"/>
  <c r="G16"/>
  <c r="E16"/>
  <c r="G18"/>
  <c r="E18"/>
  <c r="G20"/>
  <c r="E20"/>
  <c r="E6"/>
  <c r="G6"/>
  <c r="E7"/>
  <c r="G7"/>
  <c r="E8"/>
  <c r="G8"/>
  <c r="E9"/>
  <c r="G9"/>
  <c r="G11"/>
  <c r="E11"/>
  <c r="G13"/>
  <c r="E13"/>
  <c r="G15"/>
  <c r="E15"/>
  <c r="G17"/>
  <c r="E17"/>
  <c r="G19"/>
  <c r="E19"/>
  <c r="G21"/>
  <c r="E21"/>
  <c r="E22"/>
  <c r="G22"/>
  <c r="G10" i="11"/>
  <c r="E10"/>
  <c r="G12"/>
  <c r="E12"/>
  <c r="G14"/>
  <c r="E14"/>
  <c r="G16"/>
  <c r="E16"/>
  <c r="G18"/>
  <c r="E18"/>
  <c r="E6"/>
  <c r="G6"/>
  <c r="E7"/>
  <c r="G7"/>
  <c r="E8"/>
  <c r="G8"/>
  <c r="E9"/>
  <c r="G9"/>
  <c r="G11"/>
  <c r="E11"/>
  <c r="G13"/>
  <c r="E13"/>
  <c r="G15"/>
  <c r="E15"/>
  <c r="G17"/>
  <c r="E17"/>
  <c r="F10"/>
  <c r="F12"/>
  <c r="F14"/>
  <c r="F16"/>
  <c r="F18"/>
  <c r="E19"/>
  <c r="G19"/>
  <c r="E20"/>
  <c r="G20"/>
  <c r="E21"/>
  <c r="G21"/>
  <c r="E22"/>
  <c r="G22"/>
  <c r="F6" i="9"/>
  <c r="F22"/>
  <c r="F21"/>
  <c r="F20"/>
  <c r="F19"/>
  <c r="F18"/>
  <c r="F17"/>
  <c r="F16"/>
  <c r="F15"/>
  <c r="F14"/>
  <c r="F13"/>
  <c r="F12"/>
  <c r="F11"/>
  <c r="F10"/>
  <c r="G9"/>
  <c r="K9" s="1"/>
  <c r="G8"/>
  <c r="L8" s="1"/>
  <c r="G7"/>
  <c r="K7" s="1"/>
  <c r="E12" i="10"/>
  <c r="K41" i="8"/>
  <c r="K37"/>
  <c r="K33"/>
  <c r="K29"/>
  <c r="H41"/>
  <c r="Q41" s="1"/>
  <c r="R41" s="1"/>
  <c r="H39"/>
  <c r="Q39" s="1"/>
  <c r="R39" s="1"/>
  <c r="H37"/>
  <c r="Q37" s="1"/>
  <c r="R37" s="1"/>
  <c r="H35"/>
  <c r="Q35" s="1"/>
  <c r="R35" s="1"/>
  <c r="H33"/>
  <c r="Q33" s="1"/>
  <c r="R33" s="1"/>
  <c r="H31"/>
  <c r="Q31" s="1"/>
  <c r="R31" s="1"/>
  <c r="H29"/>
  <c r="Q29" s="1"/>
  <c r="R29" s="1"/>
  <c r="H27"/>
  <c r="K27" s="1"/>
  <c r="E6" i="10"/>
  <c r="E8"/>
  <c r="E10"/>
  <c r="D6"/>
  <c r="D7"/>
  <c r="F7"/>
  <c r="D8"/>
  <c r="D9"/>
  <c r="F9"/>
  <c r="D10"/>
  <c r="D11"/>
  <c r="F11"/>
  <c r="D12"/>
  <c r="D13"/>
  <c r="F13"/>
  <c r="D14"/>
  <c r="F14"/>
  <c r="D15"/>
  <c r="F15"/>
  <c r="D16"/>
  <c r="F16"/>
  <c r="D17"/>
  <c r="F17"/>
  <c r="D18"/>
  <c r="F18"/>
  <c r="D19"/>
  <c r="F19"/>
  <c r="D20"/>
  <c r="F20"/>
  <c r="D21"/>
  <c r="F21"/>
  <c r="D22"/>
  <c r="F22"/>
  <c r="H12" i="9"/>
  <c r="G22"/>
  <c r="G21"/>
  <c r="G20"/>
  <c r="G19"/>
  <c r="G18"/>
  <c r="G17"/>
  <c r="G16"/>
  <c r="G15"/>
  <c r="G14"/>
  <c r="G13"/>
  <c r="G12"/>
  <c r="G11"/>
  <c r="G10"/>
  <c r="G6"/>
  <c r="E45" i="8"/>
  <c r="G45"/>
  <c r="F5"/>
  <c r="G5"/>
  <c r="AN22" i="12" l="1"/>
  <c r="AL22"/>
  <c r="AJ22"/>
  <c r="AH22"/>
  <c r="AF22"/>
  <c r="AD22"/>
  <c r="AB22"/>
  <c r="Z22"/>
  <c r="X22"/>
  <c r="V22"/>
  <c r="T22"/>
  <c r="R22"/>
  <c r="P22"/>
  <c r="N22"/>
  <c r="L22"/>
  <c r="J22"/>
  <c r="H22"/>
  <c r="AO22"/>
  <c r="AM22"/>
  <c r="AK22"/>
  <c r="AI22"/>
  <c r="AG22"/>
  <c r="AE22"/>
  <c r="AC22"/>
  <c r="AA22"/>
  <c r="Y22"/>
  <c r="W22"/>
  <c r="U22"/>
  <c r="S22"/>
  <c r="Q22"/>
  <c r="O22"/>
  <c r="M22"/>
  <c r="K22"/>
  <c r="I22"/>
  <c r="AO9"/>
  <c r="AM9"/>
  <c r="AK9"/>
  <c r="AI9"/>
  <c r="AG9"/>
  <c r="AE9"/>
  <c r="AC9"/>
  <c r="AA9"/>
  <c r="Y9"/>
  <c r="AN9"/>
  <c r="AJ9"/>
  <c r="AF9"/>
  <c r="AB9"/>
  <c r="X9"/>
  <c r="V9"/>
  <c r="T9"/>
  <c r="R9"/>
  <c r="P9"/>
  <c r="N9"/>
  <c r="L9"/>
  <c r="J9"/>
  <c r="H9"/>
  <c r="AL9"/>
  <c r="AH9"/>
  <c r="AD9"/>
  <c r="Z9"/>
  <c r="W9"/>
  <c r="U9"/>
  <c r="S9"/>
  <c r="Q9"/>
  <c r="O9"/>
  <c r="M9"/>
  <c r="K9"/>
  <c r="I9"/>
  <c r="AN8"/>
  <c r="AL8"/>
  <c r="AJ8"/>
  <c r="AH8"/>
  <c r="AF8"/>
  <c r="AD8"/>
  <c r="AB8"/>
  <c r="Z8"/>
  <c r="X8"/>
  <c r="V8"/>
  <c r="T8"/>
  <c r="R8"/>
  <c r="P8"/>
  <c r="N8"/>
  <c r="L8"/>
  <c r="J8"/>
  <c r="H8"/>
  <c r="AO8"/>
  <c r="AM8"/>
  <c r="AK8"/>
  <c r="AI8"/>
  <c r="AG8"/>
  <c r="AE8"/>
  <c r="AC8"/>
  <c r="AA8"/>
  <c r="Y8"/>
  <c r="W8"/>
  <c r="U8"/>
  <c r="S8"/>
  <c r="Q8"/>
  <c r="O8"/>
  <c r="M8"/>
  <c r="K8"/>
  <c r="I8"/>
  <c r="AN7"/>
  <c r="AL7"/>
  <c r="AJ7"/>
  <c r="AH7"/>
  <c r="AF7"/>
  <c r="AD7"/>
  <c r="AB7"/>
  <c r="Z7"/>
  <c r="X7"/>
  <c r="V7"/>
  <c r="T7"/>
  <c r="R7"/>
  <c r="P7"/>
  <c r="N7"/>
  <c r="L7"/>
  <c r="J7"/>
  <c r="H7"/>
  <c r="AO7"/>
  <c r="AM7"/>
  <c r="AK7"/>
  <c r="AI7"/>
  <c r="AG7"/>
  <c r="AE7"/>
  <c r="AC7"/>
  <c r="AA7"/>
  <c r="Y7"/>
  <c r="W7"/>
  <c r="U7"/>
  <c r="S7"/>
  <c r="Q7"/>
  <c r="O7"/>
  <c r="M7"/>
  <c r="K7"/>
  <c r="I7"/>
  <c r="AN6"/>
  <c r="AL6"/>
  <c r="AJ6"/>
  <c r="AH6"/>
  <c r="AF6"/>
  <c r="AD6"/>
  <c r="AB6"/>
  <c r="Z6"/>
  <c r="X6"/>
  <c r="V6"/>
  <c r="T6"/>
  <c r="R6"/>
  <c r="P6"/>
  <c r="N6"/>
  <c r="L6"/>
  <c r="J6"/>
  <c r="H6"/>
  <c r="AO6"/>
  <c r="AM6"/>
  <c r="AK6"/>
  <c r="AI6"/>
  <c r="AG6"/>
  <c r="AE6"/>
  <c r="AC6"/>
  <c r="AA6"/>
  <c r="Y6"/>
  <c r="W6"/>
  <c r="U6"/>
  <c r="S6"/>
  <c r="Q6"/>
  <c r="O6"/>
  <c r="M6"/>
  <c r="K6"/>
  <c r="I6"/>
  <c r="AO21"/>
  <c r="AM21"/>
  <c r="AK21"/>
  <c r="AI21"/>
  <c r="AG21"/>
  <c r="AE21"/>
  <c r="AC21"/>
  <c r="AA21"/>
  <c r="Y21"/>
  <c r="W21"/>
  <c r="U21"/>
  <c r="S21"/>
  <c r="Q21"/>
  <c r="O21"/>
  <c r="M21"/>
  <c r="K21"/>
  <c r="I21"/>
  <c r="AN21"/>
  <c r="AJ21"/>
  <c r="AF21"/>
  <c r="AB21"/>
  <c r="X21"/>
  <c r="T21"/>
  <c r="P21"/>
  <c r="L21"/>
  <c r="H21"/>
  <c r="AL21"/>
  <c r="AH21"/>
  <c r="AD21"/>
  <c r="Z21"/>
  <c r="V21"/>
  <c r="R21"/>
  <c r="N21"/>
  <c r="J21"/>
  <c r="AO19"/>
  <c r="AM19"/>
  <c r="AK19"/>
  <c r="AI19"/>
  <c r="AG19"/>
  <c r="AE19"/>
  <c r="AC19"/>
  <c r="AA19"/>
  <c r="Y19"/>
  <c r="W19"/>
  <c r="U19"/>
  <c r="S19"/>
  <c r="Q19"/>
  <c r="O19"/>
  <c r="M19"/>
  <c r="K19"/>
  <c r="I19"/>
  <c r="AN19"/>
  <c r="AJ19"/>
  <c r="AF19"/>
  <c r="AB19"/>
  <c r="X19"/>
  <c r="T19"/>
  <c r="P19"/>
  <c r="L19"/>
  <c r="H19"/>
  <c r="AL19"/>
  <c r="AH19"/>
  <c r="AD19"/>
  <c r="Z19"/>
  <c r="V19"/>
  <c r="R19"/>
  <c r="N19"/>
  <c r="J19"/>
  <c r="AO17"/>
  <c r="AM17"/>
  <c r="AK17"/>
  <c r="AI17"/>
  <c r="AG17"/>
  <c r="AE17"/>
  <c r="AC17"/>
  <c r="AA17"/>
  <c r="Y17"/>
  <c r="W17"/>
  <c r="U17"/>
  <c r="S17"/>
  <c r="Q17"/>
  <c r="O17"/>
  <c r="M17"/>
  <c r="K17"/>
  <c r="I17"/>
  <c r="AN17"/>
  <c r="AJ17"/>
  <c r="AF17"/>
  <c r="AB17"/>
  <c r="X17"/>
  <c r="T17"/>
  <c r="P17"/>
  <c r="L17"/>
  <c r="H17"/>
  <c r="AL17"/>
  <c r="AH17"/>
  <c r="AD17"/>
  <c r="Z17"/>
  <c r="V17"/>
  <c r="R17"/>
  <c r="N17"/>
  <c r="J17"/>
  <c r="AO15"/>
  <c r="AM15"/>
  <c r="AK15"/>
  <c r="AI15"/>
  <c r="AG15"/>
  <c r="AE15"/>
  <c r="AC15"/>
  <c r="AA15"/>
  <c r="Y15"/>
  <c r="W15"/>
  <c r="U15"/>
  <c r="S15"/>
  <c r="Q15"/>
  <c r="O15"/>
  <c r="M15"/>
  <c r="K15"/>
  <c r="I15"/>
  <c r="AN15"/>
  <c r="AJ15"/>
  <c r="AF15"/>
  <c r="AB15"/>
  <c r="X15"/>
  <c r="T15"/>
  <c r="P15"/>
  <c r="L15"/>
  <c r="H15"/>
  <c r="AL15"/>
  <c r="AH15"/>
  <c r="AD15"/>
  <c r="Z15"/>
  <c r="V15"/>
  <c r="R15"/>
  <c r="N15"/>
  <c r="J15"/>
  <c r="AO13"/>
  <c r="AM13"/>
  <c r="AK13"/>
  <c r="AI13"/>
  <c r="AG13"/>
  <c r="AE13"/>
  <c r="AC13"/>
  <c r="AA13"/>
  <c r="Y13"/>
  <c r="W13"/>
  <c r="U13"/>
  <c r="S13"/>
  <c r="Q13"/>
  <c r="O13"/>
  <c r="M13"/>
  <c r="K13"/>
  <c r="I13"/>
  <c r="AN13"/>
  <c r="AJ13"/>
  <c r="AF13"/>
  <c r="AB13"/>
  <c r="X13"/>
  <c r="T13"/>
  <c r="P13"/>
  <c r="L13"/>
  <c r="H13"/>
  <c r="AL13"/>
  <c r="AH13"/>
  <c r="AD13"/>
  <c r="Z13"/>
  <c r="V13"/>
  <c r="R13"/>
  <c r="N13"/>
  <c r="J13"/>
  <c r="AO11"/>
  <c r="AM11"/>
  <c r="AK11"/>
  <c r="AI11"/>
  <c r="AG11"/>
  <c r="AE11"/>
  <c r="AC11"/>
  <c r="AA11"/>
  <c r="Y11"/>
  <c r="W11"/>
  <c r="U11"/>
  <c r="S11"/>
  <c r="Q11"/>
  <c r="O11"/>
  <c r="M11"/>
  <c r="K11"/>
  <c r="I11"/>
  <c r="AN11"/>
  <c r="AJ11"/>
  <c r="AF11"/>
  <c r="AB11"/>
  <c r="X11"/>
  <c r="T11"/>
  <c r="P11"/>
  <c r="L11"/>
  <c r="H11"/>
  <c r="AL11"/>
  <c r="AH11"/>
  <c r="AD11"/>
  <c r="Z11"/>
  <c r="V11"/>
  <c r="R11"/>
  <c r="N11"/>
  <c r="J11"/>
  <c r="AO20"/>
  <c r="AM20"/>
  <c r="AK20"/>
  <c r="AI20"/>
  <c r="AG20"/>
  <c r="AE20"/>
  <c r="AC20"/>
  <c r="AA20"/>
  <c r="Y20"/>
  <c r="W20"/>
  <c r="U20"/>
  <c r="S20"/>
  <c r="Q20"/>
  <c r="O20"/>
  <c r="M20"/>
  <c r="K20"/>
  <c r="I20"/>
  <c r="AL20"/>
  <c r="AH20"/>
  <c r="AD20"/>
  <c r="Z20"/>
  <c r="V20"/>
  <c r="R20"/>
  <c r="N20"/>
  <c r="J20"/>
  <c r="AN20"/>
  <c r="AJ20"/>
  <c r="AF20"/>
  <c r="AB20"/>
  <c r="X20"/>
  <c r="T20"/>
  <c r="P20"/>
  <c r="L20"/>
  <c r="H20"/>
  <c r="AO18"/>
  <c r="AM18"/>
  <c r="AK18"/>
  <c r="AI18"/>
  <c r="AG18"/>
  <c r="AE18"/>
  <c r="AC18"/>
  <c r="AA18"/>
  <c r="Y18"/>
  <c r="W18"/>
  <c r="U18"/>
  <c r="S18"/>
  <c r="Q18"/>
  <c r="O18"/>
  <c r="M18"/>
  <c r="K18"/>
  <c r="I18"/>
  <c r="AL18"/>
  <c r="AH18"/>
  <c r="AD18"/>
  <c r="Z18"/>
  <c r="V18"/>
  <c r="R18"/>
  <c r="N18"/>
  <c r="J18"/>
  <c r="AN18"/>
  <c r="AJ18"/>
  <c r="AF18"/>
  <c r="AB18"/>
  <c r="X18"/>
  <c r="T18"/>
  <c r="P18"/>
  <c r="L18"/>
  <c r="H18"/>
  <c r="AO16"/>
  <c r="AM16"/>
  <c r="AK16"/>
  <c r="AI16"/>
  <c r="AG16"/>
  <c r="AE16"/>
  <c r="AC16"/>
  <c r="AA16"/>
  <c r="Y16"/>
  <c r="W16"/>
  <c r="U16"/>
  <c r="S16"/>
  <c r="Q16"/>
  <c r="O16"/>
  <c r="M16"/>
  <c r="K16"/>
  <c r="I16"/>
  <c r="AL16"/>
  <c r="AH16"/>
  <c r="AD16"/>
  <c r="Z16"/>
  <c r="V16"/>
  <c r="R16"/>
  <c r="N16"/>
  <c r="J16"/>
  <c r="AN16"/>
  <c r="AJ16"/>
  <c r="AF16"/>
  <c r="AB16"/>
  <c r="X16"/>
  <c r="T16"/>
  <c r="P16"/>
  <c r="L16"/>
  <c r="H16"/>
  <c r="AO14"/>
  <c r="AM14"/>
  <c r="AK14"/>
  <c r="AI14"/>
  <c r="AG14"/>
  <c r="AE14"/>
  <c r="AC14"/>
  <c r="AA14"/>
  <c r="Y14"/>
  <c r="W14"/>
  <c r="U14"/>
  <c r="S14"/>
  <c r="Q14"/>
  <c r="O14"/>
  <c r="M14"/>
  <c r="K14"/>
  <c r="I14"/>
  <c r="AL14"/>
  <c r="AH14"/>
  <c r="AD14"/>
  <c r="Z14"/>
  <c r="V14"/>
  <c r="R14"/>
  <c r="N14"/>
  <c r="J14"/>
  <c r="AN14"/>
  <c r="AJ14"/>
  <c r="AF14"/>
  <c r="AB14"/>
  <c r="X14"/>
  <c r="T14"/>
  <c r="P14"/>
  <c r="L14"/>
  <c r="H14"/>
  <c r="AO12"/>
  <c r="AM12"/>
  <c r="AK12"/>
  <c r="AI12"/>
  <c r="AG12"/>
  <c r="AE12"/>
  <c r="AC12"/>
  <c r="AA12"/>
  <c r="Y12"/>
  <c r="W12"/>
  <c r="U12"/>
  <c r="S12"/>
  <c r="Q12"/>
  <c r="O12"/>
  <c r="M12"/>
  <c r="K12"/>
  <c r="I12"/>
  <c r="AL12"/>
  <c r="AH12"/>
  <c r="AD12"/>
  <c r="Z12"/>
  <c r="V12"/>
  <c r="R12"/>
  <c r="N12"/>
  <c r="J12"/>
  <c r="AN12"/>
  <c r="AJ12"/>
  <c r="AF12"/>
  <c r="AB12"/>
  <c r="X12"/>
  <c r="T12"/>
  <c r="P12"/>
  <c r="L12"/>
  <c r="H12"/>
  <c r="AO10"/>
  <c r="AM10"/>
  <c r="AK10"/>
  <c r="AI10"/>
  <c r="AG10"/>
  <c r="AE10"/>
  <c r="AC10"/>
  <c r="AA10"/>
  <c r="Y10"/>
  <c r="W10"/>
  <c r="U10"/>
  <c r="S10"/>
  <c r="Q10"/>
  <c r="O10"/>
  <c r="M10"/>
  <c r="K10"/>
  <c r="I10"/>
  <c r="AL10"/>
  <c r="AH10"/>
  <c r="AD10"/>
  <c r="Z10"/>
  <c r="V10"/>
  <c r="R10"/>
  <c r="N10"/>
  <c r="J10"/>
  <c r="AN10"/>
  <c r="AJ10"/>
  <c r="AF10"/>
  <c r="AB10"/>
  <c r="X10"/>
  <c r="T10"/>
  <c r="P10"/>
  <c r="L10"/>
  <c r="H10"/>
  <c r="AO9" i="11"/>
  <c r="AM9"/>
  <c r="AK9"/>
  <c r="AI9"/>
  <c r="AG9"/>
  <c r="AE9"/>
  <c r="AC9"/>
  <c r="AA9"/>
  <c r="Y9"/>
  <c r="AN9"/>
  <c r="AJ9"/>
  <c r="AF9"/>
  <c r="AB9"/>
  <c r="X9"/>
  <c r="V9"/>
  <c r="T9"/>
  <c r="R9"/>
  <c r="P9"/>
  <c r="N9"/>
  <c r="L9"/>
  <c r="J9"/>
  <c r="H9"/>
  <c r="AL9"/>
  <c r="AH9"/>
  <c r="AD9"/>
  <c r="Z9"/>
  <c r="W9"/>
  <c r="U9"/>
  <c r="S9"/>
  <c r="Q9"/>
  <c r="O9"/>
  <c r="M9"/>
  <c r="K9"/>
  <c r="I9"/>
  <c r="AN8"/>
  <c r="AL8"/>
  <c r="AJ8"/>
  <c r="AH8"/>
  <c r="AF8"/>
  <c r="AD8"/>
  <c r="AB8"/>
  <c r="Z8"/>
  <c r="X8"/>
  <c r="V8"/>
  <c r="T8"/>
  <c r="R8"/>
  <c r="P8"/>
  <c r="N8"/>
  <c r="L8"/>
  <c r="J8"/>
  <c r="H8"/>
  <c r="AO8"/>
  <c r="AM8"/>
  <c r="AK8"/>
  <c r="AI8"/>
  <c r="AG8"/>
  <c r="AE8"/>
  <c r="AC8"/>
  <c r="AA8"/>
  <c r="Y8"/>
  <c r="W8"/>
  <c r="U8"/>
  <c r="S8"/>
  <c r="Q8"/>
  <c r="O8"/>
  <c r="M8"/>
  <c r="K8"/>
  <c r="I8"/>
  <c r="AN7"/>
  <c r="AL7"/>
  <c r="AJ7"/>
  <c r="AH7"/>
  <c r="AF7"/>
  <c r="AD7"/>
  <c r="AB7"/>
  <c r="Z7"/>
  <c r="X7"/>
  <c r="V7"/>
  <c r="T7"/>
  <c r="R7"/>
  <c r="P7"/>
  <c r="N7"/>
  <c r="L7"/>
  <c r="J7"/>
  <c r="H7"/>
  <c r="AO7"/>
  <c r="AM7"/>
  <c r="AK7"/>
  <c r="AI7"/>
  <c r="AG7"/>
  <c r="AE7"/>
  <c r="AC7"/>
  <c r="AA7"/>
  <c r="Y7"/>
  <c r="W7"/>
  <c r="U7"/>
  <c r="S7"/>
  <c r="Q7"/>
  <c r="O7"/>
  <c r="M7"/>
  <c r="K7"/>
  <c r="I7"/>
  <c r="AN6"/>
  <c r="AL6"/>
  <c r="AJ6"/>
  <c r="AH6"/>
  <c r="AF6"/>
  <c r="AD6"/>
  <c r="AB6"/>
  <c r="Z6"/>
  <c r="X6"/>
  <c r="V6"/>
  <c r="T6"/>
  <c r="R6"/>
  <c r="P6"/>
  <c r="N6"/>
  <c r="L6"/>
  <c r="J6"/>
  <c r="H6"/>
  <c r="AO6"/>
  <c r="AM6"/>
  <c r="AK6"/>
  <c r="AI6"/>
  <c r="AG6"/>
  <c r="AE6"/>
  <c r="AC6"/>
  <c r="AA6"/>
  <c r="Y6"/>
  <c r="W6"/>
  <c r="U6"/>
  <c r="S6"/>
  <c r="Q6"/>
  <c r="O6"/>
  <c r="M6"/>
  <c r="K6"/>
  <c r="I6"/>
  <c r="AN22"/>
  <c r="AL22"/>
  <c r="AJ22"/>
  <c r="AH22"/>
  <c r="AF22"/>
  <c r="AD22"/>
  <c r="AB22"/>
  <c r="Z22"/>
  <c r="X22"/>
  <c r="V22"/>
  <c r="T22"/>
  <c r="R22"/>
  <c r="P22"/>
  <c r="N22"/>
  <c r="L22"/>
  <c r="J22"/>
  <c r="H22"/>
  <c r="AO22"/>
  <c r="AM22"/>
  <c r="AK22"/>
  <c r="AI22"/>
  <c r="AG22"/>
  <c r="AE22"/>
  <c r="AC22"/>
  <c r="AA22"/>
  <c r="Y22"/>
  <c r="W22"/>
  <c r="U22"/>
  <c r="S22"/>
  <c r="Q22"/>
  <c r="O22"/>
  <c r="M22"/>
  <c r="K22"/>
  <c r="I22"/>
  <c r="AN21"/>
  <c r="AL21"/>
  <c r="AJ21"/>
  <c r="AH21"/>
  <c r="AF21"/>
  <c r="AD21"/>
  <c r="AB21"/>
  <c r="Z21"/>
  <c r="X21"/>
  <c r="V21"/>
  <c r="T21"/>
  <c r="R21"/>
  <c r="P21"/>
  <c r="N21"/>
  <c r="L21"/>
  <c r="J21"/>
  <c r="H21"/>
  <c r="AO21"/>
  <c r="AM21"/>
  <c r="AK21"/>
  <c r="AI21"/>
  <c r="AG21"/>
  <c r="AE21"/>
  <c r="AC21"/>
  <c r="AA21"/>
  <c r="Y21"/>
  <c r="W21"/>
  <c r="U21"/>
  <c r="S21"/>
  <c r="Q21"/>
  <c r="O21"/>
  <c r="M21"/>
  <c r="K21"/>
  <c r="I21"/>
  <c r="AN20"/>
  <c r="AL20"/>
  <c r="AJ20"/>
  <c r="AH20"/>
  <c r="AF20"/>
  <c r="AD20"/>
  <c r="AB20"/>
  <c r="Z20"/>
  <c r="X20"/>
  <c r="V20"/>
  <c r="T20"/>
  <c r="R20"/>
  <c r="P20"/>
  <c r="N20"/>
  <c r="L20"/>
  <c r="J20"/>
  <c r="H20"/>
  <c r="AO20"/>
  <c r="AM20"/>
  <c r="AK20"/>
  <c r="AI20"/>
  <c r="AG20"/>
  <c r="AE20"/>
  <c r="AC20"/>
  <c r="AA20"/>
  <c r="Y20"/>
  <c r="W20"/>
  <c r="U20"/>
  <c r="S20"/>
  <c r="Q20"/>
  <c r="O20"/>
  <c r="M20"/>
  <c r="K20"/>
  <c r="I20"/>
  <c r="AN19"/>
  <c r="AL19"/>
  <c r="AJ19"/>
  <c r="AH19"/>
  <c r="AF19"/>
  <c r="AD19"/>
  <c r="AB19"/>
  <c r="Z19"/>
  <c r="X19"/>
  <c r="V19"/>
  <c r="T19"/>
  <c r="R19"/>
  <c r="P19"/>
  <c r="N19"/>
  <c r="L19"/>
  <c r="J19"/>
  <c r="H19"/>
  <c r="AO19"/>
  <c r="AM19"/>
  <c r="AK19"/>
  <c r="AI19"/>
  <c r="AG19"/>
  <c r="AE19"/>
  <c r="AC19"/>
  <c r="AA19"/>
  <c r="Y19"/>
  <c r="W19"/>
  <c r="U19"/>
  <c r="S19"/>
  <c r="Q19"/>
  <c r="O19"/>
  <c r="M19"/>
  <c r="K19"/>
  <c r="I19"/>
  <c r="AO17"/>
  <c r="AM17"/>
  <c r="AK17"/>
  <c r="AI17"/>
  <c r="AG17"/>
  <c r="AE17"/>
  <c r="AC17"/>
  <c r="AA17"/>
  <c r="Y17"/>
  <c r="W17"/>
  <c r="U17"/>
  <c r="S17"/>
  <c r="Q17"/>
  <c r="O17"/>
  <c r="M17"/>
  <c r="K17"/>
  <c r="I17"/>
  <c r="AN17"/>
  <c r="AJ17"/>
  <c r="AF17"/>
  <c r="AB17"/>
  <c r="X17"/>
  <c r="T17"/>
  <c r="P17"/>
  <c r="L17"/>
  <c r="H17"/>
  <c r="AL17"/>
  <c r="AH17"/>
  <c r="AD17"/>
  <c r="Z17"/>
  <c r="V17"/>
  <c r="R17"/>
  <c r="N17"/>
  <c r="J17"/>
  <c r="AO15"/>
  <c r="AM15"/>
  <c r="AK15"/>
  <c r="AI15"/>
  <c r="AG15"/>
  <c r="AE15"/>
  <c r="AC15"/>
  <c r="AA15"/>
  <c r="Y15"/>
  <c r="W15"/>
  <c r="U15"/>
  <c r="S15"/>
  <c r="Q15"/>
  <c r="O15"/>
  <c r="M15"/>
  <c r="K15"/>
  <c r="I15"/>
  <c r="AN15"/>
  <c r="AJ15"/>
  <c r="AF15"/>
  <c r="AB15"/>
  <c r="X15"/>
  <c r="T15"/>
  <c r="P15"/>
  <c r="L15"/>
  <c r="H15"/>
  <c r="AL15"/>
  <c r="AH15"/>
  <c r="AD15"/>
  <c r="Z15"/>
  <c r="V15"/>
  <c r="R15"/>
  <c r="N15"/>
  <c r="J15"/>
  <c r="AO13"/>
  <c r="AM13"/>
  <c r="AK13"/>
  <c r="AI13"/>
  <c r="AG13"/>
  <c r="AE13"/>
  <c r="AC13"/>
  <c r="AA13"/>
  <c r="Y13"/>
  <c r="W13"/>
  <c r="U13"/>
  <c r="S13"/>
  <c r="Q13"/>
  <c r="O13"/>
  <c r="M13"/>
  <c r="K13"/>
  <c r="I13"/>
  <c r="AN13"/>
  <c r="AJ13"/>
  <c r="AF13"/>
  <c r="AB13"/>
  <c r="X13"/>
  <c r="T13"/>
  <c r="P13"/>
  <c r="L13"/>
  <c r="H13"/>
  <c r="AL13"/>
  <c r="AH13"/>
  <c r="AD13"/>
  <c r="Z13"/>
  <c r="V13"/>
  <c r="R13"/>
  <c r="N13"/>
  <c r="J13"/>
  <c r="AO11"/>
  <c r="AM11"/>
  <c r="AK11"/>
  <c r="AI11"/>
  <c r="AG11"/>
  <c r="AE11"/>
  <c r="AC11"/>
  <c r="AA11"/>
  <c r="Y11"/>
  <c r="W11"/>
  <c r="U11"/>
  <c r="S11"/>
  <c r="Q11"/>
  <c r="O11"/>
  <c r="M11"/>
  <c r="K11"/>
  <c r="I11"/>
  <c r="AN11"/>
  <c r="AJ11"/>
  <c r="AF11"/>
  <c r="AB11"/>
  <c r="X11"/>
  <c r="T11"/>
  <c r="P11"/>
  <c r="L11"/>
  <c r="H11"/>
  <c r="AL11"/>
  <c r="AH11"/>
  <c r="AD11"/>
  <c r="Z11"/>
  <c r="V11"/>
  <c r="R11"/>
  <c r="N11"/>
  <c r="J11"/>
  <c r="AO18"/>
  <c r="AM18"/>
  <c r="AK18"/>
  <c r="AI18"/>
  <c r="AG18"/>
  <c r="AE18"/>
  <c r="AC18"/>
  <c r="AA18"/>
  <c r="Y18"/>
  <c r="W18"/>
  <c r="U18"/>
  <c r="S18"/>
  <c r="Q18"/>
  <c r="O18"/>
  <c r="M18"/>
  <c r="K18"/>
  <c r="I18"/>
  <c r="AL18"/>
  <c r="AH18"/>
  <c r="AD18"/>
  <c r="Z18"/>
  <c r="V18"/>
  <c r="R18"/>
  <c r="N18"/>
  <c r="J18"/>
  <c r="AN18"/>
  <c r="AJ18"/>
  <c r="AF18"/>
  <c r="AB18"/>
  <c r="X18"/>
  <c r="T18"/>
  <c r="P18"/>
  <c r="L18"/>
  <c r="H18"/>
  <c r="AO16"/>
  <c r="AM16"/>
  <c r="AK16"/>
  <c r="AI16"/>
  <c r="AG16"/>
  <c r="AE16"/>
  <c r="AC16"/>
  <c r="AA16"/>
  <c r="Y16"/>
  <c r="W16"/>
  <c r="U16"/>
  <c r="S16"/>
  <c r="Q16"/>
  <c r="O16"/>
  <c r="M16"/>
  <c r="K16"/>
  <c r="I16"/>
  <c r="AL16"/>
  <c r="AH16"/>
  <c r="AD16"/>
  <c r="Z16"/>
  <c r="V16"/>
  <c r="R16"/>
  <c r="N16"/>
  <c r="J16"/>
  <c r="AN16"/>
  <c r="AJ16"/>
  <c r="AF16"/>
  <c r="AB16"/>
  <c r="X16"/>
  <c r="T16"/>
  <c r="P16"/>
  <c r="L16"/>
  <c r="H16"/>
  <c r="AO14"/>
  <c r="AM14"/>
  <c r="AK14"/>
  <c r="AI14"/>
  <c r="AG14"/>
  <c r="AE14"/>
  <c r="AC14"/>
  <c r="AA14"/>
  <c r="Y14"/>
  <c r="W14"/>
  <c r="U14"/>
  <c r="S14"/>
  <c r="Q14"/>
  <c r="O14"/>
  <c r="M14"/>
  <c r="K14"/>
  <c r="I14"/>
  <c r="AL14"/>
  <c r="AH14"/>
  <c r="AD14"/>
  <c r="Z14"/>
  <c r="V14"/>
  <c r="R14"/>
  <c r="N14"/>
  <c r="J14"/>
  <c r="AN14"/>
  <c r="AJ14"/>
  <c r="AF14"/>
  <c r="AB14"/>
  <c r="X14"/>
  <c r="T14"/>
  <c r="P14"/>
  <c r="L14"/>
  <c r="H14"/>
  <c r="AO12"/>
  <c r="AM12"/>
  <c r="AK12"/>
  <c r="AI12"/>
  <c r="AG12"/>
  <c r="AE12"/>
  <c r="AC12"/>
  <c r="AA12"/>
  <c r="Y12"/>
  <c r="W12"/>
  <c r="U12"/>
  <c r="S12"/>
  <c r="Q12"/>
  <c r="O12"/>
  <c r="M12"/>
  <c r="K12"/>
  <c r="I12"/>
  <c r="AL12"/>
  <c r="AH12"/>
  <c r="AD12"/>
  <c r="Z12"/>
  <c r="V12"/>
  <c r="R12"/>
  <c r="N12"/>
  <c r="J12"/>
  <c r="AN12"/>
  <c r="AJ12"/>
  <c r="AF12"/>
  <c r="AB12"/>
  <c r="X12"/>
  <c r="T12"/>
  <c r="P12"/>
  <c r="L12"/>
  <c r="H12"/>
  <c r="AO10"/>
  <c r="AM10"/>
  <c r="AK10"/>
  <c r="AI10"/>
  <c r="AG10"/>
  <c r="AE10"/>
  <c r="AC10"/>
  <c r="AA10"/>
  <c r="Y10"/>
  <c r="W10"/>
  <c r="U10"/>
  <c r="S10"/>
  <c r="Q10"/>
  <c r="O10"/>
  <c r="M10"/>
  <c r="K10"/>
  <c r="I10"/>
  <c r="AL10"/>
  <c r="AH10"/>
  <c r="AD10"/>
  <c r="Z10"/>
  <c r="V10"/>
  <c r="R10"/>
  <c r="N10"/>
  <c r="J10"/>
  <c r="AN10"/>
  <c r="AJ10"/>
  <c r="AF10"/>
  <c r="AB10"/>
  <c r="X10"/>
  <c r="T10"/>
  <c r="P10"/>
  <c r="L10"/>
  <c r="H10"/>
  <c r="L10" i="9"/>
  <c r="P10"/>
  <c r="T10"/>
  <c r="X10"/>
  <c r="AB10"/>
  <c r="AF10"/>
  <c r="AJ10"/>
  <c r="AN10"/>
  <c r="K10"/>
  <c r="O10"/>
  <c r="S10"/>
  <c r="W10"/>
  <c r="AA10"/>
  <c r="AE10"/>
  <c r="AI10"/>
  <c r="AM10"/>
  <c r="J10"/>
  <c r="N10"/>
  <c r="R10"/>
  <c r="L12"/>
  <c r="P12"/>
  <c r="T12"/>
  <c r="X12"/>
  <c r="AB12"/>
  <c r="AF12"/>
  <c r="AJ12"/>
  <c r="AN12"/>
  <c r="K12"/>
  <c r="O12"/>
  <c r="S12"/>
  <c r="W12"/>
  <c r="AA12"/>
  <c r="AE12"/>
  <c r="AI12"/>
  <c r="AM12"/>
  <c r="J12"/>
  <c r="N12"/>
  <c r="R12"/>
  <c r="V12"/>
  <c r="Z12"/>
  <c r="AD12"/>
  <c r="AH12"/>
  <c r="AL12"/>
  <c r="I12"/>
  <c r="M12"/>
  <c r="Q12"/>
  <c r="U12"/>
  <c r="Y12"/>
  <c r="AC12"/>
  <c r="AG12"/>
  <c r="AK12"/>
  <c r="AO12"/>
  <c r="L14"/>
  <c r="P14"/>
  <c r="T14"/>
  <c r="X14"/>
  <c r="AB14"/>
  <c r="AF14"/>
  <c r="AJ14"/>
  <c r="AN14"/>
  <c r="K14"/>
  <c r="O14"/>
  <c r="S14"/>
  <c r="W14"/>
  <c r="AA14"/>
  <c r="AE14"/>
  <c r="AI14"/>
  <c r="AM14"/>
  <c r="J14"/>
  <c r="N14"/>
  <c r="R14"/>
  <c r="V14"/>
  <c r="Z14"/>
  <c r="AD14"/>
  <c r="AH14"/>
  <c r="AL14"/>
  <c r="I14"/>
  <c r="M14"/>
  <c r="Q14"/>
  <c r="U14"/>
  <c r="Y14"/>
  <c r="AC14"/>
  <c r="AG14"/>
  <c r="AK14"/>
  <c r="AO14"/>
  <c r="L16"/>
  <c r="P16"/>
  <c r="T16"/>
  <c r="X16"/>
  <c r="AB16"/>
  <c r="AF16"/>
  <c r="AJ16"/>
  <c r="AN16"/>
  <c r="K16"/>
  <c r="O16"/>
  <c r="S16"/>
  <c r="W16"/>
  <c r="AA16"/>
  <c r="AE16"/>
  <c r="AI16"/>
  <c r="AM16"/>
  <c r="AL18"/>
  <c r="AD18"/>
  <c r="V18"/>
  <c r="N18"/>
  <c r="I18"/>
  <c r="M18"/>
  <c r="Q18"/>
  <c r="U18"/>
  <c r="Y18"/>
  <c r="AC18"/>
  <c r="AG18"/>
  <c r="AK18"/>
  <c r="AO18"/>
  <c r="AH18"/>
  <c r="Z18"/>
  <c r="R18"/>
  <c r="K18"/>
  <c r="O18"/>
  <c r="S18"/>
  <c r="W18"/>
  <c r="AA18"/>
  <c r="AE18"/>
  <c r="AI18"/>
  <c r="AM18"/>
  <c r="AN20"/>
  <c r="AF20"/>
  <c r="X20"/>
  <c r="P20"/>
  <c r="I20"/>
  <c r="M20"/>
  <c r="Q20"/>
  <c r="U20"/>
  <c r="Y20"/>
  <c r="AC20"/>
  <c r="AG20"/>
  <c r="AK20"/>
  <c r="AO20"/>
  <c r="AJ20"/>
  <c r="AB20"/>
  <c r="T20"/>
  <c r="L20"/>
  <c r="AO22"/>
  <c r="AK22"/>
  <c r="AG22"/>
  <c r="AC22"/>
  <c r="Y22"/>
  <c r="U22"/>
  <c r="Q22"/>
  <c r="M22"/>
  <c r="I22"/>
  <c r="J22"/>
  <c r="AM22"/>
  <c r="AI22"/>
  <c r="AE22"/>
  <c r="AA22"/>
  <c r="W22"/>
  <c r="S22"/>
  <c r="O22"/>
  <c r="K22"/>
  <c r="AF6"/>
  <c r="AJ6"/>
  <c r="AN6"/>
  <c r="K6"/>
  <c r="O6"/>
  <c r="S6"/>
  <c r="W6"/>
  <c r="AA6"/>
  <c r="AE6"/>
  <c r="AI6"/>
  <c r="AM6"/>
  <c r="J6"/>
  <c r="N6"/>
  <c r="R6"/>
  <c r="V6"/>
  <c r="Z6"/>
  <c r="AD6"/>
  <c r="AH6"/>
  <c r="AL6"/>
  <c r="I6"/>
  <c r="M6"/>
  <c r="Q6"/>
  <c r="U6"/>
  <c r="Y6"/>
  <c r="AC6"/>
  <c r="AG6"/>
  <c r="AK6"/>
  <c r="AO6"/>
  <c r="I11"/>
  <c r="M11"/>
  <c r="Q11"/>
  <c r="U11"/>
  <c r="Y11"/>
  <c r="AC11"/>
  <c r="AG11"/>
  <c r="AK11"/>
  <c r="AO11"/>
  <c r="L11"/>
  <c r="P11"/>
  <c r="T11"/>
  <c r="X11"/>
  <c r="AB11"/>
  <c r="AF11"/>
  <c r="AJ11"/>
  <c r="AN11"/>
  <c r="K11"/>
  <c r="O11"/>
  <c r="S11"/>
  <c r="W11"/>
  <c r="AA11"/>
  <c r="AE11"/>
  <c r="AI11"/>
  <c r="AM11"/>
  <c r="J11"/>
  <c r="N11"/>
  <c r="R11"/>
  <c r="V11"/>
  <c r="Z11"/>
  <c r="AD11"/>
  <c r="AH11"/>
  <c r="AL11"/>
  <c r="I13"/>
  <c r="M13"/>
  <c r="Q13"/>
  <c r="U13"/>
  <c r="Y13"/>
  <c r="AC13"/>
  <c r="AG13"/>
  <c r="AK13"/>
  <c r="AO13"/>
  <c r="L13"/>
  <c r="P13"/>
  <c r="T13"/>
  <c r="X13"/>
  <c r="AB13"/>
  <c r="AF13"/>
  <c r="AJ13"/>
  <c r="AN13"/>
  <c r="K13"/>
  <c r="O13"/>
  <c r="S13"/>
  <c r="W13"/>
  <c r="AA13"/>
  <c r="AE13"/>
  <c r="AI13"/>
  <c r="AM13"/>
  <c r="J13"/>
  <c r="N13"/>
  <c r="R13"/>
  <c r="V13"/>
  <c r="Z13"/>
  <c r="AD13"/>
  <c r="AH13"/>
  <c r="AL13"/>
  <c r="I15"/>
  <c r="M15"/>
  <c r="Q15"/>
  <c r="U15"/>
  <c r="Y15"/>
  <c r="AC15"/>
  <c r="AG15"/>
  <c r="AK15"/>
  <c r="AO15"/>
  <c r="L15"/>
  <c r="P15"/>
  <c r="T15"/>
  <c r="X15"/>
  <c r="AB15"/>
  <c r="AF15"/>
  <c r="AJ15"/>
  <c r="AN15"/>
  <c r="K15"/>
  <c r="O15"/>
  <c r="S15"/>
  <c r="W15"/>
  <c r="AA15"/>
  <c r="AE15"/>
  <c r="AI15"/>
  <c r="AM15"/>
  <c r="J15"/>
  <c r="N15"/>
  <c r="R15"/>
  <c r="V15"/>
  <c r="Z15"/>
  <c r="AD15"/>
  <c r="AH15"/>
  <c r="AL15"/>
  <c r="K17"/>
  <c r="O17"/>
  <c r="S17"/>
  <c r="W17"/>
  <c r="AA17"/>
  <c r="AE17"/>
  <c r="AI17"/>
  <c r="AM17"/>
  <c r="J17"/>
  <c r="N17"/>
  <c r="R17"/>
  <c r="V17"/>
  <c r="Z17"/>
  <c r="AD17"/>
  <c r="AH17"/>
  <c r="AL17"/>
  <c r="I17"/>
  <c r="M17"/>
  <c r="Q17"/>
  <c r="U17"/>
  <c r="Y17"/>
  <c r="AC17"/>
  <c r="AG17"/>
  <c r="AK17"/>
  <c r="AO17"/>
  <c r="L17"/>
  <c r="P17"/>
  <c r="T17"/>
  <c r="X17"/>
  <c r="AB17"/>
  <c r="AF17"/>
  <c r="AJ17"/>
  <c r="AN17"/>
  <c r="J19"/>
  <c r="N19"/>
  <c r="R19"/>
  <c r="V19"/>
  <c r="Z19"/>
  <c r="AD19"/>
  <c r="AH19"/>
  <c r="AL19"/>
  <c r="AK19"/>
  <c r="AC19"/>
  <c r="U19"/>
  <c r="M19"/>
  <c r="L19"/>
  <c r="P19"/>
  <c r="T19"/>
  <c r="X19"/>
  <c r="AB19"/>
  <c r="AF19"/>
  <c r="AJ19"/>
  <c r="AN19"/>
  <c r="J21"/>
  <c r="N21"/>
  <c r="R21"/>
  <c r="V21"/>
  <c r="AN21"/>
  <c r="AJ21"/>
  <c r="AF21"/>
  <c r="AB21"/>
  <c r="W21"/>
  <c r="O21"/>
  <c r="L21"/>
  <c r="P21"/>
  <c r="T21"/>
  <c r="X21"/>
  <c r="H10"/>
  <c r="L18"/>
  <c r="T18"/>
  <c r="AB18"/>
  <c r="AJ18"/>
  <c r="K19"/>
  <c r="S19"/>
  <c r="AA19"/>
  <c r="AI19"/>
  <c r="J20"/>
  <c r="R20"/>
  <c r="Z20"/>
  <c r="AH20"/>
  <c r="I21"/>
  <c r="Q21"/>
  <c r="Y21"/>
  <c r="AC21"/>
  <c r="AG21"/>
  <c r="AK21"/>
  <c r="AO21"/>
  <c r="N22"/>
  <c r="R22"/>
  <c r="V22"/>
  <c r="Z22"/>
  <c r="AD22"/>
  <c r="AH22"/>
  <c r="AL22"/>
  <c r="AO10"/>
  <c r="AG10"/>
  <c r="Y10"/>
  <c r="Q10"/>
  <c r="I10"/>
  <c r="AH10"/>
  <c r="Z10"/>
  <c r="I19"/>
  <c r="AL21"/>
  <c r="L6"/>
  <c r="P18"/>
  <c r="X18"/>
  <c r="AF18"/>
  <c r="AN18"/>
  <c r="O19"/>
  <c r="W19"/>
  <c r="AE19"/>
  <c r="AM19"/>
  <c r="N20"/>
  <c r="V20"/>
  <c r="AD20"/>
  <c r="AL20"/>
  <c r="M21"/>
  <c r="U21"/>
  <c r="AA21"/>
  <c r="AE21"/>
  <c r="AI21"/>
  <c r="AM21"/>
  <c r="L22"/>
  <c r="P22"/>
  <c r="T22"/>
  <c r="X22"/>
  <c r="AB22"/>
  <c r="AF22"/>
  <c r="AJ22"/>
  <c r="AN22"/>
  <c r="AK10"/>
  <c r="AC10"/>
  <c r="U10"/>
  <c r="M10"/>
  <c r="AL10"/>
  <c r="AD10"/>
  <c r="V10"/>
  <c r="J16"/>
  <c r="J18"/>
  <c r="K20"/>
  <c r="K21"/>
  <c r="AN7"/>
  <c r="AJ7"/>
  <c r="AF7"/>
  <c r="AB7"/>
  <c r="X7"/>
  <c r="T7"/>
  <c r="P7"/>
  <c r="L7"/>
  <c r="AO7"/>
  <c r="AK7"/>
  <c r="AG7"/>
  <c r="AC7"/>
  <c r="Y7"/>
  <c r="U7"/>
  <c r="Q7"/>
  <c r="M7"/>
  <c r="I7"/>
  <c r="AO8"/>
  <c r="AK8"/>
  <c r="AG8"/>
  <c r="AC8"/>
  <c r="Y8"/>
  <c r="U8"/>
  <c r="Q8"/>
  <c r="M8"/>
  <c r="I8"/>
  <c r="AL8"/>
  <c r="AH8"/>
  <c r="AD8"/>
  <c r="Z8"/>
  <c r="V8"/>
  <c r="R8"/>
  <c r="N8"/>
  <c r="J8"/>
  <c r="AN9"/>
  <c r="AJ9"/>
  <c r="AF9"/>
  <c r="AB9"/>
  <c r="X9"/>
  <c r="T9"/>
  <c r="P9"/>
  <c r="L9"/>
  <c r="AO9"/>
  <c r="AK9"/>
  <c r="AG9"/>
  <c r="AC9"/>
  <c r="Y9"/>
  <c r="U9"/>
  <c r="Q9"/>
  <c r="M9"/>
  <c r="I9"/>
  <c r="AB6"/>
  <c r="X6"/>
  <c r="T6"/>
  <c r="P6"/>
  <c r="Q19"/>
  <c r="Y19"/>
  <c r="AG19"/>
  <c r="AO19"/>
  <c r="S21"/>
  <c r="Z21"/>
  <c r="AD21"/>
  <c r="AH21"/>
  <c r="AO16"/>
  <c r="AK16"/>
  <c r="AG16"/>
  <c r="AC16"/>
  <c r="Y16"/>
  <c r="U16"/>
  <c r="Q16"/>
  <c r="M16"/>
  <c r="I16"/>
  <c r="AL16"/>
  <c r="AH16"/>
  <c r="AD16"/>
  <c r="Z16"/>
  <c r="V16"/>
  <c r="R16"/>
  <c r="N16"/>
  <c r="AM20"/>
  <c r="AI20"/>
  <c r="AE20"/>
  <c r="AA20"/>
  <c r="W20"/>
  <c r="S20"/>
  <c r="O20"/>
  <c r="H7"/>
  <c r="AL7"/>
  <c r="AH7"/>
  <c r="AD7"/>
  <c r="Z7"/>
  <c r="V7"/>
  <c r="R7"/>
  <c r="N7"/>
  <c r="J7"/>
  <c r="AM7"/>
  <c r="AI7"/>
  <c r="AE7"/>
  <c r="AA7"/>
  <c r="W7"/>
  <c r="S7"/>
  <c r="O7"/>
  <c r="H8"/>
  <c r="AM8"/>
  <c r="AI8"/>
  <c r="AE8"/>
  <c r="AA8"/>
  <c r="W8"/>
  <c r="S8"/>
  <c r="O8"/>
  <c r="K8"/>
  <c r="AN8"/>
  <c r="AJ8"/>
  <c r="AF8"/>
  <c r="AB8"/>
  <c r="X8"/>
  <c r="T8"/>
  <c r="P8"/>
  <c r="H9"/>
  <c r="AL9"/>
  <c r="AH9"/>
  <c r="AD9"/>
  <c r="Z9"/>
  <c r="V9"/>
  <c r="R9"/>
  <c r="N9"/>
  <c r="J9"/>
  <c r="AM9"/>
  <c r="AI9"/>
  <c r="AE9"/>
  <c r="AA9"/>
  <c r="W9"/>
  <c r="S9"/>
  <c r="O9"/>
  <c r="AN22" i="10"/>
  <c r="AL22"/>
  <c r="AJ22"/>
  <c r="AH22"/>
  <c r="AF22"/>
  <c r="AD22"/>
  <c r="AB22"/>
  <c r="Z22"/>
  <c r="X22"/>
  <c r="V22"/>
  <c r="T22"/>
  <c r="R22"/>
  <c r="P22"/>
  <c r="N22"/>
  <c r="L22"/>
  <c r="J22"/>
  <c r="H22"/>
  <c r="AM22"/>
  <c r="AK22"/>
  <c r="AI22"/>
  <c r="AG22"/>
  <c r="AE22"/>
  <c r="AC22"/>
  <c r="AA22"/>
  <c r="Y22"/>
  <c r="W22"/>
  <c r="U22"/>
  <c r="S22"/>
  <c r="Q22"/>
  <c r="O22"/>
  <c r="M22"/>
  <c r="K22"/>
  <c r="I22"/>
  <c r="G22"/>
  <c r="AN21"/>
  <c r="AL21"/>
  <c r="AJ21"/>
  <c r="AH21"/>
  <c r="AF21"/>
  <c r="AD21"/>
  <c r="AB21"/>
  <c r="Z21"/>
  <c r="X21"/>
  <c r="V21"/>
  <c r="T21"/>
  <c r="R21"/>
  <c r="P21"/>
  <c r="N21"/>
  <c r="L21"/>
  <c r="J21"/>
  <c r="H21"/>
  <c r="AM21"/>
  <c r="AK21"/>
  <c r="AI21"/>
  <c r="AG21"/>
  <c r="AE21"/>
  <c r="AC21"/>
  <c r="AA21"/>
  <c r="Y21"/>
  <c r="W21"/>
  <c r="U21"/>
  <c r="S21"/>
  <c r="Q21"/>
  <c r="O21"/>
  <c r="M21"/>
  <c r="K21"/>
  <c r="I21"/>
  <c r="G21"/>
  <c r="AN20"/>
  <c r="AL20"/>
  <c r="AJ20"/>
  <c r="AH20"/>
  <c r="AF20"/>
  <c r="AD20"/>
  <c r="AB20"/>
  <c r="Z20"/>
  <c r="X20"/>
  <c r="V20"/>
  <c r="T20"/>
  <c r="R20"/>
  <c r="P20"/>
  <c r="N20"/>
  <c r="L20"/>
  <c r="J20"/>
  <c r="H20"/>
  <c r="AM20"/>
  <c r="AK20"/>
  <c r="AI20"/>
  <c r="AG20"/>
  <c r="AE20"/>
  <c r="AC20"/>
  <c r="AA20"/>
  <c r="Y20"/>
  <c r="W20"/>
  <c r="U20"/>
  <c r="S20"/>
  <c r="Q20"/>
  <c r="O20"/>
  <c r="M20"/>
  <c r="K20"/>
  <c r="I20"/>
  <c r="G20"/>
  <c r="AN19"/>
  <c r="AL19"/>
  <c r="AJ19"/>
  <c r="AH19"/>
  <c r="AF19"/>
  <c r="AD19"/>
  <c r="AB19"/>
  <c r="Z19"/>
  <c r="X19"/>
  <c r="V19"/>
  <c r="T19"/>
  <c r="R19"/>
  <c r="P19"/>
  <c r="N19"/>
  <c r="L19"/>
  <c r="J19"/>
  <c r="H19"/>
  <c r="AM19"/>
  <c r="AK19"/>
  <c r="AI19"/>
  <c r="AG19"/>
  <c r="AE19"/>
  <c r="AC19"/>
  <c r="AA19"/>
  <c r="Y19"/>
  <c r="W19"/>
  <c r="U19"/>
  <c r="S19"/>
  <c r="Q19"/>
  <c r="O19"/>
  <c r="M19"/>
  <c r="K19"/>
  <c r="I19"/>
  <c r="G19"/>
  <c r="AN18"/>
  <c r="AL18"/>
  <c r="AJ18"/>
  <c r="AH18"/>
  <c r="AF18"/>
  <c r="AD18"/>
  <c r="AB18"/>
  <c r="Z18"/>
  <c r="X18"/>
  <c r="V18"/>
  <c r="T18"/>
  <c r="R18"/>
  <c r="P18"/>
  <c r="N18"/>
  <c r="L18"/>
  <c r="J18"/>
  <c r="H18"/>
  <c r="AM18"/>
  <c r="AK18"/>
  <c r="AI18"/>
  <c r="AG18"/>
  <c r="AE18"/>
  <c r="AC18"/>
  <c r="AA18"/>
  <c r="Y18"/>
  <c r="W18"/>
  <c r="U18"/>
  <c r="S18"/>
  <c r="Q18"/>
  <c r="O18"/>
  <c r="M18"/>
  <c r="K18"/>
  <c r="I18"/>
  <c r="G18"/>
  <c r="AN17"/>
  <c r="AL17"/>
  <c r="AJ17"/>
  <c r="AH17"/>
  <c r="AF17"/>
  <c r="AD17"/>
  <c r="AB17"/>
  <c r="Z17"/>
  <c r="X17"/>
  <c r="V17"/>
  <c r="T17"/>
  <c r="R17"/>
  <c r="P17"/>
  <c r="N17"/>
  <c r="L17"/>
  <c r="J17"/>
  <c r="H17"/>
  <c r="AM17"/>
  <c r="AK17"/>
  <c r="AI17"/>
  <c r="AG17"/>
  <c r="AE17"/>
  <c r="AC17"/>
  <c r="AA17"/>
  <c r="Y17"/>
  <c r="W17"/>
  <c r="U17"/>
  <c r="S17"/>
  <c r="Q17"/>
  <c r="O17"/>
  <c r="M17"/>
  <c r="K17"/>
  <c r="I17"/>
  <c r="G17"/>
  <c r="AN16"/>
  <c r="AL16"/>
  <c r="AJ16"/>
  <c r="AH16"/>
  <c r="AF16"/>
  <c r="AD16"/>
  <c r="AB16"/>
  <c r="Z16"/>
  <c r="X16"/>
  <c r="V16"/>
  <c r="T16"/>
  <c r="R16"/>
  <c r="P16"/>
  <c r="N16"/>
  <c r="L16"/>
  <c r="J16"/>
  <c r="H16"/>
  <c r="AM16"/>
  <c r="AK16"/>
  <c r="AI16"/>
  <c r="AG16"/>
  <c r="AE16"/>
  <c r="AC16"/>
  <c r="AA16"/>
  <c r="Y16"/>
  <c r="W16"/>
  <c r="U16"/>
  <c r="S16"/>
  <c r="Q16"/>
  <c r="O16"/>
  <c r="M16"/>
  <c r="K16"/>
  <c r="I16"/>
  <c r="G16"/>
  <c r="AN15"/>
  <c r="AL15"/>
  <c r="AJ15"/>
  <c r="AH15"/>
  <c r="AF15"/>
  <c r="AD15"/>
  <c r="AB15"/>
  <c r="Z15"/>
  <c r="X15"/>
  <c r="V15"/>
  <c r="T15"/>
  <c r="R15"/>
  <c r="P15"/>
  <c r="N15"/>
  <c r="L15"/>
  <c r="J15"/>
  <c r="H15"/>
  <c r="AM15"/>
  <c r="AK15"/>
  <c r="AI15"/>
  <c r="AG15"/>
  <c r="AE15"/>
  <c r="AC15"/>
  <c r="AA15"/>
  <c r="Y15"/>
  <c r="W15"/>
  <c r="U15"/>
  <c r="S15"/>
  <c r="Q15"/>
  <c r="O15"/>
  <c r="M15"/>
  <c r="K15"/>
  <c r="I15"/>
  <c r="G15"/>
  <c r="AN14"/>
  <c r="AL14"/>
  <c r="AJ14"/>
  <c r="AH14"/>
  <c r="AF14"/>
  <c r="AD14"/>
  <c r="AB14"/>
  <c r="Z14"/>
  <c r="X14"/>
  <c r="V14"/>
  <c r="T14"/>
  <c r="R14"/>
  <c r="P14"/>
  <c r="N14"/>
  <c r="L14"/>
  <c r="J14"/>
  <c r="H14"/>
  <c r="AM14"/>
  <c r="AK14"/>
  <c r="AI14"/>
  <c r="AG14"/>
  <c r="AE14"/>
  <c r="AC14"/>
  <c r="AA14"/>
  <c r="Y14"/>
  <c r="W14"/>
  <c r="U14"/>
  <c r="S14"/>
  <c r="Q14"/>
  <c r="O14"/>
  <c r="M14"/>
  <c r="K14"/>
  <c r="I14"/>
  <c r="G14"/>
  <c r="AN13"/>
  <c r="AL13"/>
  <c r="AJ13"/>
  <c r="AH13"/>
  <c r="AF13"/>
  <c r="AD13"/>
  <c r="AB13"/>
  <c r="Z13"/>
  <c r="X13"/>
  <c r="V13"/>
  <c r="T13"/>
  <c r="R13"/>
  <c r="P13"/>
  <c r="N13"/>
  <c r="L13"/>
  <c r="J13"/>
  <c r="H13"/>
  <c r="AM13"/>
  <c r="AK13"/>
  <c r="AI13"/>
  <c r="AG13"/>
  <c r="AE13"/>
  <c r="AC13"/>
  <c r="AA13"/>
  <c r="Y13"/>
  <c r="W13"/>
  <c r="U13"/>
  <c r="S13"/>
  <c r="Q13"/>
  <c r="O13"/>
  <c r="M13"/>
  <c r="K13"/>
  <c r="I13"/>
  <c r="G13"/>
  <c r="AN10"/>
  <c r="AL10"/>
  <c r="AJ10"/>
  <c r="AH10"/>
  <c r="AF10"/>
  <c r="AD10"/>
  <c r="AB10"/>
  <c r="Z10"/>
  <c r="X10"/>
  <c r="V10"/>
  <c r="T10"/>
  <c r="R10"/>
  <c r="P10"/>
  <c r="N10"/>
  <c r="L10"/>
  <c r="J10"/>
  <c r="H10"/>
  <c r="AM10"/>
  <c r="AK10"/>
  <c r="AI10"/>
  <c r="AG10"/>
  <c r="AE10"/>
  <c r="AC10"/>
  <c r="AA10"/>
  <c r="Y10"/>
  <c r="W10"/>
  <c r="U10"/>
  <c r="S10"/>
  <c r="Q10"/>
  <c r="O10"/>
  <c r="M10"/>
  <c r="K10"/>
  <c r="I10"/>
  <c r="G10"/>
  <c r="AN9"/>
  <c r="AL9"/>
  <c r="AJ9"/>
  <c r="AH9"/>
  <c r="AF9"/>
  <c r="AD9"/>
  <c r="AB9"/>
  <c r="Z9"/>
  <c r="X9"/>
  <c r="V9"/>
  <c r="T9"/>
  <c r="R9"/>
  <c r="P9"/>
  <c r="N9"/>
  <c r="L9"/>
  <c r="J9"/>
  <c r="H9"/>
  <c r="AM9"/>
  <c r="AK9"/>
  <c r="AI9"/>
  <c r="AG9"/>
  <c r="AE9"/>
  <c r="AC9"/>
  <c r="AA9"/>
  <c r="Y9"/>
  <c r="W9"/>
  <c r="U9"/>
  <c r="S9"/>
  <c r="Q9"/>
  <c r="O9"/>
  <c r="M9"/>
  <c r="K9"/>
  <c r="I9"/>
  <c r="G9"/>
  <c r="AN6"/>
  <c r="AL6"/>
  <c r="AJ6"/>
  <c r="AH6"/>
  <c r="AF6"/>
  <c r="AD6"/>
  <c r="AB6"/>
  <c r="Z6"/>
  <c r="X6"/>
  <c r="V6"/>
  <c r="T6"/>
  <c r="R6"/>
  <c r="P6"/>
  <c r="N6"/>
  <c r="L6"/>
  <c r="J6"/>
  <c r="H6"/>
  <c r="AM6"/>
  <c r="AK6"/>
  <c r="AI6"/>
  <c r="AG6"/>
  <c r="AE6"/>
  <c r="AC6"/>
  <c r="AA6"/>
  <c r="Y6"/>
  <c r="W6"/>
  <c r="U6"/>
  <c r="S6"/>
  <c r="Q6"/>
  <c r="O6"/>
  <c r="M6"/>
  <c r="K6"/>
  <c r="I6"/>
  <c r="G6"/>
  <c r="AN12"/>
  <c r="AL12"/>
  <c r="AJ12"/>
  <c r="AH12"/>
  <c r="AF12"/>
  <c r="AD12"/>
  <c r="AB12"/>
  <c r="Z12"/>
  <c r="X12"/>
  <c r="V12"/>
  <c r="T12"/>
  <c r="R12"/>
  <c r="P12"/>
  <c r="N12"/>
  <c r="L12"/>
  <c r="J12"/>
  <c r="H12"/>
  <c r="AM12"/>
  <c r="AK12"/>
  <c r="AI12"/>
  <c r="AG12"/>
  <c r="AE12"/>
  <c r="AC12"/>
  <c r="AA12"/>
  <c r="Y12"/>
  <c r="W12"/>
  <c r="U12"/>
  <c r="S12"/>
  <c r="Q12"/>
  <c r="O12"/>
  <c r="M12"/>
  <c r="K12"/>
  <c r="I12"/>
  <c r="G12"/>
  <c r="AN11"/>
  <c r="AL11"/>
  <c r="AJ11"/>
  <c r="AH11"/>
  <c r="AF11"/>
  <c r="AD11"/>
  <c r="AB11"/>
  <c r="Z11"/>
  <c r="X11"/>
  <c r="V11"/>
  <c r="T11"/>
  <c r="R11"/>
  <c r="P11"/>
  <c r="N11"/>
  <c r="L11"/>
  <c r="J11"/>
  <c r="H11"/>
  <c r="AM11"/>
  <c r="AK11"/>
  <c r="AI11"/>
  <c r="AG11"/>
  <c r="AE11"/>
  <c r="AC11"/>
  <c r="AA11"/>
  <c r="Y11"/>
  <c r="W11"/>
  <c r="U11"/>
  <c r="S11"/>
  <c r="Q11"/>
  <c r="O11"/>
  <c r="M11"/>
  <c r="K11"/>
  <c r="I11"/>
  <c r="G11"/>
  <c r="AN8"/>
  <c r="AL8"/>
  <c r="AJ8"/>
  <c r="AH8"/>
  <c r="AF8"/>
  <c r="AD8"/>
  <c r="AB8"/>
  <c r="Z8"/>
  <c r="X8"/>
  <c r="V8"/>
  <c r="T8"/>
  <c r="R8"/>
  <c r="P8"/>
  <c r="N8"/>
  <c r="L8"/>
  <c r="J8"/>
  <c r="H8"/>
  <c r="AM8"/>
  <c r="AK8"/>
  <c r="AI8"/>
  <c r="AG8"/>
  <c r="AE8"/>
  <c r="AC8"/>
  <c r="AA8"/>
  <c r="Y8"/>
  <c r="W8"/>
  <c r="U8"/>
  <c r="S8"/>
  <c r="Q8"/>
  <c r="O8"/>
  <c r="M8"/>
  <c r="K8"/>
  <c r="I8"/>
  <c r="G8"/>
  <c r="AN7"/>
  <c r="AM7"/>
  <c r="AL7"/>
  <c r="AJ7"/>
  <c r="AH7"/>
  <c r="AF7"/>
  <c r="AD7"/>
  <c r="AB7"/>
  <c r="Z7"/>
  <c r="X7"/>
  <c r="V7"/>
  <c r="T7"/>
  <c r="R7"/>
  <c r="P7"/>
  <c r="N7"/>
  <c r="L7"/>
  <c r="J7"/>
  <c r="H7"/>
  <c r="AK7"/>
  <c r="AI7"/>
  <c r="AG7"/>
  <c r="AE7"/>
  <c r="AC7"/>
  <c r="AA7"/>
  <c r="Y7"/>
  <c r="W7"/>
  <c r="U7"/>
  <c r="S7"/>
  <c r="Q7"/>
  <c r="O7"/>
  <c r="M7"/>
  <c r="K7"/>
  <c r="I7"/>
  <c r="G7"/>
  <c r="J27" i="8"/>
  <c r="Q27"/>
  <c r="R27" s="1"/>
  <c r="J31"/>
  <c r="J29"/>
  <c r="K31"/>
  <c r="J33"/>
  <c r="K35"/>
  <c r="J37"/>
  <c r="K39"/>
  <c r="J41"/>
  <c r="J35"/>
  <c r="J39"/>
  <c r="H16" i="9"/>
  <c r="H20"/>
  <c r="H22"/>
  <c r="H11"/>
  <c r="H13"/>
  <c r="H14"/>
  <c r="H15"/>
  <c r="H17"/>
  <c r="H18"/>
  <c r="H19"/>
  <c r="H21"/>
  <c r="H6"/>
  <c r="C16" i="3"/>
  <c r="J15"/>
  <c r="J11"/>
  <c r="E22" i="5" a="1"/>
  <c r="F22" s="1"/>
  <c r="E21" a="1"/>
  <c r="F21" s="1"/>
  <c r="E20" a="1"/>
  <c r="F20" s="1"/>
  <c r="E19" a="1"/>
  <c r="F19" s="1"/>
  <c r="E18" a="1"/>
  <c r="F18" s="1"/>
  <c r="E17" a="1"/>
  <c r="F17" s="1"/>
  <c r="E16" a="1"/>
  <c r="F16" s="1"/>
  <c r="E15" a="1"/>
  <c r="F15" s="1"/>
  <c r="E14" a="1"/>
  <c r="F14" s="1"/>
  <c r="E13" a="1"/>
  <c r="F13" s="1"/>
  <c r="E12" a="1"/>
  <c r="F12" s="1"/>
  <c r="E11" a="1"/>
  <c r="F11" s="1"/>
  <c r="E10" a="1"/>
  <c r="F10" s="1"/>
  <c r="E9" a="1"/>
  <c r="G9" s="1"/>
  <c r="E8" a="1"/>
  <c r="F8" s="1"/>
  <c r="E7" a="1"/>
  <c r="G7" s="1"/>
  <c r="E6" a="1"/>
  <c r="F6" s="1"/>
  <c r="E7" i="4" a="1"/>
  <c r="E7" s="1"/>
  <c r="F7"/>
  <c r="E8" a="1"/>
  <c r="E8" s="1"/>
  <c r="F8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F19"/>
  <c r="E20" a="1"/>
  <c r="E20" s="1"/>
  <c r="E21" a="1"/>
  <c r="E21" s="1"/>
  <c r="E22" a="1"/>
  <c r="E22" s="1"/>
  <c r="E6" a="1"/>
  <c r="E6"/>
  <c r="H6" s="1"/>
  <c r="F6"/>
  <c r="G6"/>
  <c r="F21" l="1"/>
  <c r="AA21" s="1"/>
  <c r="F15"/>
  <c r="J15" s="1"/>
  <c r="F12"/>
  <c r="F9"/>
  <c r="H9" s="1"/>
  <c r="G8"/>
  <c r="K8" s="1"/>
  <c r="G7"/>
  <c r="L7" s="1"/>
  <c r="I6"/>
  <c r="K6"/>
  <c r="M6"/>
  <c r="O6"/>
  <c r="Q6"/>
  <c r="S6"/>
  <c r="U6"/>
  <c r="W6"/>
  <c r="Y6"/>
  <c r="AA6"/>
  <c r="AC6"/>
  <c r="AE6"/>
  <c r="AG6"/>
  <c r="AI6"/>
  <c r="AK6"/>
  <c r="AM6"/>
  <c r="AO6"/>
  <c r="J6"/>
  <c r="L6"/>
  <c r="N6"/>
  <c r="P6"/>
  <c r="R6"/>
  <c r="T6"/>
  <c r="V6"/>
  <c r="X6"/>
  <c r="Z6"/>
  <c r="AB6"/>
  <c r="AD6"/>
  <c r="AF6"/>
  <c r="AH6"/>
  <c r="AJ6"/>
  <c r="AL6"/>
  <c r="AN6"/>
  <c r="G10" i="5"/>
  <c r="E10"/>
  <c r="G12"/>
  <c r="E12"/>
  <c r="G14"/>
  <c r="E14"/>
  <c r="G16"/>
  <c r="E16"/>
  <c r="G18"/>
  <c r="E18"/>
  <c r="G20"/>
  <c r="E20"/>
  <c r="F7"/>
  <c r="F9"/>
  <c r="E6"/>
  <c r="G6"/>
  <c r="E7"/>
  <c r="E8"/>
  <c r="G8"/>
  <c r="E9"/>
  <c r="G11"/>
  <c r="E11"/>
  <c r="G13"/>
  <c r="E13"/>
  <c r="G15"/>
  <c r="E15"/>
  <c r="G17"/>
  <c r="E17"/>
  <c r="G19"/>
  <c r="E19"/>
  <c r="G21"/>
  <c r="E21"/>
  <c r="E22"/>
  <c r="G22"/>
  <c r="F20" i="4"/>
  <c r="K20" s="1"/>
  <c r="F17"/>
  <c r="L17" s="1"/>
  <c r="F14"/>
  <c r="I14" s="1"/>
  <c r="F11"/>
  <c r="L11" s="1"/>
  <c r="F22"/>
  <c r="AL22" s="1"/>
  <c r="F18"/>
  <c r="K18" s="1"/>
  <c r="F16"/>
  <c r="I16" s="1"/>
  <c r="F13"/>
  <c r="L13" s="1"/>
  <c r="F10"/>
  <c r="K10" s="1"/>
  <c r="G22"/>
  <c r="G21"/>
  <c r="H21" s="1"/>
  <c r="G20"/>
  <c r="G19"/>
  <c r="J19" s="1"/>
  <c r="G18"/>
  <c r="G17"/>
  <c r="G16"/>
  <c r="G15"/>
  <c r="H15" s="1"/>
  <c r="G14"/>
  <c r="G13"/>
  <c r="G12"/>
  <c r="I12" s="1"/>
  <c r="G11"/>
  <c r="G10"/>
  <c r="G9"/>
  <c r="J9" s="1"/>
  <c r="Z21" l="1"/>
  <c r="AD21"/>
  <c r="AH21"/>
  <c r="AL21"/>
  <c r="K22"/>
  <c r="O22"/>
  <c r="S22"/>
  <c r="W22"/>
  <c r="AA22"/>
  <c r="AE22"/>
  <c r="AI22"/>
  <c r="AM22"/>
  <c r="H10"/>
  <c r="H14"/>
  <c r="H18"/>
  <c r="H22"/>
  <c r="AM9"/>
  <c r="AI9"/>
  <c r="AE9"/>
  <c r="AA9"/>
  <c r="W9"/>
  <c r="S9"/>
  <c r="O9"/>
  <c r="K9"/>
  <c r="AN9"/>
  <c r="AJ9"/>
  <c r="AF9"/>
  <c r="AB9"/>
  <c r="X9"/>
  <c r="T9"/>
  <c r="P9"/>
  <c r="L9"/>
  <c r="AN10"/>
  <c r="AJ10"/>
  <c r="AF10"/>
  <c r="AB10"/>
  <c r="X10"/>
  <c r="T10"/>
  <c r="P10"/>
  <c r="L10"/>
  <c r="AO10"/>
  <c r="AK10"/>
  <c r="AG10"/>
  <c r="AC10"/>
  <c r="Y10"/>
  <c r="U10"/>
  <c r="Q10"/>
  <c r="M10"/>
  <c r="I10"/>
  <c r="AL12"/>
  <c r="AH12"/>
  <c r="AD12"/>
  <c r="Z12"/>
  <c r="V12"/>
  <c r="R12"/>
  <c r="N12"/>
  <c r="J12"/>
  <c r="AM12"/>
  <c r="AI12"/>
  <c r="AE12"/>
  <c r="AA12"/>
  <c r="W12"/>
  <c r="S12"/>
  <c r="O12"/>
  <c r="K12"/>
  <c r="AO13"/>
  <c r="AK13"/>
  <c r="AG13"/>
  <c r="AC13"/>
  <c r="Y13"/>
  <c r="U13"/>
  <c r="Q13"/>
  <c r="M13"/>
  <c r="I13"/>
  <c r="AL13"/>
  <c r="AH13"/>
  <c r="AD13"/>
  <c r="Z13"/>
  <c r="V13"/>
  <c r="R13"/>
  <c r="N13"/>
  <c r="J13"/>
  <c r="AL16"/>
  <c r="AH16"/>
  <c r="AD16"/>
  <c r="Z16"/>
  <c r="V16"/>
  <c r="R16"/>
  <c r="N16"/>
  <c r="J16"/>
  <c r="AM16"/>
  <c r="AI16"/>
  <c r="AE16"/>
  <c r="AA16"/>
  <c r="W16"/>
  <c r="S16"/>
  <c r="O16"/>
  <c r="K16"/>
  <c r="Y21"/>
  <c r="U21"/>
  <c r="Q21"/>
  <c r="M21"/>
  <c r="I21"/>
  <c r="V21"/>
  <c r="R21"/>
  <c r="N21"/>
  <c r="J21"/>
  <c r="AC21"/>
  <c r="AG21"/>
  <c r="AK21"/>
  <c r="AO21"/>
  <c r="L22"/>
  <c r="P22"/>
  <c r="T22"/>
  <c r="X22"/>
  <c r="AB22"/>
  <c r="AF22"/>
  <c r="AJ22"/>
  <c r="AN22"/>
  <c r="H19"/>
  <c r="AO11"/>
  <c r="AK11"/>
  <c r="AG11"/>
  <c r="AC11"/>
  <c r="Y11"/>
  <c r="U11"/>
  <c r="Q11"/>
  <c r="M11"/>
  <c r="I11"/>
  <c r="AL11"/>
  <c r="AH11"/>
  <c r="AD11"/>
  <c r="Z11"/>
  <c r="V11"/>
  <c r="R11"/>
  <c r="N11"/>
  <c r="J11"/>
  <c r="AL14"/>
  <c r="AH14"/>
  <c r="AD14"/>
  <c r="Z14"/>
  <c r="V14"/>
  <c r="R14"/>
  <c r="N14"/>
  <c r="J14"/>
  <c r="AM14"/>
  <c r="AI14"/>
  <c r="AE14"/>
  <c r="AA14"/>
  <c r="W14"/>
  <c r="S14"/>
  <c r="O14"/>
  <c r="K14"/>
  <c r="AO17"/>
  <c r="AK17"/>
  <c r="AG17"/>
  <c r="AC17"/>
  <c r="Y17"/>
  <c r="U17"/>
  <c r="Q17"/>
  <c r="M17"/>
  <c r="I17"/>
  <c r="AL17"/>
  <c r="AH17"/>
  <c r="AD17"/>
  <c r="Z17"/>
  <c r="V17"/>
  <c r="R17"/>
  <c r="N17"/>
  <c r="J17"/>
  <c r="AM19"/>
  <c r="AI19"/>
  <c r="AE19"/>
  <c r="AA19"/>
  <c r="W19"/>
  <c r="S19"/>
  <c r="O19"/>
  <c r="K19"/>
  <c r="AN19"/>
  <c r="AJ19"/>
  <c r="AF19"/>
  <c r="AB19"/>
  <c r="X19"/>
  <c r="T19"/>
  <c r="P19"/>
  <c r="L19"/>
  <c r="AN20"/>
  <c r="AJ20"/>
  <c r="AF20"/>
  <c r="AB20"/>
  <c r="X20"/>
  <c r="T20"/>
  <c r="P20"/>
  <c r="L20"/>
  <c r="AO20"/>
  <c r="AK20"/>
  <c r="AG20"/>
  <c r="AC20"/>
  <c r="Y20"/>
  <c r="U20"/>
  <c r="Q20"/>
  <c r="M20"/>
  <c r="I20"/>
  <c r="AM15"/>
  <c r="AI15"/>
  <c r="AE15"/>
  <c r="AA15"/>
  <c r="W15"/>
  <c r="S15"/>
  <c r="O15"/>
  <c r="K15"/>
  <c r="AN15"/>
  <c r="AJ15"/>
  <c r="AF15"/>
  <c r="AB15"/>
  <c r="X15"/>
  <c r="T15"/>
  <c r="P15"/>
  <c r="L15"/>
  <c r="AN18"/>
  <c r="AJ18"/>
  <c r="AF18"/>
  <c r="AB18"/>
  <c r="X18"/>
  <c r="T18"/>
  <c r="P18"/>
  <c r="L18"/>
  <c r="AO18"/>
  <c r="AK18"/>
  <c r="AG18"/>
  <c r="AC18"/>
  <c r="Y18"/>
  <c r="U18"/>
  <c r="Q18"/>
  <c r="M18"/>
  <c r="I18"/>
  <c r="H13"/>
  <c r="AO7"/>
  <c r="AK7"/>
  <c r="AG7"/>
  <c r="AC7"/>
  <c r="Y7"/>
  <c r="U7"/>
  <c r="Q7"/>
  <c r="M7"/>
  <c r="I7"/>
  <c r="AL7"/>
  <c r="AH7"/>
  <c r="AD7"/>
  <c r="Z7"/>
  <c r="V7"/>
  <c r="R7"/>
  <c r="N7"/>
  <c r="J7"/>
  <c r="AN8"/>
  <c r="AJ8"/>
  <c r="AF8"/>
  <c r="AB8"/>
  <c r="X8"/>
  <c r="T8"/>
  <c r="P8"/>
  <c r="L8"/>
  <c r="AO8"/>
  <c r="AK8"/>
  <c r="AG8"/>
  <c r="AC8"/>
  <c r="Y8"/>
  <c r="U8"/>
  <c r="Q8"/>
  <c r="M8"/>
  <c r="I8"/>
  <c r="I22"/>
  <c r="AB21"/>
  <c r="AF21"/>
  <c r="AJ21"/>
  <c r="AN21"/>
  <c r="M22"/>
  <c r="Q22"/>
  <c r="U22"/>
  <c r="Y22"/>
  <c r="AC22"/>
  <c r="AG22"/>
  <c r="AK22"/>
  <c r="AO22"/>
  <c r="H12"/>
  <c r="H16"/>
  <c r="H20"/>
  <c r="AO9"/>
  <c r="AK9"/>
  <c r="AG9"/>
  <c r="AC9"/>
  <c r="Y9"/>
  <c r="U9"/>
  <c r="Q9"/>
  <c r="M9"/>
  <c r="I9"/>
  <c r="AL9"/>
  <c r="AH9"/>
  <c r="AD9"/>
  <c r="Z9"/>
  <c r="V9"/>
  <c r="R9"/>
  <c r="N9"/>
  <c r="AL10"/>
  <c r="AH10"/>
  <c r="AD10"/>
  <c r="Z10"/>
  <c r="V10"/>
  <c r="R10"/>
  <c r="N10"/>
  <c r="J10"/>
  <c r="AM10"/>
  <c r="AI10"/>
  <c r="AE10"/>
  <c r="AA10"/>
  <c r="W10"/>
  <c r="S10"/>
  <c r="O10"/>
  <c r="AN12"/>
  <c r="AJ12"/>
  <c r="AF12"/>
  <c r="AB12"/>
  <c r="X12"/>
  <c r="T12"/>
  <c r="P12"/>
  <c r="L12"/>
  <c r="AO12"/>
  <c r="AK12"/>
  <c r="AG12"/>
  <c r="AC12"/>
  <c r="Y12"/>
  <c r="U12"/>
  <c r="Q12"/>
  <c r="M12"/>
  <c r="AM13"/>
  <c r="AI13"/>
  <c r="AE13"/>
  <c r="AA13"/>
  <c r="W13"/>
  <c r="S13"/>
  <c r="O13"/>
  <c r="K13"/>
  <c r="AN13"/>
  <c r="AJ13"/>
  <c r="AF13"/>
  <c r="AB13"/>
  <c r="X13"/>
  <c r="T13"/>
  <c r="P13"/>
  <c r="AN16"/>
  <c r="AJ16"/>
  <c r="AF16"/>
  <c r="AB16"/>
  <c r="X16"/>
  <c r="T16"/>
  <c r="P16"/>
  <c r="L16"/>
  <c r="AO16"/>
  <c r="AK16"/>
  <c r="AG16"/>
  <c r="AC16"/>
  <c r="Y16"/>
  <c r="U16"/>
  <c r="Q16"/>
  <c r="M16"/>
  <c r="W21"/>
  <c r="S21"/>
  <c r="O21"/>
  <c r="K21"/>
  <c r="X21"/>
  <c r="T21"/>
  <c r="P21"/>
  <c r="L21"/>
  <c r="AE21"/>
  <c r="AI21"/>
  <c r="AM21"/>
  <c r="J22"/>
  <c r="N22"/>
  <c r="R22"/>
  <c r="V22"/>
  <c r="Z22"/>
  <c r="AD22"/>
  <c r="AH22"/>
  <c r="H11"/>
  <c r="H17"/>
  <c r="AM11"/>
  <c r="AI11"/>
  <c r="AE11"/>
  <c r="AA11"/>
  <c r="W11"/>
  <c r="S11"/>
  <c r="O11"/>
  <c r="K11"/>
  <c r="AN11"/>
  <c r="AJ11"/>
  <c r="AF11"/>
  <c r="AB11"/>
  <c r="X11"/>
  <c r="T11"/>
  <c r="P11"/>
  <c r="AN14"/>
  <c r="AJ14"/>
  <c r="AF14"/>
  <c r="AB14"/>
  <c r="X14"/>
  <c r="T14"/>
  <c r="P14"/>
  <c r="L14"/>
  <c r="AO14"/>
  <c r="AK14"/>
  <c r="AG14"/>
  <c r="AC14"/>
  <c r="Y14"/>
  <c r="U14"/>
  <c r="Q14"/>
  <c r="M14"/>
  <c r="AM17"/>
  <c r="AI17"/>
  <c r="AE17"/>
  <c r="AA17"/>
  <c r="W17"/>
  <c r="S17"/>
  <c r="O17"/>
  <c r="K17"/>
  <c r="AN17"/>
  <c r="AJ17"/>
  <c r="AF17"/>
  <c r="AB17"/>
  <c r="X17"/>
  <c r="T17"/>
  <c r="P17"/>
  <c r="AO19"/>
  <c r="AK19"/>
  <c r="AG19"/>
  <c r="AC19"/>
  <c r="Y19"/>
  <c r="U19"/>
  <c r="Q19"/>
  <c r="M19"/>
  <c r="I19"/>
  <c r="AL19"/>
  <c r="AH19"/>
  <c r="AD19"/>
  <c r="Z19"/>
  <c r="V19"/>
  <c r="R19"/>
  <c r="N19"/>
  <c r="AL20"/>
  <c r="AH20"/>
  <c r="AD20"/>
  <c r="Z20"/>
  <c r="V20"/>
  <c r="R20"/>
  <c r="N20"/>
  <c r="J20"/>
  <c r="AM20"/>
  <c r="AI20"/>
  <c r="AE20"/>
  <c r="AA20"/>
  <c r="W20"/>
  <c r="S20"/>
  <c r="O20"/>
  <c r="AO15"/>
  <c r="AK15"/>
  <c r="AG15"/>
  <c r="AC15"/>
  <c r="Y15"/>
  <c r="U15"/>
  <c r="Q15"/>
  <c r="M15"/>
  <c r="I15"/>
  <c r="AL15"/>
  <c r="AH15"/>
  <c r="AD15"/>
  <c r="Z15"/>
  <c r="V15"/>
  <c r="R15"/>
  <c r="N15"/>
  <c r="AL18"/>
  <c r="AH18"/>
  <c r="AD18"/>
  <c r="Z18"/>
  <c r="V18"/>
  <c r="R18"/>
  <c r="N18"/>
  <c r="J18"/>
  <c r="AM18"/>
  <c r="AI18"/>
  <c r="AE18"/>
  <c r="AA18"/>
  <c r="W18"/>
  <c r="S18"/>
  <c r="O18"/>
  <c r="H7"/>
  <c r="AM7"/>
  <c r="AI7"/>
  <c r="AE7"/>
  <c r="AA7"/>
  <c r="W7"/>
  <c r="S7"/>
  <c r="O7"/>
  <c r="K7"/>
  <c r="AN7"/>
  <c r="AJ7"/>
  <c r="AF7"/>
  <c r="AB7"/>
  <c r="X7"/>
  <c r="T7"/>
  <c r="P7"/>
  <c r="H8"/>
  <c r="AL8"/>
  <c r="AH8"/>
  <c r="AD8"/>
  <c r="Z8"/>
  <c r="V8"/>
  <c r="R8"/>
  <c r="N8"/>
  <c r="J8"/>
  <c r="AM8"/>
  <c r="AI8"/>
  <c r="AE8"/>
  <c r="AA8"/>
  <c r="W8"/>
  <c r="S8"/>
  <c r="O8"/>
  <c r="AO21" i="5"/>
  <c r="AM21"/>
  <c r="AK21"/>
  <c r="AI21"/>
  <c r="AG21"/>
  <c r="AE21"/>
  <c r="AC21"/>
  <c r="AA21"/>
  <c r="Y21"/>
  <c r="W21"/>
  <c r="U21"/>
  <c r="S21"/>
  <c r="Q21"/>
  <c r="O21"/>
  <c r="M21"/>
  <c r="K21"/>
  <c r="I21"/>
  <c r="AN21"/>
  <c r="AJ21"/>
  <c r="AF21"/>
  <c r="AB21"/>
  <c r="X21"/>
  <c r="T21"/>
  <c r="P21"/>
  <c r="L21"/>
  <c r="H21"/>
  <c r="AL21"/>
  <c r="AH21"/>
  <c r="AD21"/>
  <c r="Z21"/>
  <c r="V21"/>
  <c r="R21"/>
  <c r="N21"/>
  <c r="J21"/>
  <c r="AO19"/>
  <c r="AM19"/>
  <c r="AK19"/>
  <c r="AI19"/>
  <c r="AG19"/>
  <c r="AE19"/>
  <c r="AC19"/>
  <c r="AA19"/>
  <c r="Y19"/>
  <c r="W19"/>
  <c r="U19"/>
  <c r="S19"/>
  <c r="Q19"/>
  <c r="O19"/>
  <c r="M19"/>
  <c r="K19"/>
  <c r="I19"/>
  <c r="AN19"/>
  <c r="AJ19"/>
  <c r="AF19"/>
  <c r="AB19"/>
  <c r="X19"/>
  <c r="T19"/>
  <c r="P19"/>
  <c r="L19"/>
  <c r="H19"/>
  <c r="AL19"/>
  <c r="AH19"/>
  <c r="AD19"/>
  <c r="Z19"/>
  <c r="V19"/>
  <c r="R19"/>
  <c r="N19"/>
  <c r="J19"/>
  <c r="AO17"/>
  <c r="AM17"/>
  <c r="AK17"/>
  <c r="AI17"/>
  <c r="AG17"/>
  <c r="AE17"/>
  <c r="AC17"/>
  <c r="AA17"/>
  <c r="Y17"/>
  <c r="W17"/>
  <c r="U17"/>
  <c r="S17"/>
  <c r="Q17"/>
  <c r="O17"/>
  <c r="M17"/>
  <c r="K17"/>
  <c r="I17"/>
  <c r="AN17"/>
  <c r="AJ17"/>
  <c r="AF17"/>
  <c r="AB17"/>
  <c r="X17"/>
  <c r="T17"/>
  <c r="P17"/>
  <c r="L17"/>
  <c r="H17"/>
  <c r="AL17"/>
  <c r="AH17"/>
  <c r="AD17"/>
  <c r="Z17"/>
  <c r="V17"/>
  <c r="R17"/>
  <c r="N17"/>
  <c r="J17"/>
  <c r="AO15"/>
  <c r="AM15"/>
  <c r="AK15"/>
  <c r="AI15"/>
  <c r="AG15"/>
  <c r="AE15"/>
  <c r="AC15"/>
  <c r="AA15"/>
  <c r="Y15"/>
  <c r="W15"/>
  <c r="U15"/>
  <c r="S15"/>
  <c r="Q15"/>
  <c r="O15"/>
  <c r="M15"/>
  <c r="K15"/>
  <c r="I15"/>
  <c r="AN15"/>
  <c r="AJ15"/>
  <c r="AF15"/>
  <c r="AB15"/>
  <c r="X15"/>
  <c r="T15"/>
  <c r="P15"/>
  <c r="L15"/>
  <c r="H15"/>
  <c r="AL15"/>
  <c r="AH15"/>
  <c r="AD15"/>
  <c r="Z15"/>
  <c r="V15"/>
  <c r="R15"/>
  <c r="N15"/>
  <c r="J15"/>
  <c r="AO13"/>
  <c r="AM13"/>
  <c r="AK13"/>
  <c r="AI13"/>
  <c r="AG13"/>
  <c r="AE13"/>
  <c r="AC13"/>
  <c r="AA13"/>
  <c r="Y13"/>
  <c r="W13"/>
  <c r="U13"/>
  <c r="S13"/>
  <c r="Q13"/>
  <c r="O13"/>
  <c r="M13"/>
  <c r="K13"/>
  <c r="I13"/>
  <c r="AN13"/>
  <c r="AJ13"/>
  <c r="AF13"/>
  <c r="AB13"/>
  <c r="X13"/>
  <c r="T13"/>
  <c r="P13"/>
  <c r="L13"/>
  <c r="H13"/>
  <c r="AL13"/>
  <c r="AH13"/>
  <c r="AD13"/>
  <c r="Z13"/>
  <c r="V13"/>
  <c r="R13"/>
  <c r="N13"/>
  <c r="J13"/>
  <c r="AO11"/>
  <c r="AM11"/>
  <c r="AK11"/>
  <c r="AI11"/>
  <c r="AG11"/>
  <c r="AE11"/>
  <c r="AC11"/>
  <c r="AA11"/>
  <c r="Y11"/>
  <c r="W11"/>
  <c r="U11"/>
  <c r="S11"/>
  <c r="Q11"/>
  <c r="O11"/>
  <c r="M11"/>
  <c r="K11"/>
  <c r="I11"/>
  <c r="AN11"/>
  <c r="AJ11"/>
  <c r="AF11"/>
  <c r="AB11"/>
  <c r="X11"/>
  <c r="T11"/>
  <c r="P11"/>
  <c r="L11"/>
  <c r="H11"/>
  <c r="AL11"/>
  <c r="AH11"/>
  <c r="AD11"/>
  <c r="Z11"/>
  <c r="V11"/>
  <c r="R11"/>
  <c r="N11"/>
  <c r="J11"/>
  <c r="AO9"/>
  <c r="AM9"/>
  <c r="AK9"/>
  <c r="AI9"/>
  <c r="AG9"/>
  <c r="AE9"/>
  <c r="AC9"/>
  <c r="AA9"/>
  <c r="Y9"/>
  <c r="N9"/>
  <c r="AL9"/>
  <c r="AH9"/>
  <c r="AD9"/>
  <c r="Z9"/>
  <c r="W9"/>
  <c r="U9"/>
  <c r="S9"/>
  <c r="Q9"/>
  <c r="O9"/>
  <c r="M9"/>
  <c r="K9"/>
  <c r="I9"/>
  <c r="AN9"/>
  <c r="AJ9"/>
  <c r="AF9"/>
  <c r="AB9"/>
  <c r="X9"/>
  <c r="V9"/>
  <c r="T9"/>
  <c r="R9"/>
  <c r="P9"/>
  <c r="L9"/>
  <c r="J9"/>
  <c r="H9"/>
  <c r="AN8"/>
  <c r="AL8"/>
  <c r="AJ8"/>
  <c r="AH8"/>
  <c r="AF8"/>
  <c r="AD8"/>
  <c r="AB8"/>
  <c r="Z8"/>
  <c r="X8"/>
  <c r="V8"/>
  <c r="T8"/>
  <c r="R8"/>
  <c r="P8"/>
  <c r="N8"/>
  <c r="L8"/>
  <c r="J8"/>
  <c r="H8"/>
  <c r="AO8"/>
  <c r="AM8"/>
  <c r="AK8"/>
  <c r="AI8"/>
  <c r="AG8"/>
  <c r="AE8"/>
  <c r="AC8"/>
  <c r="AA8"/>
  <c r="Y8"/>
  <c r="W8"/>
  <c r="U8"/>
  <c r="S8"/>
  <c r="Q8"/>
  <c r="O8"/>
  <c r="M8"/>
  <c r="K8"/>
  <c r="I8"/>
  <c r="AO20"/>
  <c r="AM20"/>
  <c r="AK20"/>
  <c r="AI20"/>
  <c r="AG20"/>
  <c r="AE20"/>
  <c r="AC20"/>
  <c r="AA20"/>
  <c r="Y20"/>
  <c r="W20"/>
  <c r="U20"/>
  <c r="S20"/>
  <c r="Q20"/>
  <c r="O20"/>
  <c r="M20"/>
  <c r="K20"/>
  <c r="I20"/>
  <c r="AL20"/>
  <c r="AH20"/>
  <c r="AD20"/>
  <c r="Z20"/>
  <c r="V20"/>
  <c r="R20"/>
  <c r="N20"/>
  <c r="J20"/>
  <c r="AN20"/>
  <c r="AJ20"/>
  <c r="AF20"/>
  <c r="AB20"/>
  <c r="X20"/>
  <c r="T20"/>
  <c r="P20"/>
  <c r="L20"/>
  <c r="H20"/>
  <c r="AO18"/>
  <c r="AM18"/>
  <c r="AK18"/>
  <c r="AI18"/>
  <c r="AG18"/>
  <c r="AE18"/>
  <c r="AC18"/>
  <c r="AA18"/>
  <c r="Y18"/>
  <c r="W18"/>
  <c r="U18"/>
  <c r="S18"/>
  <c r="Q18"/>
  <c r="O18"/>
  <c r="M18"/>
  <c r="K18"/>
  <c r="I18"/>
  <c r="AL18"/>
  <c r="AH18"/>
  <c r="AD18"/>
  <c r="Z18"/>
  <c r="V18"/>
  <c r="R18"/>
  <c r="N18"/>
  <c r="J18"/>
  <c r="AN18"/>
  <c r="AJ18"/>
  <c r="AF18"/>
  <c r="AB18"/>
  <c r="X18"/>
  <c r="T18"/>
  <c r="P18"/>
  <c r="L18"/>
  <c r="H18"/>
  <c r="AO16"/>
  <c r="AM16"/>
  <c r="AK16"/>
  <c r="AI16"/>
  <c r="AG16"/>
  <c r="AE16"/>
  <c r="AC16"/>
  <c r="AA16"/>
  <c r="Y16"/>
  <c r="W16"/>
  <c r="U16"/>
  <c r="S16"/>
  <c r="Q16"/>
  <c r="O16"/>
  <c r="M16"/>
  <c r="K16"/>
  <c r="I16"/>
  <c r="AL16"/>
  <c r="AH16"/>
  <c r="AD16"/>
  <c r="Z16"/>
  <c r="V16"/>
  <c r="R16"/>
  <c r="N16"/>
  <c r="J16"/>
  <c r="AN16"/>
  <c r="AJ16"/>
  <c r="AF16"/>
  <c r="AB16"/>
  <c r="X16"/>
  <c r="T16"/>
  <c r="P16"/>
  <c r="L16"/>
  <c r="H16"/>
  <c r="AO14"/>
  <c r="AM14"/>
  <c r="AK14"/>
  <c r="AI14"/>
  <c r="AG14"/>
  <c r="AE14"/>
  <c r="AC14"/>
  <c r="AA14"/>
  <c r="Y14"/>
  <c r="W14"/>
  <c r="U14"/>
  <c r="S14"/>
  <c r="Q14"/>
  <c r="O14"/>
  <c r="M14"/>
  <c r="K14"/>
  <c r="I14"/>
  <c r="AL14"/>
  <c r="AH14"/>
  <c r="AD14"/>
  <c r="Z14"/>
  <c r="V14"/>
  <c r="R14"/>
  <c r="N14"/>
  <c r="J14"/>
  <c r="AN14"/>
  <c r="AJ14"/>
  <c r="AF14"/>
  <c r="AB14"/>
  <c r="X14"/>
  <c r="T14"/>
  <c r="P14"/>
  <c r="L14"/>
  <c r="H14"/>
  <c r="AO12"/>
  <c r="AM12"/>
  <c r="AK12"/>
  <c r="AI12"/>
  <c r="AG12"/>
  <c r="AE12"/>
  <c r="AC12"/>
  <c r="AA12"/>
  <c r="Y12"/>
  <c r="W12"/>
  <c r="U12"/>
  <c r="S12"/>
  <c r="Q12"/>
  <c r="O12"/>
  <c r="M12"/>
  <c r="K12"/>
  <c r="I12"/>
  <c r="AL12"/>
  <c r="AH12"/>
  <c r="AD12"/>
  <c r="Z12"/>
  <c r="V12"/>
  <c r="R12"/>
  <c r="N12"/>
  <c r="J12"/>
  <c r="AN12"/>
  <c r="AJ12"/>
  <c r="AF12"/>
  <c r="AB12"/>
  <c r="X12"/>
  <c r="T12"/>
  <c r="P12"/>
  <c r="L12"/>
  <c r="H12"/>
  <c r="AO10"/>
  <c r="AM10"/>
  <c r="AK10"/>
  <c r="AI10"/>
  <c r="AG10"/>
  <c r="AE10"/>
  <c r="AC10"/>
  <c r="AA10"/>
  <c r="Y10"/>
  <c r="W10"/>
  <c r="U10"/>
  <c r="S10"/>
  <c r="Q10"/>
  <c r="O10"/>
  <c r="M10"/>
  <c r="K10"/>
  <c r="I10"/>
  <c r="AN10"/>
  <c r="AJ10"/>
  <c r="AF10"/>
  <c r="AB10"/>
  <c r="X10"/>
  <c r="T10"/>
  <c r="P10"/>
  <c r="L10"/>
  <c r="H10"/>
  <c r="AL10"/>
  <c r="AH10"/>
  <c r="AD10"/>
  <c r="Z10"/>
  <c r="V10"/>
  <c r="R10"/>
  <c r="N10"/>
  <c r="J10"/>
  <c r="AN22"/>
  <c r="AL22"/>
  <c r="AJ22"/>
  <c r="AH22"/>
  <c r="AF22"/>
  <c r="AD22"/>
  <c r="AB22"/>
  <c r="Z22"/>
  <c r="X22"/>
  <c r="V22"/>
  <c r="T22"/>
  <c r="R22"/>
  <c r="P22"/>
  <c r="N22"/>
  <c r="L22"/>
  <c r="J22"/>
  <c r="H22"/>
  <c r="AO22"/>
  <c r="AM22"/>
  <c r="AK22"/>
  <c r="AI22"/>
  <c r="AG22"/>
  <c r="AE22"/>
  <c r="AC22"/>
  <c r="AA22"/>
  <c r="Y22"/>
  <c r="W22"/>
  <c r="U22"/>
  <c r="S22"/>
  <c r="Q22"/>
  <c r="O22"/>
  <c r="M22"/>
  <c r="K22"/>
  <c r="I22"/>
  <c r="AO7"/>
  <c r="AM7"/>
  <c r="AK7"/>
  <c r="AI7"/>
  <c r="AG7"/>
  <c r="AE7"/>
  <c r="AC7"/>
  <c r="AA7"/>
  <c r="Y7"/>
  <c r="W7"/>
  <c r="U7"/>
  <c r="S7"/>
  <c r="Q7"/>
  <c r="O7"/>
  <c r="M7"/>
  <c r="K7"/>
  <c r="I7"/>
  <c r="AN7"/>
  <c r="AL7"/>
  <c r="AJ7"/>
  <c r="AH7"/>
  <c r="AF7"/>
  <c r="AD7"/>
  <c r="AB7"/>
  <c r="Z7"/>
  <c r="X7"/>
  <c r="V7"/>
  <c r="T7"/>
  <c r="R7"/>
  <c r="P7"/>
  <c r="N7"/>
  <c r="L7"/>
  <c r="J7"/>
  <c r="H7"/>
  <c r="AN6"/>
  <c r="AL6"/>
  <c r="AJ6"/>
  <c r="AH6"/>
  <c r="AF6"/>
  <c r="AD6"/>
  <c r="AB6"/>
  <c r="Z6"/>
  <c r="X6"/>
  <c r="V6"/>
  <c r="T6"/>
  <c r="P6"/>
  <c r="L6"/>
  <c r="AO6"/>
  <c r="AM6"/>
  <c r="AK6"/>
  <c r="AI6"/>
  <c r="AG6"/>
  <c r="AE6"/>
  <c r="AC6"/>
  <c r="AA6"/>
  <c r="Y6"/>
  <c r="W6"/>
  <c r="U6"/>
  <c r="S6"/>
  <c r="Q6"/>
  <c r="O6"/>
  <c r="M6"/>
  <c r="K6"/>
  <c r="I6"/>
  <c r="R6"/>
  <c r="N6"/>
  <c r="J6"/>
  <c r="H6"/>
  <c r="C26" i="6" l="1" a="1"/>
  <c r="C28" s="1"/>
  <c r="C24"/>
  <c r="D22"/>
  <c r="B22"/>
  <c r="D21"/>
  <c r="B21"/>
  <c r="D20"/>
  <c r="B20"/>
  <c r="D19"/>
  <c r="B19"/>
  <c r="D18"/>
  <c r="B18"/>
  <c r="D17"/>
  <c r="B17"/>
  <c r="D16"/>
  <c r="B16"/>
  <c r="D15"/>
  <c r="B15"/>
  <c r="D14"/>
  <c r="D24" s="1"/>
  <c r="B14"/>
  <c r="B24" s="1"/>
  <c r="D13"/>
  <c r="B13"/>
  <c r="D12"/>
  <c r="B12"/>
  <c r="D11"/>
  <c r="B11"/>
  <c r="D10"/>
  <c r="B10"/>
  <c r="D9"/>
  <c r="B9"/>
  <c r="D8"/>
  <c r="B8"/>
  <c r="D7"/>
  <c r="B7"/>
  <c r="D6"/>
  <c r="D26" s="1" a="1"/>
  <c r="B6"/>
  <c r="B26" s="1" a="1"/>
  <c r="F12" i="1" a="1"/>
  <c r="F12" s="1"/>
  <c r="C12" a="1"/>
  <c r="C12" s="1"/>
  <c r="B29" i="6" l="1"/>
  <c r="B27"/>
  <c r="B26"/>
  <c r="B28"/>
  <c r="D29"/>
  <c r="D27"/>
  <c r="D26"/>
  <c r="D28"/>
  <c r="C27"/>
  <c r="C29"/>
  <c r="C26"/>
  <c r="F15" i="1"/>
  <c r="F13"/>
  <c r="F14"/>
  <c r="F17"/>
  <c r="C15"/>
  <c r="C13"/>
  <c r="C17" s="1"/>
  <c r="C14"/>
  <c r="C31" i="6" l="1"/>
  <c r="D31"/>
  <c r="B31"/>
  <c r="E22" l="1" a="1"/>
  <c r="F22" s="1"/>
  <c r="E20" a="1"/>
  <c r="F20" s="1"/>
  <c r="E17" a="1"/>
  <c r="F17" s="1"/>
  <c r="E14" a="1"/>
  <c r="E13" a="1"/>
  <c r="E13" s="1"/>
  <c r="E10" a="1"/>
  <c r="E8" a="1"/>
  <c r="G8" s="1"/>
  <c r="E6" a="1"/>
  <c r="F6" s="1"/>
  <c r="E21" a="1"/>
  <c r="F21" s="1"/>
  <c r="E19" a="1"/>
  <c r="F19" s="1"/>
  <c r="E18" a="1"/>
  <c r="F18" s="1"/>
  <c r="E16" a="1"/>
  <c r="E16" s="1"/>
  <c r="E15" a="1"/>
  <c r="F15" s="1"/>
  <c r="F13"/>
  <c r="E12" a="1"/>
  <c r="E12" s="1"/>
  <c r="E11" a="1"/>
  <c r="F11" s="1"/>
  <c r="E9" a="1"/>
  <c r="G9" s="1"/>
  <c r="E8"/>
  <c r="E7" a="1"/>
  <c r="F7" s="1"/>
  <c r="G10"/>
  <c r="G12"/>
  <c r="G14"/>
  <c r="G16"/>
  <c r="E6"/>
  <c r="E11"/>
  <c r="E15"/>
  <c r="F10"/>
  <c r="AE10" s="1"/>
  <c r="F14"/>
  <c r="E21"/>
  <c r="E10"/>
  <c r="E14"/>
  <c r="AI14" s="1"/>
  <c r="G6"/>
  <c r="G13"/>
  <c r="G17"/>
  <c r="G19"/>
  <c r="F16"/>
  <c r="G20"/>
  <c r="G21"/>
  <c r="E20"/>
  <c r="AL20" s="1"/>
  <c r="E22"/>
  <c r="AE14"/>
  <c r="O14"/>
  <c r="V14"/>
  <c r="X14"/>
  <c r="AM10"/>
  <c r="W10"/>
  <c r="AL10"/>
  <c r="AN10"/>
  <c r="H10"/>
  <c r="AK14"/>
  <c r="AC14"/>
  <c r="U14"/>
  <c r="M14"/>
  <c r="AH14"/>
  <c r="R14"/>
  <c r="AJ14"/>
  <c r="T14"/>
  <c r="AO10"/>
  <c r="AG10"/>
  <c r="Y10"/>
  <c r="Q10"/>
  <c r="I10"/>
  <c r="Z10"/>
  <c r="J10"/>
  <c r="AB10"/>
  <c r="L10"/>
  <c r="E60" i="8" a="1"/>
  <c r="G60" s="1"/>
  <c r="K60" s="1"/>
  <c r="F60"/>
  <c r="E58" a="1"/>
  <c r="G58"/>
  <c r="F58"/>
  <c r="E56" a="1"/>
  <c r="G56" s="1"/>
  <c r="K56" s="1"/>
  <c r="F56"/>
  <c r="E54" a="1"/>
  <c r="G54" s="1"/>
  <c r="F54"/>
  <c r="E52" a="1"/>
  <c r="F52" s="1"/>
  <c r="K52" s="1"/>
  <c r="E50" a="1"/>
  <c r="G50" s="1"/>
  <c r="K50" s="1"/>
  <c r="E48" a="1"/>
  <c r="F48" s="1"/>
  <c r="E46" a="1"/>
  <c r="G46" s="1"/>
  <c r="K46" s="1"/>
  <c r="E12" a="1"/>
  <c r="E12" s="1"/>
  <c r="F12"/>
  <c r="E14" a="1"/>
  <c r="E14" s="1"/>
  <c r="F14"/>
  <c r="E15" a="1"/>
  <c r="E15" s="1"/>
  <c r="E16" a="1"/>
  <c r="E16" s="1"/>
  <c r="E17" a="1"/>
  <c r="E17" s="1"/>
  <c r="E19" a="1"/>
  <c r="E19" s="1"/>
  <c r="E21" a="1"/>
  <c r="E21" s="1"/>
  <c r="G19"/>
  <c r="F17"/>
  <c r="G15"/>
  <c r="E61" a="1"/>
  <c r="G61" s="1"/>
  <c r="E60"/>
  <c r="J60" s="1"/>
  <c r="E59" a="1"/>
  <c r="G59"/>
  <c r="E59"/>
  <c r="F59"/>
  <c r="K59" s="1"/>
  <c r="J59"/>
  <c r="E58"/>
  <c r="J58"/>
  <c r="K58"/>
  <c r="E57" a="1"/>
  <c r="G57" s="1"/>
  <c r="E56"/>
  <c r="J56" s="1"/>
  <c r="E55" a="1"/>
  <c r="G55"/>
  <c r="E55"/>
  <c r="F55"/>
  <c r="K55" s="1"/>
  <c r="J55"/>
  <c r="E54"/>
  <c r="E53" a="1"/>
  <c r="F53" s="1"/>
  <c r="E51" a="1"/>
  <c r="F51" s="1"/>
  <c r="E49" a="1"/>
  <c r="G49" s="1"/>
  <c r="J49" s="1"/>
  <c r="E47" a="1"/>
  <c r="F47" s="1"/>
  <c r="E6" a="1"/>
  <c r="G6" s="1"/>
  <c r="E7" a="1"/>
  <c r="F7" s="1"/>
  <c r="E8" a="1"/>
  <c r="F8" s="1"/>
  <c r="E9" a="1"/>
  <c r="F9" s="1"/>
  <c r="E10" a="1"/>
  <c r="F10" s="1"/>
  <c r="E11" a="1"/>
  <c r="E11" s="1"/>
  <c r="E13" a="1"/>
  <c r="E13" s="1"/>
  <c r="E18" a="1"/>
  <c r="E18" s="1"/>
  <c r="E20" a="1"/>
  <c r="E20" s="1"/>
  <c r="F49"/>
  <c r="E46"/>
  <c r="F46"/>
  <c r="J46" s="1"/>
  <c r="G48"/>
  <c r="E50"/>
  <c r="F50"/>
  <c r="J50" s="1"/>
  <c r="G52"/>
  <c r="E47"/>
  <c r="E48"/>
  <c r="E49"/>
  <c r="K49" s="1"/>
  <c r="E52"/>
  <c r="J52" s="1"/>
  <c r="AI13" i="6" l="1"/>
  <c r="AA13"/>
  <c r="S13"/>
  <c r="K13"/>
  <c r="AF13"/>
  <c r="P13"/>
  <c r="AH13"/>
  <c r="R13"/>
  <c r="AK13"/>
  <c r="AC13"/>
  <c r="U13"/>
  <c r="M13"/>
  <c r="AJ13"/>
  <c r="T13"/>
  <c r="AL13"/>
  <c r="V13"/>
  <c r="AM13"/>
  <c r="AE13"/>
  <c r="O13"/>
  <c r="AN13"/>
  <c r="H13"/>
  <c r="J13"/>
  <c r="AG13"/>
  <c r="Q13"/>
  <c r="I13"/>
  <c r="AD13"/>
  <c r="W13"/>
  <c r="X13"/>
  <c r="Z13"/>
  <c r="AO13"/>
  <c r="Y13"/>
  <c r="AB13"/>
  <c r="L13"/>
  <c r="N13"/>
  <c r="AF11"/>
  <c r="AK11"/>
  <c r="AJ11"/>
  <c r="AI11"/>
  <c r="P11"/>
  <c r="AC11"/>
  <c r="T11"/>
  <c r="AM11"/>
  <c r="AN8"/>
  <c r="E9"/>
  <c r="AH21"/>
  <c r="F8"/>
  <c r="N11"/>
  <c r="L11"/>
  <c r="I11"/>
  <c r="Y11"/>
  <c r="AO11"/>
  <c r="T10"/>
  <c r="AJ10"/>
  <c r="R10"/>
  <c r="AH10"/>
  <c r="M10"/>
  <c r="U10"/>
  <c r="AC10"/>
  <c r="AK10"/>
  <c r="L14"/>
  <c r="AB14"/>
  <c r="J14"/>
  <c r="Z14"/>
  <c r="I14"/>
  <c r="Q14"/>
  <c r="Y14"/>
  <c r="AG14"/>
  <c r="AO14"/>
  <c r="Z11"/>
  <c r="X11"/>
  <c r="O11"/>
  <c r="AE11"/>
  <c r="X10"/>
  <c r="V10"/>
  <c r="O10"/>
  <c r="H14"/>
  <c r="AN14"/>
  <c r="AL14"/>
  <c r="W14"/>
  <c r="AM14"/>
  <c r="G22"/>
  <c r="AJ8"/>
  <c r="AB8"/>
  <c r="T8"/>
  <c r="L8"/>
  <c r="G15"/>
  <c r="AA15" s="1"/>
  <c r="G11"/>
  <c r="K11" s="1"/>
  <c r="AM8"/>
  <c r="AE8"/>
  <c r="W8"/>
  <c r="O8"/>
  <c r="G7"/>
  <c r="E18"/>
  <c r="AI10"/>
  <c r="AL8"/>
  <c r="AD8"/>
  <c r="V8"/>
  <c r="N8"/>
  <c r="E17"/>
  <c r="AK8"/>
  <c r="AC8"/>
  <c r="U8"/>
  <c r="M8"/>
  <c r="E7"/>
  <c r="F9"/>
  <c r="AM9" s="1"/>
  <c r="AN21"/>
  <c r="AF21"/>
  <c r="X21"/>
  <c r="P21"/>
  <c r="H21"/>
  <c r="AI21"/>
  <c r="AA21"/>
  <c r="S21"/>
  <c r="K21"/>
  <c r="AM21"/>
  <c r="O21"/>
  <c r="AL21"/>
  <c r="AD21"/>
  <c r="V21"/>
  <c r="N21"/>
  <c r="AO21"/>
  <c r="AG21"/>
  <c r="Y21"/>
  <c r="Q21"/>
  <c r="I21"/>
  <c r="AJ21"/>
  <c r="AB21"/>
  <c r="T21"/>
  <c r="L21"/>
  <c r="AE21"/>
  <c r="W21"/>
  <c r="AM17"/>
  <c r="AE17"/>
  <c r="W17"/>
  <c r="O17"/>
  <c r="AN17"/>
  <c r="X17"/>
  <c r="H17"/>
  <c r="Z17"/>
  <c r="J17"/>
  <c r="AK17"/>
  <c r="AC17"/>
  <c r="U17"/>
  <c r="M17"/>
  <c r="AJ17"/>
  <c r="T17"/>
  <c r="AL17"/>
  <c r="V17"/>
  <c r="AO17"/>
  <c r="Y17"/>
  <c r="I17"/>
  <c r="L17"/>
  <c r="N17"/>
  <c r="AI17"/>
  <c r="AA17"/>
  <c r="S17"/>
  <c r="K17"/>
  <c r="AF17"/>
  <c r="P17"/>
  <c r="AH17"/>
  <c r="R17"/>
  <c r="AG17"/>
  <c r="Q17"/>
  <c r="AB17"/>
  <c r="AD17"/>
  <c r="AL22"/>
  <c r="AD22"/>
  <c r="V22"/>
  <c r="N22"/>
  <c r="AO22"/>
  <c r="AG22"/>
  <c r="Y22"/>
  <c r="Q22"/>
  <c r="I22"/>
  <c r="AJ22"/>
  <c r="AB22"/>
  <c r="T22"/>
  <c r="L22"/>
  <c r="AM22"/>
  <c r="AE22"/>
  <c r="W22"/>
  <c r="O22"/>
  <c r="AH22"/>
  <c r="Z22"/>
  <c r="R22"/>
  <c r="J22"/>
  <c r="AK22"/>
  <c r="AC22"/>
  <c r="U22"/>
  <c r="M22"/>
  <c r="AN22"/>
  <c r="AF22"/>
  <c r="X22"/>
  <c r="P22"/>
  <c r="H22"/>
  <c r="AI22"/>
  <c r="AA22"/>
  <c r="S22"/>
  <c r="K22"/>
  <c r="AM16"/>
  <c r="AE16"/>
  <c r="W16"/>
  <c r="O16"/>
  <c r="AL16"/>
  <c r="V16"/>
  <c r="AN16"/>
  <c r="X16"/>
  <c r="H16"/>
  <c r="AK16"/>
  <c r="AC16"/>
  <c r="U16"/>
  <c r="M16"/>
  <c r="AH16"/>
  <c r="R16"/>
  <c r="AJ16"/>
  <c r="T16"/>
  <c r="AI16"/>
  <c r="AA16"/>
  <c r="S16"/>
  <c r="K16"/>
  <c r="AD16"/>
  <c r="N16"/>
  <c r="AF16"/>
  <c r="P16"/>
  <c r="AO16"/>
  <c r="AG16"/>
  <c r="Y16"/>
  <c r="Q16"/>
  <c r="I16"/>
  <c r="Z16"/>
  <c r="J16"/>
  <c r="AB16"/>
  <c r="L16"/>
  <c r="AH6"/>
  <c r="Z6"/>
  <c r="R6"/>
  <c r="J6"/>
  <c r="AK6"/>
  <c r="AC6"/>
  <c r="U6"/>
  <c r="M6"/>
  <c r="AN6"/>
  <c r="AF6"/>
  <c r="X6"/>
  <c r="P6"/>
  <c r="H6"/>
  <c r="AI6"/>
  <c r="AA6"/>
  <c r="S6"/>
  <c r="K6"/>
  <c r="AJ6"/>
  <c r="T6"/>
  <c r="AM6"/>
  <c r="W6"/>
  <c r="AL6"/>
  <c r="AD6"/>
  <c r="V6"/>
  <c r="N6"/>
  <c r="AO6"/>
  <c r="AG6"/>
  <c r="Y6"/>
  <c r="Q6"/>
  <c r="I6"/>
  <c r="AB6"/>
  <c r="L6"/>
  <c r="AE6"/>
  <c r="O6"/>
  <c r="AJ20"/>
  <c r="AB20"/>
  <c r="T20"/>
  <c r="L20"/>
  <c r="AM20"/>
  <c r="AE20"/>
  <c r="W20"/>
  <c r="O20"/>
  <c r="X20"/>
  <c r="H20"/>
  <c r="AA20"/>
  <c r="K20"/>
  <c r="AH20"/>
  <c r="Z20"/>
  <c r="R20"/>
  <c r="J20"/>
  <c r="AK20"/>
  <c r="AC20"/>
  <c r="U20"/>
  <c r="M20"/>
  <c r="AN20"/>
  <c r="AF20"/>
  <c r="P20"/>
  <c r="AI20"/>
  <c r="S20"/>
  <c r="I20"/>
  <c r="Q20"/>
  <c r="Y20"/>
  <c r="AG20"/>
  <c r="AO20"/>
  <c r="N20"/>
  <c r="V20"/>
  <c r="AD20"/>
  <c r="M21"/>
  <c r="U21"/>
  <c r="AC21"/>
  <c r="AK21"/>
  <c r="J21"/>
  <c r="R21"/>
  <c r="Z21"/>
  <c r="P10"/>
  <c r="AF10"/>
  <c r="N10"/>
  <c r="AD10"/>
  <c r="K10"/>
  <c r="S10"/>
  <c r="AA10"/>
  <c r="P14"/>
  <c r="AF14"/>
  <c r="N14"/>
  <c r="AD14"/>
  <c r="K14"/>
  <c r="S14"/>
  <c r="AA14"/>
  <c r="AJ9"/>
  <c r="F12"/>
  <c r="AE12" s="1"/>
  <c r="AF9"/>
  <c r="T9"/>
  <c r="L9"/>
  <c r="Z9"/>
  <c r="Q9"/>
  <c r="I9"/>
  <c r="Y9"/>
  <c r="AG9"/>
  <c r="AO9"/>
  <c r="AB9"/>
  <c r="N9"/>
  <c r="E19"/>
  <c r="AD9"/>
  <c r="S9"/>
  <c r="K9"/>
  <c r="G18"/>
  <c r="AG18" s="1"/>
  <c r="AE9"/>
  <c r="K21" i="8"/>
  <c r="K17"/>
  <c r="J20"/>
  <c r="J14"/>
  <c r="K48"/>
  <c r="J48"/>
  <c r="K54"/>
  <c r="J54"/>
  <c r="F18"/>
  <c r="K18" s="1"/>
  <c r="F11"/>
  <c r="K11" s="1"/>
  <c r="E9"/>
  <c r="E7"/>
  <c r="E61"/>
  <c r="F16"/>
  <c r="K16" s="1"/>
  <c r="F20"/>
  <c r="K20" s="1"/>
  <c r="F13"/>
  <c r="K13" s="1"/>
  <c r="E10"/>
  <c r="E8"/>
  <c r="E6"/>
  <c r="E57"/>
  <c r="F21"/>
  <c r="J21" s="1"/>
  <c r="E53"/>
  <c r="E51"/>
  <c r="G53"/>
  <c r="G51"/>
  <c r="G47"/>
  <c r="K47" s="1"/>
  <c r="G20"/>
  <c r="G18"/>
  <c r="J18" s="1"/>
  <c r="G13"/>
  <c r="G11"/>
  <c r="G10"/>
  <c r="G9"/>
  <c r="G8"/>
  <c r="G7"/>
  <c r="F6"/>
  <c r="F57"/>
  <c r="F61"/>
  <c r="F15"/>
  <c r="K15" s="1"/>
  <c r="G17"/>
  <c r="J17" s="1"/>
  <c r="F19"/>
  <c r="K19" s="1"/>
  <c r="G21"/>
  <c r="G16"/>
  <c r="G14"/>
  <c r="K14" s="1"/>
  <c r="G12"/>
  <c r="K12" s="1"/>
  <c r="AH7" i="6" l="1"/>
  <c r="Z7"/>
  <c r="R7"/>
  <c r="J7"/>
  <c r="AK7"/>
  <c r="AC7"/>
  <c r="U7"/>
  <c r="M7"/>
  <c r="AJ7"/>
  <c r="AB7"/>
  <c r="T7"/>
  <c r="L7"/>
  <c r="AM7"/>
  <c r="AE7"/>
  <c r="W7"/>
  <c r="O7"/>
  <c r="AL7"/>
  <c r="V7"/>
  <c r="AO7"/>
  <c r="Y7"/>
  <c r="I7"/>
  <c r="AN7"/>
  <c r="X7"/>
  <c r="P7"/>
  <c r="AI7"/>
  <c r="S7"/>
  <c r="AD7"/>
  <c r="N7"/>
  <c r="AG7"/>
  <c r="Q7"/>
  <c r="AF7"/>
  <c r="H7"/>
  <c r="AA7"/>
  <c r="K7"/>
  <c r="AE15"/>
  <c r="O15"/>
  <c r="X15"/>
  <c r="Z15"/>
  <c r="AG15"/>
  <c r="Q15"/>
  <c r="AB15"/>
  <c r="AD15"/>
  <c r="AA11"/>
  <c r="M15"/>
  <c r="AK15"/>
  <c r="V15"/>
  <c r="AJ15"/>
  <c r="R15"/>
  <c r="AF15"/>
  <c r="S15"/>
  <c r="AI15"/>
  <c r="I8"/>
  <c r="Q8"/>
  <c r="Y8"/>
  <c r="AG8"/>
  <c r="AO8"/>
  <c r="J8"/>
  <c r="R8"/>
  <c r="Z8"/>
  <c r="AH8"/>
  <c r="K8"/>
  <c r="S8"/>
  <c r="AA8"/>
  <c r="AI8"/>
  <c r="H8"/>
  <c r="P8"/>
  <c r="X8"/>
  <c r="AF8"/>
  <c r="AA9"/>
  <c r="O9"/>
  <c r="AL9"/>
  <c r="V9"/>
  <c r="AK9"/>
  <c r="U9"/>
  <c r="P9"/>
  <c r="AN9"/>
  <c r="AI9"/>
  <c r="W9"/>
  <c r="J9"/>
  <c r="AC9"/>
  <c r="M9"/>
  <c r="AH9"/>
  <c r="H9"/>
  <c r="X9"/>
  <c r="R9"/>
  <c r="S18"/>
  <c r="AF18"/>
  <c r="AD18"/>
  <c r="W15"/>
  <c r="AN15"/>
  <c r="H15"/>
  <c r="J15"/>
  <c r="W11"/>
  <c r="AN11"/>
  <c r="H11"/>
  <c r="J11"/>
  <c r="AO15"/>
  <c r="Y15"/>
  <c r="I15"/>
  <c r="L15"/>
  <c r="N15"/>
  <c r="AG11"/>
  <c r="Q11"/>
  <c r="AB11"/>
  <c r="AD11"/>
  <c r="AM15"/>
  <c r="V11"/>
  <c r="M11"/>
  <c r="R11"/>
  <c r="S11"/>
  <c r="AL11"/>
  <c r="U11"/>
  <c r="AH11"/>
  <c r="AL15"/>
  <c r="AC15"/>
  <c r="AH15"/>
  <c r="T15"/>
  <c r="U15"/>
  <c r="P15"/>
  <c r="K15"/>
  <c r="AB12"/>
  <c r="Z12"/>
  <c r="Q12"/>
  <c r="AG12"/>
  <c r="P12"/>
  <c r="N12"/>
  <c r="K12"/>
  <c r="AA12"/>
  <c r="T12"/>
  <c r="R12"/>
  <c r="M12"/>
  <c r="AC12"/>
  <c r="H12"/>
  <c r="AN12"/>
  <c r="AL12"/>
  <c r="W12"/>
  <c r="AM12"/>
  <c r="AJ18"/>
  <c r="AH18"/>
  <c r="U18"/>
  <c r="AK18"/>
  <c r="X18"/>
  <c r="V18"/>
  <c r="O18"/>
  <c r="AE18"/>
  <c r="L18"/>
  <c r="J18"/>
  <c r="I18"/>
  <c r="Y18"/>
  <c r="AO18"/>
  <c r="AI19"/>
  <c r="AA19"/>
  <c r="S19"/>
  <c r="K19"/>
  <c r="AF19"/>
  <c r="P19"/>
  <c r="AH19"/>
  <c r="R19"/>
  <c r="AO19"/>
  <c r="AG19"/>
  <c r="Y19"/>
  <c r="Q19"/>
  <c r="I19"/>
  <c r="AB19"/>
  <c r="L19"/>
  <c r="AD19"/>
  <c r="N19"/>
  <c r="AC19"/>
  <c r="M19"/>
  <c r="T19"/>
  <c r="AM19"/>
  <c r="AE19"/>
  <c r="W19"/>
  <c r="O19"/>
  <c r="AN19"/>
  <c r="X19"/>
  <c r="H19"/>
  <c r="Z19"/>
  <c r="J19"/>
  <c r="AK19"/>
  <c r="U19"/>
  <c r="AJ19"/>
  <c r="AL19"/>
  <c r="V19"/>
  <c r="AA18"/>
  <c r="K18"/>
  <c r="N18"/>
  <c r="P18"/>
  <c r="AI18"/>
  <c r="L12"/>
  <c r="J12"/>
  <c r="I12"/>
  <c r="Y12"/>
  <c r="AO12"/>
  <c r="AF12"/>
  <c r="AD12"/>
  <c r="S12"/>
  <c r="AI12"/>
  <c r="AJ12"/>
  <c r="AH12"/>
  <c r="U12"/>
  <c r="AK12"/>
  <c r="X12"/>
  <c r="V12"/>
  <c r="O12"/>
  <c r="T18"/>
  <c r="R18"/>
  <c r="M18"/>
  <c r="AC18"/>
  <c r="H18"/>
  <c r="AN18"/>
  <c r="AL18"/>
  <c r="W18"/>
  <c r="AM18"/>
  <c r="AB18"/>
  <c r="Z18"/>
  <c r="Q18"/>
  <c r="J53" i="8"/>
  <c r="K53"/>
  <c r="J57"/>
  <c r="K57"/>
  <c r="K8"/>
  <c r="J8"/>
  <c r="K7"/>
  <c r="J7"/>
  <c r="J51"/>
  <c r="K51"/>
  <c r="K6"/>
  <c r="J6"/>
  <c r="K10"/>
  <c r="J10"/>
  <c r="J61"/>
  <c r="K61"/>
  <c r="K9"/>
  <c r="J9"/>
  <c r="J47"/>
  <c r="J16"/>
  <c r="J19"/>
  <c r="J11"/>
  <c r="J12"/>
  <c r="J15"/>
  <c r="J13"/>
</calcChain>
</file>

<file path=xl/comments1.xml><?xml version="1.0" encoding="utf-8"?>
<comments xmlns="http://schemas.openxmlformats.org/spreadsheetml/2006/main">
  <authors>
    <author>thr</author>
  </authors>
  <commentList>
    <comment ref="B4" authorId="0">
      <text>
        <r>
          <rPr>
            <b/>
            <sz val="8"/>
            <color indexed="81"/>
            <rFont val="Tahoma"/>
            <family val="2"/>
          </rPr>
          <t>thr:</t>
        </r>
        <r>
          <rPr>
            <sz val="8"/>
            <color indexed="81"/>
            <rFont val="Tahoma"/>
            <family val="2"/>
          </rPr>
          <t xml:space="preserve">
THR Estimation
</t>
        </r>
      </text>
    </comment>
    <comment ref="D4" authorId="0">
      <text>
        <r>
          <rPr>
            <b/>
            <sz val="8"/>
            <color indexed="81"/>
            <rFont val="Tahoma"/>
            <family val="2"/>
          </rPr>
          <t>thr:</t>
        </r>
        <r>
          <rPr>
            <sz val="8"/>
            <color indexed="81"/>
            <rFont val="Tahoma"/>
            <family val="2"/>
          </rPr>
          <t xml:space="preserve">
THR estimation
</t>
        </r>
      </text>
    </comment>
  </commentList>
</comments>
</file>

<file path=xl/comments2.xml><?xml version="1.0" encoding="utf-8"?>
<comments xmlns="http://schemas.openxmlformats.org/spreadsheetml/2006/main">
  <authors>
    <author>thr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>thr:</t>
        </r>
        <r>
          <rPr>
            <sz val="8"/>
            <color indexed="81"/>
            <rFont val="Tahoma"/>
            <family val="2"/>
          </rPr>
          <t xml:space="preserve">
THR Estimation
</t>
        </r>
      </text>
    </comment>
    <comment ref="D44" authorId="0">
      <text>
        <r>
          <rPr>
            <b/>
            <sz val="8"/>
            <color indexed="81"/>
            <rFont val="Tahoma"/>
            <family val="2"/>
          </rPr>
          <t>thr:</t>
        </r>
        <r>
          <rPr>
            <sz val="8"/>
            <color indexed="81"/>
            <rFont val="Tahoma"/>
            <family val="2"/>
          </rPr>
          <t xml:space="preserve">
THR estimation
</t>
        </r>
      </text>
    </comment>
  </commentList>
</comments>
</file>

<file path=xl/sharedStrings.xml><?xml version="1.0" encoding="utf-8"?>
<sst xmlns="http://schemas.openxmlformats.org/spreadsheetml/2006/main" count="153" uniqueCount="79">
  <si>
    <t>Evaluation with new CA value_WP72_13_20140811</t>
  </si>
  <si>
    <t>Evaluation_2016_tables_T8.30_BFT4_BFT6</t>
  </si>
  <si>
    <t>TRILAS PREDICTIONS - BEAUFORT 0</t>
  </si>
  <si>
    <t>TRILAS PREDICTIONS - BEAUFORT 2</t>
  </si>
  <si>
    <t>TRILAS PREDICTIONS - BEAUFORT 4</t>
  </si>
  <si>
    <t>Speed (kts)</t>
  </si>
  <si>
    <t>BALLAST DRAFT</t>
  </si>
  <si>
    <t>DESIGN DRAFT</t>
  </si>
  <si>
    <t>SCANTLING DRAFT T19</t>
  </si>
  <si>
    <t>SCANTLING DRAFT</t>
  </si>
  <si>
    <t>Power (kW)</t>
  </si>
  <si>
    <t>SFOC</t>
  </si>
  <si>
    <t>SFGC</t>
  </si>
  <si>
    <t>x3</t>
  </si>
  <si>
    <t>No Pilot Fuel</t>
  </si>
  <si>
    <t>Pilot Fuel</t>
  </si>
  <si>
    <t>x2</t>
  </si>
  <si>
    <t>x</t>
  </si>
  <si>
    <t>a</t>
  </si>
  <si>
    <t>INPUT</t>
  </si>
  <si>
    <t>PD</t>
  </si>
  <si>
    <t>ETHANE TUN - YGZ1183 Both Engine</t>
  </si>
  <si>
    <t>ETHANE TUN - YGZ1182 Both Engine</t>
  </si>
  <si>
    <t>S1018</t>
  </si>
  <si>
    <t>PAAE262498</t>
  </si>
  <si>
    <t>Vessel draft</t>
  </si>
  <si>
    <t>DG2 load</t>
  </si>
  <si>
    <t>SG1 load</t>
  </si>
  <si>
    <t>Diesel</t>
  </si>
  <si>
    <t>DIESEL HFO</t>
  </si>
  <si>
    <t>DIESEL MDO</t>
  </si>
  <si>
    <t>GAS Ethane</t>
  </si>
  <si>
    <t>Gas Methane</t>
  </si>
  <si>
    <t>ME PS</t>
  </si>
  <si>
    <t>ME STB</t>
  </si>
  <si>
    <t>needed power</t>
  </si>
  <si>
    <t>Hotel load needed</t>
  </si>
  <si>
    <t>Cargo load needed</t>
  </si>
  <si>
    <t>Amount of DG available</t>
  </si>
  <si>
    <t>Amount of SG available</t>
  </si>
  <si>
    <t>Vessel speed</t>
  </si>
  <si>
    <t>Fuel oil / fuel gas used</t>
  </si>
  <si>
    <t>Order</t>
  </si>
  <si>
    <t>Wind Force</t>
  </si>
  <si>
    <t>Douglas scale</t>
  </si>
  <si>
    <t>ME max load</t>
  </si>
  <si>
    <t>DG max load</t>
  </si>
  <si>
    <t>SG max load</t>
  </si>
  <si>
    <t>DG load</t>
  </si>
  <si>
    <t>ME Gas load</t>
  </si>
  <si>
    <t>ME Diesel load</t>
  </si>
  <si>
    <t>SG load</t>
  </si>
  <si>
    <t>Fixed data</t>
  </si>
  <si>
    <t>BF0</t>
  </si>
  <si>
    <t>BF1</t>
  </si>
  <si>
    <t>BF2</t>
  </si>
  <si>
    <t>BF3</t>
  </si>
  <si>
    <t>BF4</t>
  </si>
  <si>
    <t>BF5</t>
  </si>
  <si>
    <t>BF6</t>
  </si>
  <si>
    <t>BF7</t>
  </si>
  <si>
    <t>BF8</t>
  </si>
  <si>
    <t>BF9</t>
  </si>
  <si>
    <t>BF10</t>
  </si>
  <si>
    <t>DG0</t>
  </si>
  <si>
    <t>DG1</t>
  </si>
  <si>
    <t>DG2</t>
  </si>
  <si>
    <t>DG3</t>
  </si>
  <si>
    <t>DG4</t>
  </si>
  <si>
    <t>DG5</t>
  </si>
  <si>
    <t>DG6</t>
  </si>
  <si>
    <t>DG7</t>
  </si>
  <si>
    <t>DG8</t>
  </si>
  <si>
    <t>DG9</t>
  </si>
  <si>
    <t>DG10</t>
  </si>
  <si>
    <t xml:space="preserve">Coef BF5 </t>
  </si>
  <si>
    <t>Ballast draft and scantling PD figutres are estimation. We used design draft figures determined ratio between BF5 and BF6, and then use it for oters drafts</t>
  </si>
  <si>
    <t>Delivered Power</t>
  </si>
  <si>
    <t>Results</t>
  </si>
</sst>
</file>

<file path=xl/styles.xml><?xml version="1.0" encoding="utf-8"?>
<styleSheet xmlns="http://schemas.openxmlformats.org/spreadsheetml/2006/main">
  <numFmts count="9">
    <numFmt numFmtId="43" formatCode="_-* #,##0.00\ _€_-;\-* #,##0.00\ _€_-;_-* &quot;-&quot;??\ _€_-;_-@_-"/>
    <numFmt numFmtId="164" formatCode="_-* #,##0.0\ _€_-;\-* #,##0.0\ _€_-;_-* &quot;-&quot;??\ _€_-;_-@_-"/>
    <numFmt numFmtId="165" formatCode="_-* #,##0\ _€_-;\-* #,##0\ _€_-;_-* &quot;-&quot;??\ _€_-;_-@_-"/>
    <numFmt numFmtId="166" formatCode="0.0%"/>
    <numFmt numFmtId="167" formatCode="0.0000E+00"/>
    <numFmt numFmtId="168" formatCode="0.0"/>
    <numFmt numFmtId="169" formatCode="_(* #,##0.00_);_(* \(#,##0.00\);_(* \-??_);_(@_)"/>
    <numFmt numFmtId="170" formatCode="0.000E+00"/>
    <numFmt numFmtId="171" formatCode="_-* #,##0\ _€_-;\-* #,##0\ _€_-;_-* &quot;-&quot;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  <charset val="1"/>
    </font>
    <font>
      <b/>
      <i/>
      <sz val="10"/>
      <color rgb="FFFF0000"/>
      <name val="Arial"/>
      <family val="2"/>
    </font>
    <font>
      <i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/>
    <xf numFmtId="0" fontId="10" fillId="0" borderId="0"/>
    <xf numFmtId="169" fontId="10" fillId="0" borderId="0"/>
  </cellStyleXfs>
  <cellXfs count="193">
    <xf numFmtId="0" fontId="0" fillId="0" borderId="0" xfId="0"/>
    <xf numFmtId="0" fontId="4" fillId="2" borderId="1" xfId="0" applyFont="1" applyFill="1" applyBorder="1" applyAlignment="1">
      <alignment horizontal="left" vertical="center"/>
    </xf>
    <xf numFmtId="0" fontId="5" fillId="2" borderId="2" xfId="0" applyFont="1" applyFill="1" applyBorder="1"/>
    <xf numFmtId="0" fontId="0" fillId="2" borderId="2" xfId="0" applyFill="1" applyBorder="1"/>
    <xf numFmtId="164" fontId="0" fillId="0" borderId="7" xfId="1" applyNumberFormat="1" applyFont="1" applyFill="1" applyBorder="1" applyAlignment="1">
      <alignment horizontal="right" vertical="center"/>
    </xf>
    <xf numFmtId="165" fontId="0" fillId="0" borderId="8" xfId="1" applyNumberFormat="1" applyFont="1" applyBorder="1"/>
    <xf numFmtId="165" fontId="0" fillId="0" borderId="9" xfId="1" applyNumberFormat="1" applyFont="1" applyBorder="1"/>
    <xf numFmtId="164" fontId="0" fillId="0" borderId="12" xfId="1" applyNumberFormat="1" applyFont="1" applyBorder="1"/>
    <xf numFmtId="165" fontId="0" fillId="0" borderId="13" xfId="1" applyNumberFormat="1" applyFont="1" applyBorder="1"/>
    <xf numFmtId="165" fontId="0" fillId="0" borderId="14" xfId="1" applyNumberFormat="1" applyFont="1" applyBorder="1"/>
    <xf numFmtId="164" fontId="0" fillId="0" borderId="17" xfId="1" applyNumberFormat="1" applyFont="1" applyBorder="1"/>
    <xf numFmtId="165" fontId="0" fillId="0" borderId="18" xfId="1" applyNumberFormat="1" applyFont="1" applyBorder="1"/>
    <xf numFmtId="165" fontId="0" fillId="0" borderId="19" xfId="1" applyNumberFormat="1" applyFont="1" applyBorder="1"/>
    <xf numFmtId="164" fontId="3" fillId="6" borderId="4" xfId="1" applyNumberFormat="1" applyFont="1" applyFill="1" applyBorder="1"/>
    <xf numFmtId="165" fontId="3" fillId="6" borderId="5" xfId="1" applyNumberFormat="1" applyFont="1" applyFill="1" applyBorder="1"/>
    <xf numFmtId="165" fontId="3" fillId="6" borderId="6" xfId="1" applyNumberFormat="1" applyFont="1" applyFill="1" applyBorder="1"/>
    <xf numFmtId="164" fontId="0" fillId="0" borderId="7" xfId="1" applyNumberFormat="1" applyFont="1" applyBorder="1"/>
    <xf numFmtId="164" fontId="0" fillId="0" borderId="12" xfId="1" applyNumberFormat="1" applyFont="1" applyFill="1" applyBorder="1"/>
    <xf numFmtId="164" fontId="0" fillId="0" borderId="20" xfId="1" applyNumberFormat="1" applyFont="1" applyFill="1" applyBorder="1"/>
    <xf numFmtId="165" fontId="0" fillId="0" borderId="21" xfId="1" applyNumberFormat="1" applyFont="1" applyBorder="1"/>
    <xf numFmtId="165" fontId="0" fillId="0" borderId="22" xfId="1" applyNumberFormat="1" applyFont="1" applyBorder="1"/>
    <xf numFmtId="0" fontId="0" fillId="0" borderId="25" xfId="0" applyBorder="1"/>
    <xf numFmtId="0" fontId="0" fillId="0" borderId="0" xfId="0" applyBorder="1"/>
    <xf numFmtId="165" fontId="0" fillId="0" borderId="26" xfId="1" applyNumberFormat="1" applyFont="1" applyFill="1" applyBorder="1"/>
    <xf numFmtId="166" fontId="2" fillId="0" borderId="2" xfId="2" applyNumberFormat="1" applyFont="1" applyBorder="1"/>
    <xf numFmtId="167" fontId="0" fillId="0" borderId="0" xfId="0" applyNumberFormat="1"/>
    <xf numFmtId="0" fontId="0" fillId="0" borderId="14" xfId="0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0" fontId="8" fillId="0" borderId="0" xfId="3" applyFill="1"/>
    <xf numFmtId="0" fontId="8" fillId="0" borderId="0" xfId="3"/>
    <xf numFmtId="0" fontId="8" fillId="0" borderId="22" xfId="3" applyBorder="1" applyAlignment="1">
      <alignment horizontal="center" vertical="center"/>
    </xf>
    <xf numFmtId="0" fontId="8" fillId="2" borderId="9" xfId="3" applyFill="1" applyBorder="1" applyAlignment="1">
      <alignment horizontal="center" vertical="center"/>
    </xf>
    <xf numFmtId="0" fontId="8" fillId="2" borderId="10" xfId="3" applyFill="1" applyBorder="1" applyAlignment="1">
      <alignment horizontal="center" vertical="center"/>
    </xf>
    <xf numFmtId="0" fontId="8" fillId="2" borderId="15" xfId="3" applyFill="1" applyBorder="1" applyAlignment="1">
      <alignment horizontal="center" vertical="center"/>
    </xf>
    <xf numFmtId="0" fontId="8" fillId="2" borderId="14" xfId="3" applyFill="1" applyBorder="1" applyAlignment="1">
      <alignment horizontal="center" vertical="center"/>
    </xf>
    <xf numFmtId="0" fontId="8" fillId="0" borderId="14" xfId="3" applyBorder="1" applyAlignment="1">
      <alignment horizontal="center" vertical="center"/>
    </xf>
    <xf numFmtId="0" fontId="8" fillId="0" borderId="15" xfId="3" applyBorder="1" applyAlignment="1">
      <alignment horizontal="center" vertical="center"/>
    </xf>
    <xf numFmtId="0" fontId="8" fillId="0" borderId="23" xfId="3" applyBorder="1" applyAlignment="1">
      <alignment horizontal="center" vertical="center"/>
    </xf>
    <xf numFmtId="0" fontId="12" fillId="0" borderId="22" xfId="3" applyFont="1" applyBorder="1" applyAlignment="1">
      <alignment horizontal="center" vertical="center"/>
    </xf>
    <xf numFmtId="0" fontId="12" fillId="2" borderId="9" xfId="3" applyFont="1" applyFill="1" applyBorder="1" applyAlignment="1">
      <alignment horizontal="center" vertical="center"/>
    </xf>
    <xf numFmtId="0" fontId="12" fillId="0" borderId="14" xfId="3" applyFont="1" applyBorder="1" applyAlignment="1">
      <alignment horizontal="center" vertical="center"/>
    </xf>
    <xf numFmtId="0" fontId="12" fillId="2" borderId="14" xfId="3" applyFont="1" applyFill="1" applyBorder="1" applyAlignment="1">
      <alignment horizontal="center" vertical="center"/>
    </xf>
    <xf numFmtId="0" fontId="12" fillId="0" borderId="16" xfId="3" applyFont="1" applyBorder="1" applyAlignment="1">
      <alignment horizontal="center" vertical="center"/>
    </xf>
    <xf numFmtId="0" fontId="12" fillId="2" borderId="16" xfId="3" applyFont="1" applyFill="1" applyBorder="1" applyAlignment="1">
      <alignment horizontal="center" vertical="center"/>
    </xf>
    <xf numFmtId="0" fontId="12" fillId="0" borderId="24" xfId="3" applyFon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7" fontId="3" fillId="0" borderId="1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/>
    </xf>
    <xf numFmtId="167" fontId="0" fillId="0" borderId="28" xfId="0" applyNumberFormat="1" applyBorder="1" applyAlignment="1">
      <alignment horizontal="center" vertical="center"/>
    </xf>
    <xf numFmtId="167" fontId="3" fillId="0" borderId="28" xfId="0" applyNumberFormat="1" applyFon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0" fontId="3" fillId="0" borderId="22" xfId="0" applyFont="1" applyBorder="1" applyAlignment="1">
      <alignment horizontal="center"/>
    </xf>
    <xf numFmtId="0" fontId="9" fillId="0" borderId="22" xfId="3" applyFont="1" applyBorder="1" applyAlignment="1">
      <alignment horizontal="center" vertical="center"/>
    </xf>
    <xf numFmtId="0" fontId="9" fillId="0" borderId="28" xfId="3" applyFont="1" applyBorder="1" applyAlignment="1">
      <alignment horizontal="center" vertical="center"/>
    </xf>
    <xf numFmtId="0" fontId="11" fillId="0" borderId="28" xfId="3" applyFont="1" applyBorder="1" applyAlignment="1">
      <alignment horizontal="center" vertical="center"/>
    </xf>
    <xf numFmtId="0" fontId="11" fillId="0" borderId="29" xfId="3" applyFont="1" applyBorder="1" applyAlignment="1">
      <alignment horizontal="center" vertical="center"/>
    </xf>
    <xf numFmtId="0" fontId="12" fillId="2" borderId="11" xfId="3" applyFont="1" applyFill="1" applyBorder="1" applyAlignment="1">
      <alignment horizontal="center" vertical="center"/>
    </xf>
    <xf numFmtId="9" fontId="0" fillId="0" borderId="0" xfId="2" applyFont="1"/>
    <xf numFmtId="0" fontId="0" fillId="3" borderId="14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5" borderId="16" xfId="0" applyFill="1" applyBorder="1" applyAlignment="1">
      <alignment horizontal="center" vertical="center" wrapText="1"/>
    </xf>
    <xf numFmtId="165" fontId="0" fillId="0" borderId="37" xfId="1" applyNumberFormat="1" applyFont="1" applyBorder="1"/>
    <xf numFmtId="165" fontId="0" fillId="0" borderId="38" xfId="1" applyNumberFormat="1" applyFont="1" applyBorder="1"/>
    <xf numFmtId="165" fontId="0" fillId="0" borderId="39" xfId="1" applyNumberFormat="1" applyFont="1" applyBorder="1"/>
    <xf numFmtId="165" fontId="3" fillId="6" borderId="3" xfId="1" applyNumberFormat="1" applyFont="1" applyFill="1" applyBorder="1"/>
    <xf numFmtId="165" fontId="0" fillId="0" borderId="40" xfId="1" applyNumberFormat="1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2" fillId="0" borderId="1" xfId="0" applyFont="1" applyBorder="1" applyAlignment="1"/>
    <xf numFmtId="0" fontId="2" fillId="0" borderId="2" xfId="0" applyFont="1" applyBorder="1" applyAlignment="1"/>
    <xf numFmtId="0" fontId="2" fillId="0" borderId="3" xfId="0" applyFont="1" applyBorder="1" applyAlignment="1"/>
    <xf numFmtId="3" fontId="0" fillId="0" borderId="14" xfId="0" applyNumberFormat="1" applyBorder="1" applyAlignment="1">
      <alignment horizontal="center" vertical="center"/>
    </xf>
    <xf numFmtId="0" fontId="0" fillId="0" borderId="34" xfId="0" applyBorder="1" applyAlignment="1">
      <alignment horizontal="center"/>
    </xf>
    <xf numFmtId="168" fontId="0" fillId="0" borderId="0" xfId="0" applyNumberFormat="1"/>
    <xf numFmtId="0" fontId="0" fillId="0" borderId="34" xfId="0" applyBorder="1"/>
    <xf numFmtId="0" fontId="0" fillId="0" borderId="36" xfId="0" applyBorder="1"/>
    <xf numFmtId="0" fontId="0" fillId="2" borderId="36" xfId="0" applyFill="1" applyBorder="1" applyAlignment="1">
      <alignment horizontal="center" vertical="center"/>
    </xf>
    <xf numFmtId="168" fontId="0" fillId="2" borderId="42" xfId="0" applyNumberFormat="1" applyFill="1" applyBorder="1" applyAlignment="1">
      <alignment horizontal="center" vertical="center"/>
    </xf>
    <xf numFmtId="0" fontId="13" fillId="2" borderId="34" xfId="0" applyFont="1" applyFill="1" applyBorder="1" applyAlignment="1">
      <alignment horizontal="center" vertical="center"/>
    </xf>
    <xf numFmtId="0" fontId="0" fillId="0" borderId="41" xfId="0" applyBorder="1"/>
    <xf numFmtId="0" fontId="0" fillId="0" borderId="42" xfId="0" applyBorder="1"/>
    <xf numFmtId="0" fontId="0" fillId="0" borderId="44" xfId="0" applyBorder="1"/>
    <xf numFmtId="0" fontId="0" fillId="0" borderId="0" xfId="0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0" borderId="14" xfId="0" applyBorder="1" applyAlignment="1">
      <alignment horizontal="left"/>
    </xf>
    <xf numFmtId="0" fontId="0" fillId="7" borderId="14" xfId="0" applyFill="1" applyBorder="1" applyAlignment="1">
      <alignment horizontal="center" vertical="center"/>
    </xf>
    <xf numFmtId="3" fontId="0" fillId="8" borderId="41" xfId="0" applyNumberFormat="1" applyFont="1" applyFill="1" applyBorder="1" applyAlignment="1">
      <alignment horizontal="center" vertical="center"/>
    </xf>
    <xf numFmtId="3" fontId="0" fillId="8" borderId="0" xfId="0" applyNumberFormat="1" applyFont="1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3" fontId="0" fillId="8" borderId="41" xfId="0" applyNumberFormat="1" applyFill="1" applyBorder="1" applyAlignment="1">
      <alignment horizontal="center" vertical="center"/>
    </xf>
    <xf numFmtId="0" fontId="0" fillId="8" borderId="14" xfId="0" applyFill="1" applyBorder="1"/>
    <xf numFmtId="0" fontId="0" fillId="0" borderId="14" xfId="0" applyFill="1" applyBorder="1" applyAlignment="1">
      <alignment horizontal="left"/>
    </xf>
    <xf numFmtId="0" fontId="0" fillId="0" borderId="14" xfId="0" applyBorder="1" applyAlignment="1">
      <alignment horizontal="center"/>
    </xf>
    <xf numFmtId="0" fontId="0" fillId="9" borderId="14" xfId="0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43" fontId="0" fillId="0" borderId="0" xfId="1" applyFont="1"/>
    <xf numFmtId="0" fontId="0" fillId="7" borderId="14" xfId="0" applyFill="1" applyBorder="1" applyAlignment="1">
      <alignment horizontal="center"/>
    </xf>
    <xf numFmtId="9" fontId="0" fillId="7" borderId="14" xfId="2" applyFont="1" applyFill="1" applyBorder="1" applyAlignment="1">
      <alignment horizontal="center"/>
    </xf>
    <xf numFmtId="1" fontId="0" fillId="9" borderId="14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5" borderId="45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4" borderId="46" xfId="0" applyFill="1" applyBorder="1" applyAlignment="1">
      <alignment horizontal="center" vertical="center" wrapText="1"/>
    </xf>
    <xf numFmtId="165" fontId="0" fillId="0" borderId="10" xfId="1" applyNumberFormat="1" applyFont="1" applyBorder="1"/>
    <xf numFmtId="164" fontId="0" fillId="0" borderId="47" xfId="1" applyNumberFormat="1" applyFont="1" applyFill="1" applyBorder="1" applyAlignment="1">
      <alignment horizontal="right" vertical="center"/>
    </xf>
    <xf numFmtId="165" fontId="0" fillId="0" borderId="11" xfId="1" applyNumberFormat="1" applyFont="1" applyBorder="1"/>
    <xf numFmtId="165" fontId="0" fillId="0" borderId="15" xfId="1" applyNumberFormat="1" applyFont="1" applyBorder="1"/>
    <xf numFmtId="164" fontId="0" fillId="0" borderId="48" xfId="1" applyNumberFormat="1" applyFont="1" applyBorder="1"/>
    <xf numFmtId="165" fontId="0" fillId="0" borderId="16" xfId="1" applyNumberFormat="1" applyFont="1" applyBorder="1"/>
    <xf numFmtId="165" fontId="0" fillId="0" borderId="49" xfId="1" applyNumberFormat="1" applyFont="1" applyBorder="1"/>
    <xf numFmtId="164" fontId="0" fillId="0" borderId="50" xfId="1" applyNumberFormat="1" applyFont="1" applyBorder="1"/>
    <xf numFmtId="165" fontId="0" fillId="0" borderId="51" xfId="1" applyNumberFormat="1" applyFont="1" applyBorder="1"/>
    <xf numFmtId="165" fontId="3" fillId="6" borderId="45" xfId="1" applyNumberFormat="1" applyFont="1" applyFill="1" applyBorder="1"/>
    <xf numFmtId="164" fontId="3" fillId="6" borderId="1" xfId="1" applyNumberFormat="1" applyFont="1" applyFill="1" applyBorder="1"/>
    <xf numFmtId="165" fontId="3" fillId="6" borderId="46" xfId="1" applyNumberFormat="1" applyFont="1" applyFill="1" applyBorder="1"/>
    <xf numFmtId="164" fontId="0" fillId="0" borderId="47" xfId="1" applyNumberFormat="1" applyFont="1" applyBorder="1"/>
    <xf numFmtId="164" fontId="0" fillId="0" borderId="48" xfId="1" applyNumberFormat="1" applyFont="1" applyFill="1" applyBorder="1"/>
    <xf numFmtId="165" fontId="0" fillId="0" borderId="23" xfId="1" applyNumberFormat="1" applyFont="1" applyBorder="1"/>
    <xf numFmtId="164" fontId="0" fillId="0" borderId="52" xfId="1" applyNumberFormat="1" applyFont="1" applyFill="1" applyBorder="1"/>
    <xf numFmtId="165" fontId="0" fillId="0" borderId="24" xfId="1" applyNumberFormat="1" applyFont="1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5" borderId="3" xfId="0" applyFill="1" applyBorder="1" applyAlignment="1">
      <alignment horizontal="center" vertical="center" wrapText="1"/>
    </xf>
    <xf numFmtId="0" fontId="0" fillId="3" borderId="46" xfId="0" applyFill="1" applyBorder="1" applyAlignment="1">
      <alignment horizontal="center" vertical="center" wrapText="1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/>
    </xf>
    <xf numFmtId="0" fontId="0" fillId="4" borderId="56" xfId="0" applyFill="1" applyBorder="1" applyAlignment="1">
      <alignment horizontal="center" vertical="center" wrapText="1"/>
    </xf>
    <xf numFmtId="165" fontId="0" fillId="0" borderId="57" xfId="1" applyNumberFormat="1" applyFont="1" applyBorder="1"/>
    <xf numFmtId="165" fontId="0" fillId="0" borderId="32" xfId="1" applyNumberFormat="1" applyFont="1" applyBorder="1"/>
    <xf numFmtId="165" fontId="0" fillId="0" borderId="58" xfId="1" applyNumberFormat="1" applyFont="1" applyBorder="1"/>
    <xf numFmtId="165" fontId="3" fillId="6" borderId="56" xfId="1" applyNumberFormat="1" applyFont="1" applyFill="1" applyBorder="1"/>
    <xf numFmtId="165" fontId="0" fillId="0" borderId="31" xfId="1" applyNumberFormat="1" applyFont="1" applyBorder="1"/>
    <xf numFmtId="0" fontId="0" fillId="0" borderId="55" xfId="0" applyBorder="1" applyAlignment="1">
      <alignment horizontal="center" vertical="center"/>
    </xf>
    <xf numFmtId="0" fontId="0" fillId="5" borderId="56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5" fontId="0" fillId="0" borderId="47" xfId="1" applyNumberFormat="1" applyFont="1" applyBorder="1"/>
    <xf numFmtId="165" fontId="0" fillId="0" borderId="48" xfId="1" applyNumberFormat="1" applyFont="1" applyBorder="1"/>
    <xf numFmtId="165" fontId="0" fillId="0" borderId="50" xfId="1" applyNumberFormat="1" applyFont="1" applyBorder="1"/>
    <xf numFmtId="165" fontId="3" fillId="6" borderId="1" xfId="1" applyNumberFormat="1" applyFont="1" applyFill="1" applyBorder="1"/>
    <xf numFmtId="165" fontId="0" fillId="0" borderId="52" xfId="1" applyNumberFormat="1" applyFont="1" applyBorder="1"/>
    <xf numFmtId="0" fontId="0" fillId="0" borderId="0" xfId="0" applyBorder="1" applyAlignment="1">
      <alignment horizontal="center" vertical="center"/>
    </xf>
    <xf numFmtId="170" fontId="0" fillId="0" borderId="0" xfId="1" applyNumberFormat="1" applyFont="1" applyFill="1" applyBorder="1" applyAlignment="1">
      <alignment horizontal="right" vertical="center"/>
    </xf>
    <xf numFmtId="170" fontId="0" fillId="0" borderId="0" xfId="0" applyNumberFormat="1" applyBorder="1"/>
    <xf numFmtId="170" fontId="0" fillId="0" borderId="0" xfId="0" applyNumberFormat="1"/>
    <xf numFmtId="9" fontId="0" fillId="0" borderId="47" xfId="2" applyFont="1" applyBorder="1"/>
    <xf numFmtId="166" fontId="0" fillId="0" borderId="47" xfId="2" applyNumberFormat="1" applyFont="1" applyBorder="1"/>
    <xf numFmtId="165" fontId="0" fillId="0" borderId="14" xfId="1" applyNumberFormat="1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165" fontId="0" fillId="0" borderId="32" xfId="1" applyNumberFormat="1" applyFont="1" applyBorder="1" applyAlignment="1">
      <alignment horizontal="center"/>
    </xf>
    <xf numFmtId="165" fontId="0" fillId="0" borderId="31" xfId="1" applyNumberFormat="1" applyFont="1" applyBorder="1" applyAlignment="1">
      <alignment horizontal="center"/>
    </xf>
    <xf numFmtId="165" fontId="0" fillId="0" borderId="22" xfId="1" applyNumberFormat="1" applyFont="1" applyBorder="1" applyAlignment="1">
      <alignment horizontal="center"/>
    </xf>
    <xf numFmtId="165" fontId="0" fillId="0" borderId="57" xfId="1" applyNumberFormat="1" applyFont="1" applyBorder="1" applyAlignment="1">
      <alignment horizontal="center"/>
    </xf>
    <xf numFmtId="165" fontId="0" fillId="0" borderId="9" xfId="1" applyNumberFormat="1" applyFont="1" applyBorder="1" applyAlignment="1">
      <alignment horizontal="center"/>
    </xf>
    <xf numFmtId="165" fontId="0" fillId="0" borderId="11" xfId="1" applyNumberFormat="1" applyFont="1" applyBorder="1" applyAlignment="1">
      <alignment horizontal="center"/>
    </xf>
    <xf numFmtId="0" fontId="0" fillId="4" borderId="31" xfId="0" applyFill="1" applyBorder="1" applyAlignment="1">
      <alignment horizontal="center" wrapText="1"/>
    </xf>
    <xf numFmtId="0" fontId="0" fillId="4" borderId="22" xfId="0" applyFill="1" applyBorder="1" applyAlignment="1">
      <alignment horizontal="center" wrapText="1"/>
    </xf>
    <xf numFmtId="0" fontId="0" fillId="4" borderId="24" xfId="0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 wrapText="1"/>
    </xf>
    <xf numFmtId="166" fontId="0" fillId="0" borderId="13" xfId="2" applyNumberFormat="1" applyFont="1" applyBorder="1"/>
    <xf numFmtId="0" fontId="0" fillId="0" borderId="59" xfId="0" applyBorder="1" applyAlignment="1">
      <alignment horizontal="center" vertical="center"/>
    </xf>
    <xf numFmtId="0" fontId="0" fillId="3" borderId="59" xfId="0" applyFill="1" applyBorder="1" applyAlignment="1">
      <alignment horizontal="center" vertical="center" wrapText="1"/>
    </xf>
    <xf numFmtId="166" fontId="0" fillId="0" borderId="59" xfId="2" applyNumberFormat="1" applyFont="1" applyBorder="1"/>
    <xf numFmtId="0" fontId="0" fillId="0" borderId="60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171" fontId="0" fillId="0" borderId="12" xfId="0" applyNumberFormat="1" applyBorder="1"/>
    <xf numFmtId="171" fontId="0" fillId="0" borderId="20" xfId="0" applyNumberFormat="1" applyBorder="1"/>
    <xf numFmtId="0" fontId="2" fillId="0" borderId="2" xfId="0" applyFont="1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8" fillId="0" borderId="12" xfId="3" applyBorder="1" applyAlignment="1">
      <alignment horizontal="center" vertical="center" wrapText="1"/>
    </xf>
    <xf numFmtId="0" fontId="8" fillId="0" borderId="20" xfId="3" applyBorder="1" applyAlignment="1">
      <alignment horizontal="center" vertical="center" wrapText="1"/>
    </xf>
    <xf numFmtId="0" fontId="8" fillId="0" borderId="27" xfId="3" applyBorder="1" applyAlignment="1">
      <alignment horizontal="center"/>
    </xf>
    <xf numFmtId="0" fontId="8" fillId="0" borderId="30" xfId="3" applyBorder="1" applyAlignment="1">
      <alignment horizontal="center"/>
    </xf>
    <xf numFmtId="0" fontId="2" fillId="0" borderId="14" xfId="0" applyFont="1" applyBorder="1" applyAlignment="1">
      <alignment horizontal="left"/>
    </xf>
    <xf numFmtId="0" fontId="2" fillId="7" borderId="14" xfId="0" applyFont="1" applyFill="1" applyBorder="1" applyAlignment="1">
      <alignment horizontal="center"/>
    </xf>
    <xf numFmtId="1" fontId="2" fillId="10" borderId="14" xfId="0" applyNumberFormat="1" applyFont="1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4" xfId="0" applyFont="1" applyBorder="1" applyAlignment="1">
      <alignment horizontal="left" vertical="center"/>
    </xf>
  </cellXfs>
  <cellStyles count="6">
    <cellStyle name="Milliers" xfId="1" builtinId="3"/>
    <cellStyle name="Milliers 2" xfId="5"/>
    <cellStyle name="Normal" xfId="0" builtinId="0"/>
    <cellStyle name="Normal 2" xfId="3"/>
    <cellStyle name="Normal 3" xfId="4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trendline>
            <c:trendlineType val="poly"/>
            <c:order val="3"/>
            <c:dispEq val="1"/>
            <c:trendlineLbl>
              <c:layout>
                <c:manualLayout>
                  <c:x val="3.4559492563429592E-2"/>
                  <c:y val="-3.497265966754156E-2"/>
                </c:manualLayout>
              </c:layout>
              <c:numFmt formatCode="0.0000E+00" sourceLinked="0"/>
            </c:trendlineLbl>
          </c:trendline>
          <c:xVal>
            <c:numRef>
              <c:f>MT_BF0!$A$6:$A$22</c:f>
              <c:numCache>
                <c:formatCode>_-* #,##0.0\ _€_-;\-* #,##0.0\ _€_-;_-* "-"??\ _€_-;_-@_-</c:formatCode>
                <c:ptCount val="17"/>
                <c:pt idx="0">
                  <c:v>12</c:v>
                </c:pt>
                <c:pt idx="1">
                  <c:v>12.5</c:v>
                </c:pt>
                <c:pt idx="2">
                  <c:v>13</c:v>
                </c:pt>
                <c:pt idx="3">
                  <c:v>13.5</c:v>
                </c:pt>
                <c:pt idx="4">
                  <c:v>14</c:v>
                </c:pt>
                <c:pt idx="5">
                  <c:v>14.5</c:v>
                </c:pt>
                <c:pt idx="6">
                  <c:v>15</c:v>
                </c:pt>
                <c:pt idx="7">
                  <c:v>15.5</c:v>
                </c:pt>
                <c:pt idx="8">
                  <c:v>16</c:v>
                </c:pt>
                <c:pt idx="9">
                  <c:v>16.5</c:v>
                </c:pt>
                <c:pt idx="10">
                  <c:v>17</c:v>
                </c:pt>
                <c:pt idx="11">
                  <c:v>17.5</c:v>
                </c:pt>
                <c:pt idx="12">
                  <c:v>18</c:v>
                </c:pt>
                <c:pt idx="13">
                  <c:v>18.5</c:v>
                </c:pt>
                <c:pt idx="14">
                  <c:v>19</c:v>
                </c:pt>
                <c:pt idx="15">
                  <c:v>19.5</c:v>
                </c:pt>
                <c:pt idx="16">
                  <c:v>20</c:v>
                </c:pt>
              </c:numCache>
            </c:numRef>
          </c:xVal>
          <c:yVal>
            <c:numRef>
              <c:f>MT_BF0!$B$6:$B$22</c:f>
              <c:numCache>
                <c:formatCode>_-* #,##0\ _€_-;\-* #,##0\ _€_-;_-* "-"??\ _€_-;_-@_-</c:formatCode>
                <c:ptCount val="17"/>
                <c:pt idx="0">
                  <c:v>1897</c:v>
                </c:pt>
                <c:pt idx="1">
                  <c:v>2172</c:v>
                </c:pt>
                <c:pt idx="2">
                  <c:v>2465</c:v>
                </c:pt>
                <c:pt idx="3">
                  <c:v>2773</c:v>
                </c:pt>
                <c:pt idx="4">
                  <c:v>3094</c:v>
                </c:pt>
                <c:pt idx="5">
                  <c:v>3430</c:v>
                </c:pt>
                <c:pt idx="6">
                  <c:v>3789</c:v>
                </c:pt>
                <c:pt idx="7">
                  <c:v>4174</c:v>
                </c:pt>
                <c:pt idx="8">
                  <c:v>4593</c:v>
                </c:pt>
                <c:pt idx="9">
                  <c:v>5051</c:v>
                </c:pt>
                <c:pt idx="10">
                  <c:v>5554</c:v>
                </c:pt>
                <c:pt idx="11">
                  <c:v>6109</c:v>
                </c:pt>
                <c:pt idx="12">
                  <c:v>6722</c:v>
                </c:pt>
                <c:pt idx="13">
                  <c:v>7359</c:v>
                </c:pt>
                <c:pt idx="14">
                  <c:v>8129</c:v>
                </c:pt>
                <c:pt idx="15">
                  <c:v>8924</c:v>
                </c:pt>
                <c:pt idx="16">
                  <c:v>9780</c:v>
                </c:pt>
              </c:numCache>
            </c:numRef>
          </c:yVal>
        </c:ser>
        <c:axId val="73974528"/>
        <c:axId val="73976064"/>
      </c:scatterChart>
      <c:valAx>
        <c:axId val="73974528"/>
        <c:scaling>
          <c:orientation val="minMax"/>
          <c:min val="10"/>
        </c:scaling>
        <c:axPos val="b"/>
        <c:numFmt formatCode="_-* #,##0.0\ _€_-;\-* #,##0.0\ _€_-;_-* &quot;-&quot;??\ _€_-;_-@_-" sourceLinked="1"/>
        <c:tickLblPos val="nextTo"/>
        <c:crossAx val="73976064"/>
        <c:crosses val="autoZero"/>
        <c:crossBetween val="midCat"/>
      </c:valAx>
      <c:valAx>
        <c:axId val="73976064"/>
        <c:scaling>
          <c:orientation val="minMax"/>
        </c:scaling>
        <c:axPos val="l"/>
        <c:majorGridlines/>
        <c:numFmt formatCode="_-* #,##0\ _€_-;\-* #,##0\ _€_-;_-* &quot;-&quot;??\ _€_-;_-@_-" sourceLinked="1"/>
        <c:tickLblPos val="nextTo"/>
        <c:crossAx val="73974528"/>
        <c:crosses val="autoZero"/>
        <c:crossBetween val="midCat"/>
      </c:valAx>
    </c:plotArea>
    <c:legend>
      <c:legendPos val="r"/>
      <c:legendEntry>
        <c:idx val="1"/>
        <c:delete val="1"/>
      </c:legendEntry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358587</xdr:colOff>
      <xdr:row>25</xdr:row>
      <xdr:rowOff>116541</xdr:rowOff>
    </xdr:from>
    <xdr:to>
      <xdr:col>5</xdr:col>
      <xdr:colOff>824752</xdr:colOff>
      <xdr:row>40</xdr:row>
      <xdr:rowOff>170330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BOXSVR\thr\Documents\NewBuildings\27500%20LNG\2.-Model%20test,%20hull%20lines\Model%20test\3%20rd%20Slot\27K%20Beaufort%20deviation%20trial%20pred%202016060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ldCA"/>
      <sheetName val="New_CA"/>
      <sheetName val="COACH vs Admiralty"/>
      <sheetName val="Graph1"/>
      <sheetName val="Feuil3"/>
    </sheetNames>
    <sheetDataSet>
      <sheetData sheetId="0">
        <row r="5">
          <cell r="F5">
            <v>2016</v>
          </cell>
          <cell r="H5">
            <v>2225</v>
          </cell>
          <cell r="J5">
            <v>2262</v>
          </cell>
          <cell r="L5">
            <v>2448</v>
          </cell>
        </row>
        <row r="6">
          <cell r="F6">
            <v>2302</v>
          </cell>
          <cell r="H6">
            <v>2519</v>
          </cell>
          <cell r="J6">
            <v>2565</v>
          </cell>
          <cell r="L6">
            <v>2757</v>
          </cell>
        </row>
        <row r="7">
          <cell r="F7">
            <v>2606</v>
          </cell>
          <cell r="H7">
            <v>2842</v>
          </cell>
          <cell r="J7">
            <v>2886</v>
          </cell>
          <cell r="L7">
            <v>3096</v>
          </cell>
        </row>
        <row r="8">
          <cell r="F8">
            <v>2926</v>
          </cell>
          <cell r="H8">
            <v>3199</v>
          </cell>
          <cell r="J8">
            <v>3224</v>
          </cell>
          <cell r="L8">
            <v>3469</v>
          </cell>
        </row>
        <row r="9">
          <cell r="F9">
            <v>3260</v>
          </cell>
          <cell r="H9">
            <v>3596</v>
          </cell>
          <cell r="J9">
            <v>3577</v>
          </cell>
          <cell r="L9">
            <v>3884</v>
          </cell>
        </row>
        <row r="10">
          <cell r="F10">
            <v>3610</v>
          </cell>
          <cell r="H10">
            <v>4042</v>
          </cell>
          <cell r="J10">
            <v>3945</v>
          </cell>
          <cell r="L10">
            <v>4347</v>
          </cell>
        </row>
        <row r="11">
          <cell r="F11">
            <v>3983</v>
          </cell>
          <cell r="H11">
            <v>4546</v>
          </cell>
          <cell r="J11">
            <v>4337</v>
          </cell>
          <cell r="L11">
            <v>4870</v>
          </cell>
        </row>
        <row r="12">
          <cell r="F12">
            <v>4383</v>
          </cell>
          <cell r="H12">
            <v>5119</v>
          </cell>
          <cell r="J12">
            <v>4758</v>
          </cell>
          <cell r="L12">
            <v>5463</v>
          </cell>
        </row>
        <row r="13">
          <cell r="F13">
            <v>4818</v>
          </cell>
          <cell r="H13">
            <v>5774</v>
          </cell>
          <cell r="J13">
            <v>5214</v>
          </cell>
          <cell r="L13">
            <v>6140</v>
          </cell>
        </row>
        <row r="14">
          <cell r="F14">
            <v>5292</v>
          </cell>
          <cell r="H14">
            <v>6528</v>
          </cell>
          <cell r="J14">
            <v>5710</v>
          </cell>
          <cell r="L14">
            <v>6917</v>
          </cell>
        </row>
        <row r="15">
          <cell r="F15">
            <v>5813</v>
          </cell>
          <cell r="H15">
            <v>7398</v>
          </cell>
          <cell r="J15">
            <v>6254</v>
          </cell>
          <cell r="L15">
            <v>7812</v>
          </cell>
        </row>
        <row r="16">
          <cell r="F16">
            <v>6387</v>
          </cell>
          <cell r="H16">
            <v>8407</v>
          </cell>
          <cell r="J16">
            <v>6852</v>
          </cell>
          <cell r="L16">
            <v>8846</v>
          </cell>
        </row>
        <row r="17">
          <cell r="F17">
            <v>7019</v>
          </cell>
          <cell r="H17">
            <v>9576</v>
          </cell>
          <cell r="J17">
            <v>7508</v>
          </cell>
          <cell r="L17">
            <v>10044</v>
          </cell>
        </row>
        <row r="18">
          <cell r="F18">
            <v>7713</v>
          </cell>
          <cell r="H18">
            <v>10935</v>
          </cell>
          <cell r="J18">
            <v>8226</v>
          </cell>
          <cell r="L18">
            <v>11433</v>
          </cell>
        </row>
        <row r="19">
          <cell r="F19">
            <v>8469</v>
          </cell>
          <cell r="H19">
            <v>12512</v>
          </cell>
          <cell r="J19">
            <v>9007</v>
          </cell>
          <cell r="L19">
            <v>13043</v>
          </cell>
        </row>
        <row r="20">
          <cell r="F20">
            <v>9284</v>
          </cell>
          <cell r="H20">
            <v>14338</v>
          </cell>
          <cell r="J20">
            <v>9848</v>
          </cell>
          <cell r="L20">
            <v>14903</v>
          </cell>
        </row>
        <row r="21">
          <cell r="F21">
            <v>10162</v>
          </cell>
          <cell r="H21">
            <v>16443</v>
          </cell>
          <cell r="J21">
            <v>10752</v>
          </cell>
          <cell r="L21">
            <v>17046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V36"/>
  <sheetViews>
    <sheetView tabSelected="1" workbookViewId="0">
      <selection activeCell="AE16" sqref="AE16"/>
    </sheetView>
  </sheetViews>
  <sheetFormatPr baseColWidth="10" defaultRowHeight="14.4"/>
  <cols>
    <col min="1" max="1" width="3" bestFit="1" customWidth="1"/>
    <col min="2" max="2" width="20.33203125" bestFit="1" customWidth="1"/>
    <col min="3" max="3" width="13.5546875" customWidth="1"/>
    <col min="5" max="5" width="2.21875" hidden="1" customWidth="1"/>
    <col min="6" max="7" width="7.6640625" hidden="1" customWidth="1"/>
    <col min="8" max="8" width="8.44140625" hidden="1" customWidth="1"/>
    <col min="9" max="15" width="0" hidden="1" customWidth="1"/>
    <col min="16" max="16" width="7.21875" style="101" hidden="1" customWidth="1"/>
    <col min="17" max="17" width="0" hidden="1" customWidth="1"/>
    <col min="18" max="18" width="5.44140625" hidden="1" customWidth="1"/>
    <col min="19" max="19" width="5" hidden="1" customWidth="1"/>
    <col min="20" max="20" width="2" hidden="1" customWidth="1"/>
    <col min="21" max="22" width="0" hidden="1" customWidth="1"/>
  </cols>
  <sheetData>
    <row r="1" spans="1:22">
      <c r="B1" s="88" t="s">
        <v>19</v>
      </c>
      <c r="C1" s="96" t="s">
        <v>52</v>
      </c>
      <c r="D1" s="189" t="s">
        <v>78</v>
      </c>
    </row>
    <row r="3" spans="1:22">
      <c r="A3" s="95">
        <v>1</v>
      </c>
      <c r="B3" s="87" t="s">
        <v>36</v>
      </c>
      <c r="C3" s="102">
        <v>600</v>
      </c>
      <c r="I3" s="93" t="s">
        <v>42</v>
      </c>
      <c r="O3" t="s">
        <v>31</v>
      </c>
      <c r="P3" s="101">
        <v>6.1</v>
      </c>
      <c r="Q3" s="76">
        <v>12</v>
      </c>
      <c r="R3" s="58">
        <v>0.8</v>
      </c>
      <c r="S3">
        <v>0</v>
      </c>
      <c r="T3">
        <v>0</v>
      </c>
      <c r="U3" t="s">
        <v>53</v>
      </c>
      <c r="V3" t="s">
        <v>64</v>
      </c>
    </row>
    <row r="4" spans="1:22">
      <c r="A4" s="95">
        <v>2</v>
      </c>
      <c r="B4" s="87" t="s">
        <v>37</v>
      </c>
      <c r="C4" s="102">
        <v>1000</v>
      </c>
      <c r="O4" t="s">
        <v>32</v>
      </c>
      <c r="P4" s="101">
        <v>6.2</v>
      </c>
      <c r="Q4" s="76">
        <v>12.5</v>
      </c>
      <c r="R4" s="58">
        <v>0.85</v>
      </c>
      <c r="S4">
        <v>100</v>
      </c>
      <c r="T4">
        <v>1</v>
      </c>
      <c r="U4" t="s">
        <v>54</v>
      </c>
      <c r="V4" t="s">
        <v>65</v>
      </c>
    </row>
    <row r="5" spans="1:22">
      <c r="A5" s="95">
        <v>3</v>
      </c>
      <c r="B5" s="87" t="s">
        <v>38</v>
      </c>
      <c r="C5" s="102">
        <v>1</v>
      </c>
      <c r="O5" t="s">
        <v>29</v>
      </c>
      <c r="P5" s="101">
        <v>6.3</v>
      </c>
      <c r="Q5" s="76">
        <v>13</v>
      </c>
      <c r="R5" s="58">
        <v>0.9</v>
      </c>
      <c r="S5">
        <v>200</v>
      </c>
      <c r="T5">
        <v>2</v>
      </c>
      <c r="U5" t="s">
        <v>55</v>
      </c>
      <c r="V5" t="s">
        <v>66</v>
      </c>
    </row>
    <row r="6" spans="1:22">
      <c r="A6" s="95">
        <v>4</v>
      </c>
      <c r="B6" s="87" t="s">
        <v>39</v>
      </c>
      <c r="C6" s="102">
        <v>1</v>
      </c>
      <c r="O6" t="s">
        <v>30</v>
      </c>
      <c r="P6" s="101">
        <v>6.4</v>
      </c>
      <c r="Q6" s="76">
        <v>13.5</v>
      </c>
      <c r="R6" s="58">
        <v>0.95</v>
      </c>
      <c r="S6">
        <v>300</v>
      </c>
      <c r="U6" t="s">
        <v>56</v>
      </c>
      <c r="V6" t="s">
        <v>67</v>
      </c>
    </row>
    <row r="7" spans="1:22" ht="15" thickBot="1">
      <c r="A7" s="95">
        <v>5</v>
      </c>
      <c r="B7" s="87" t="s">
        <v>41</v>
      </c>
      <c r="C7" s="102" t="s">
        <v>31</v>
      </c>
      <c r="K7" s="89">
        <v>800</v>
      </c>
      <c r="L7" s="86"/>
      <c r="M7" s="85"/>
      <c r="P7" s="101">
        <v>6.5</v>
      </c>
      <c r="Q7" s="76">
        <v>14</v>
      </c>
      <c r="R7" s="58">
        <v>1</v>
      </c>
      <c r="S7">
        <v>400</v>
      </c>
      <c r="U7" t="s">
        <v>57</v>
      </c>
      <c r="V7" t="s">
        <v>68</v>
      </c>
    </row>
    <row r="8" spans="1:22">
      <c r="A8" s="190">
        <v>6</v>
      </c>
      <c r="B8" s="186" t="s">
        <v>25</v>
      </c>
      <c r="C8" s="187">
        <v>6.7</v>
      </c>
      <c r="H8" s="22" t="s">
        <v>27</v>
      </c>
      <c r="I8" s="90">
        <v>1000</v>
      </c>
      <c r="K8" s="85"/>
      <c r="L8" s="85"/>
      <c r="M8" s="85"/>
      <c r="P8" s="101">
        <v>6.6</v>
      </c>
      <c r="Q8" s="76">
        <v>14.5</v>
      </c>
      <c r="R8" s="58"/>
      <c r="S8">
        <v>500</v>
      </c>
      <c r="U8" t="s">
        <v>58</v>
      </c>
      <c r="V8" t="s">
        <v>69</v>
      </c>
    </row>
    <row r="9" spans="1:22" ht="15" thickBot="1">
      <c r="A9" s="190">
        <v>7</v>
      </c>
      <c r="B9" s="186" t="s">
        <v>40</v>
      </c>
      <c r="C9" s="187">
        <v>13</v>
      </c>
      <c r="P9" s="101">
        <v>6.7</v>
      </c>
      <c r="Q9" s="76">
        <v>15</v>
      </c>
      <c r="R9" s="58"/>
      <c r="S9">
        <v>600</v>
      </c>
      <c r="U9" t="s">
        <v>59</v>
      </c>
      <c r="V9" t="s">
        <v>70</v>
      </c>
    </row>
    <row r="10" spans="1:22">
      <c r="A10" s="190">
        <v>8</v>
      </c>
      <c r="B10" s="186" t="s">
        <v>43</v>
      </c>
      <c r="C10" s="187" t="s">
        <v>53</v>
      </c>
      <c r="E10" s="77"/>
      <c r="F10" s="21"/>
      <c r="I10" s="81" t="s">
        <v>33</v>
      </c>
      <c r="J10" s="91" t="s">
        <v>30</v>
      </c>
      <c r="P10" s="101">
        <v>6.8</v>
      </c>
      <c r="Q10" s="76">
        <v>15.5</v>
      </c>
      <c r="R10" s="58"/>
      <c r="S10">
        <v>700</v>
      </c>
      <c r="U10" t="s">
        <v>60</v>
      </c>
      <c r="V10" t="s">
        <v>71</v>
      </c>
    </row>
    <row r="11" spans="1:22" ht="15" thickBot="1">
      <c r="A11" s="95">
        <v>9</v>
      </c>
      <c r="B11" s="94" t="s">
        <v>44</v>
      </c>
      <c r="C11" s="102"/>
      <c r="E11" s="21"/>
      <c r="F11" s="97" t="s">
        <v>35</v>
      </c>
      <c r="G11" s="98"/>
      <c r="I11" s="92">
        <v>3000</v>
      </c>
      <c r="J11" s="80">
        <f>IF(J10="Gas Ethane",(I11^3*ME_FAT!$F$12+ME_FAT!$F$13*GUI!I11^2+GUI!I11*ME_FAT!$F$14+ME_FAT!$F$15)/47.5,IF(J10="Gas Methane",(I11^3*ME_FAT!$F$12+ME_FAT!$F$13*GUI!I11^2+GUI!I11*ME_FAT!$F$14+ME_FAT!$F$15)/49.6,IF(J10="DIESEL HFO",(I11^3*ME_FAT!$C$12+ME_FAT!$C$13*GUI!I11^2+GUI!I11*ME_FAT!$C$14+ME_FAT!$C$15)*1.05,IF(J10="DIESEL MDO",I11^3*ME_FAT!$C$12+ME_FAT!$C$13*GUI!I11^2+GUI!I11*ME_FAT!$C$14+ME_FAT!$C$15))))</f>
        <v>196.12453874916469</v>
      </c>
      <c r="P11" s="101">
        <v>6.9</v>
      </c>
      <c r="Q11" s="76">
        <v>16</v>
      </c>
      <c r="R11" s="58"/>
      <c r="S11">
        <v>800</v>
      </c>
      <c r="U11" t="s">
        <v>61</v>
      </c>
      <c r="V11" t="s">
        <v>72</v>
      </c>
    </row>
    <row r="12" spans="1:22">
      <c r="A12" s="95">
        <v>10</v>
      </c>
      <c r="B12" s="94" t="s">
        <v>45</v>
      </c>
      <c r="C12" s="103">
        <v>0.85</v>
      </c>
      <c r="E12" s="21"/>
      <c r="F12" s="99">
        <v>6000</v>
      </c>
      <c r="G12" s="99"/>
      <c r="H12" s="78"/>
      <c r="I12" s="21"/>
      <c r="J12" s="84"/>
      <c r="P12" s="101">
        <v>7</v>
      </c>
      <c r="Q12" s="76">
        <v>16.5</v>
      </c>
      <c r="R12" s="58"/>
      <c r="S12">
        <v>900</v>
      </c>
      <c r="U12" t="s">
        <v>62</v>
      </c>
      <c r="V12" t="s">
        <v>73</v>
      </c>
    </row>
    <row r="13" spans="1:22" ht="15" thickBot="1">
      <c r="A13" s="95">
        <v>11</v>
      </c>
      <c r="B13" s="94" t="s">
        <v>46</v>
      </c>
      <c r="C13" s="103">
        <v>0.85</v>
      </c>
      <c r="E13" s="21"/>
      <c r="F13" s="100"/>
      <c r="G13" s="100"/>
      <c r="H13" s="83"/>
      <c r="I13" s="21"/>
      <c r="J13" s="84"/>
      <c r="P13" s="101">
        <v>7.1000000000000103</v>
      </c>
      <c r="Q13" s="76">
        <v>17</v>
      </c>
      <c r="S13">
        <v>1000</v>
      </c>
      <c r="U13" t="s">
        <v>63</v>
      </c>
      <c r="V13" t="s">
        <v>74</v>
      </c>
    </row>
    <row r="14" spans="1:22">
      <c r="A14" s="95">
        <v>12</v>
      </c>
      <c r="B14" s="94" t="s">
        <v>47</v>
      </c>
      <c r="C14" s="103">
        <v>0.85</v>
      </c>
      <c r="E14" s="21"/>
      <c r="F14" s="21"/>
      <c r="I14" s="81" t="s">
        <v>34</v>
      </c>
      <c r="J14" s="91" t="s">
        <v>29</v>
      </c>
      <c r="P14" s="101">
        <v>7.2000000000000099</v>
      </c>
      <c r="Q14" s="76">
        <v>17.5</v>
      </c>
      <c r="S14">
        <v>1100</v>
      </c>
    </row>
    <row r="15" spans="1:22" ht="15" thickBot="1">
      <c r="A15" s="95">
        <v>13</v>
      </c>
      <c r="B15" s="94" t="s">
        <v>48</v>
      </c>
      <c r="C15" s="96">
        <v>1056</v>
      </c>
      <c r="E15" s="82"/>
      <c r="F15" s="21"/>
      <c r="I15" s="92">
        <v>3000</v>
      </c>
      <c r="J15" s="80">
        <f>IF(J14="Gas Ethane",(I15^3*ME_FAT!$F$12+ME_FAT!$F$13*GUI!I15^2+GUI!I15*ME_FAT!$F$14+ME_FAT!$F$15)/47.5,IF(J14="Gas Methane",(I15^3*ME_FAT!$F$12+ME_FAT!$F$13*GUI!I15^2+GUI!I15*ME_FAT!$F$14+ME_FAT!$F$15)/49.6,IF(J14="DIESEL HFO",(I15^3*ME_FAT!$C$12+ME_FAT!$C$13*GUI!I15^2+GUI!I15*ME_FAT!$C$14+ME_FAT!$C$15)*1.05,IF(J14="DIESEL MDO",I15^3*ME_FAT!$C$12+ME_FAT!$C$13*GUI!I15^2+GUI!I15*ME_FAT!$C$14+ME_FAT!$C$15))))</f>
        <v>205.93076568662292</v>
      </c>
      <c r="P15" s="101">
        <v>7.3000000000000096</v>
      </c>
      <c r="Q15" s="76">
        <v>18</v>
      </c>
      <c r="S15">
        <v>1200</v>
      </c>
    </row>
    <row r="16" spans="1:22">
      <c r="A16" s="95">
        <v>14</v>
      </c>
      <c r="B16" s="94" t="s">
        <v>49</v>
      </c>
      <c r="C16" s="104">
        <f>5850*0.73</f>
        <v>4270.5</v>
      </c>
      <c r="P16" s="101">
        <v>7.4000000000000101</v>
      </c>
      <c r="Q16" s="76">
        <v>18.5</v>
      </c>
      <c r="S16">
        <v>1300</v>
      </c>
    </row>
    <row r="17" spans="1:19" ht="15" thickBot="1">
      <c r="A17" s="95">
        <v>15</v>
      </c>
      <c r="B17" s="94" t="s">
        <v>50</v>
      </c>
      <c r="C17" s="96">
        <v>5850</v>
      </c>
      <c r="H17" s="22" t="s">
        <v>27</v>
      </c>
      <c r="I17" s="90">
        <v>1000</v>
      </c>
      <c r="P17" s="101">
        <v>7.5000000000000098</v>
      </c>
      <c r="Q17" s="76">
        <v>19</v>
      </c>
      <c r="S17">
        <v>1400</v>
      </c>
    </row>
    <row r="18" spans="1:19">
      <c r="A18" s="95">
        <v>16</v>
      </c>
      <c r="B18" s="94" t="s">
        <v>51</v>
      </c>
      <c r="C18" s="96">
        <v>1800</v>
      </c>
      <c r="K18" s="81" t="s">
        <v>26</v>
      </c>
      <c r="L18" s="79" t="s">
        <v>28</v>
      </c>
      <c r="P18" s="101">
        <v>7.6000000000000103</v>
      </c>
      <c r="Q18" s="76">
        <v>19.5</v>
      </c>
      <c r="S18">
        <v>1500</v>
      </c>
    </row>
    <row r="19" spans="1:19" ht="15" thickBot="1">
      <c r="K19" s="89">
        <v>3000</v>
      </c>
      <c r="L19" s="86"/>
      <c r="P19" s="101">
        <v>7.7000000000000099</v>
      </c>
      <c r="Q19" s="76">
        <v>20</v>
      </c>
      <c r="S19">
        <v>1600</v>
      </c>
    </row>
    <row r="20" spans="1:19" ht="9.6" customHeight="1">
      <c r="P20" s="101">
        <v>7.8000000000000096</v>
      </c>
      <c r="S20">
        <v>1700</v>
      </c>
    </row>
    <row r="21" spans="1:19" ht="9.6" customHeight="1">
      <c r="P21" s="101">
        <v>7.9000000000000101</v>
      </c>
      <c r="S21">
        <v>1800</v>
      </c>
    </row>
    <row r="22" spans="1:19">
      <c r="A22" s="191">
        <v>17</v>
      </c>
      <c r="B22" s="192" t="s">
        <v>77</v>
      </c>
      <c r="C22" s="188">
        <f>IF(C10="BF0",INDEX(MT_BF0!H6:AO22,MATCH(GUI!C9,MT_BF0!A6:A22,0),MATCH(GUI!C8,MT_BF0!H5:AO5,0)),IF(C10="BF1",INDEX(MT_BF1!H6:AO22,MATCH(GUI!C9,MT_BF1!A6:A22,0),MATCH(GUI!C8,MT_BF1!H5:AO5,0))))</f>
        <v>2472.6611570247933</v>
      </c>
      <c r="P22" s="101">
        <v>8.0000000000000107</v>
      </c>
      <c r="S22">
        <v>1900</v>
      </c>
    </row>
    <row r="23" spans="1:19">
      <c r="P23" s="101">
        <v>8.1000000000000103</v>
      </c>
      <c r="S23">
        <v>2000</v>
      </c>
    </row>
    <row r="24" spans="1:19">
      <c r="P24" s="101">
        <v>8.2000000000000099</v>
      </c>
      <c r="S24">
        <v>2100</v>
      </c>
    </row>
    <row r="25" spans="1:19">
      <c r="P25" s="101">
        <v>8.3000000000000096</v>
      </c>
      <c r="S25">
        <v>2200</v>
      </c>
    </row>
    <row r="26" spans="1:19">
      <c r="P26" s="101">
        <v>8.4000000000000092</v>
      </c>
    </row>
    <row r="27" spans="1:19">
      <c r="P27" s="101">
        <v>8.5000000000000107</v>
      </c>
    </row>
    <row r="28" spans="1:19">
      <c r="P28" s="101">
        <v>8.6000000000000103</v>
      </c>
    </row>
    <row r="29" spans="1:19">
      <c r="P29" s="101">
        <v>8.7000000000000099</v>
      </c>
    </row>
    <row r="30" spans="1:19">
      <c r="P30" s="101">
        <v>8.8000000000000096</v>
      </c>
    </row>
    <row r="31" spans="1:19">
      <c r="P31" s="101">
        <v>8.9000000000000092</v>
      </c>
    </row>
    <row r="32" spans="1:19">
      <c r="P32" s="101">
        <v>9.0000000000000195</v>
      </c>
    </row>
    <row r="33" spans="16:16">
      <c r="P33" s="101">
        <v>9.1000000000000192</v>
      </c>
    </row>
    <row r="34" spans="16:16">
      <c r="P34" s="101">
        <v>9.2000000000000206</v>
      </c>
    </row>
    <row r="35" spans="16:16">
      <c r="P35" s="101">
        <v>9.3000000000000203</v>
      </c>
    </row>
    <row r="36" spans="16:16">
      <c r="P36" s="101">
        <v>9.4000000000000199</v>
      </c>
    </row>
  </sheetData>
  <dataValidations count="9">
    <dataValidation type="list" allowBlank="1" showInputMessage="1" showErrorMessage="1" sqref="J10 J14">
      <formula1>#REF!</formula1>
    </dataValidation>
    <dataValidation type="list" allowBlank="1" showInputMessage="1" showErrorMessage="1" sqref="C3">
      <formula1>$S$3:$S$11</formula1>
    </dataValidation>
    <dataValidation type="list" allowBlank="1" showInputMessage="1" showErrorMessage="1" sqref="C4">
      <formula1>$S$3:$S$25</formula1>
    </dataValidation>
    <dataValidation type="list" allowBlank="1" showInputMessage="1" showErrorMessage="1" sqref="C5:C6">
      <formula1>$T$3:$T$5</formula1>
    </dataValidation>
    <dataValidation type="list" allowBlank="1" showInputMessage="1" showErrorMessage="1" sqref="C7">
      <formula1>$O$3:$O$6</formula1>
    </dataValidation>
    <dataValidation type="list" allowBlank="1" showInputMessage="1" showErrorMessage="1" sqref="C8">
      <formula1>$P$3:$P$36</formula1>
    </dataValidation>
    <dataValidation type="list" allowBlank="1" showInputMessage="1" showErrorMessage="1" sqref="C9">
      <formula1>$Q$3:$Q$19</formula1>
    </dataValidation>
    <dataValidation type="list" allowBlank="1" showInputMessage="1" showErrorMessage="1" sqref="C10">
      <formula1>$U$3:$U$9</formula1>
    </dataValidation>
    <dataValidation type="list" allowBlank="1" showInputMessage="1" showErrorMessage="1" sqref="C12:C14">
      <formula1>$R$3:$R$7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O23"/>
  <sheetViews>
    <sheetView zoomScale="85" zoomScaleNormal="85" workbookViewId="0">
      <selection activeCell="A31" sqref="A31"/>
    </sheetView>
  </sheetViews>
  <sheetFormatPr baseColWidth="10" defaultRowHeight="14.4"/>
  <cols>
    <col min="2" max="4" width="15.77734375" customWidth="1"/>
    <col min="7" max="7" width="11.5546875" bestFit="1" customWidth="1"/>
    <col min="8" max="8" width="11.44140625" bestFit="1" customWidth="1"/>
    <col min="9" max="10" width="11" bestFit="1" customWidth="1"/>
    <col min="11" max="41" width="7.77734375" customWidth="1"/>
  </cols>
  <sheetData>
    <row r="1" spans="1:41" ht="34.799999999999997" customHeight="1" thickBot="1">
      <c r="A1" s="1"/>
      <c r="B1" s="2"/>
      <c r="C1" s="2"/>
      <c r="D1" s="2"/>
    </row>
    <row r="2" spans="1:41" ht="15" thickBot="1">
      <c r="A2" s="70" t="s">
        <v>0</v>
      </c>
      <c r="B2" s="68"/>
      <c r="C2" s="68"/>
      <c r="D2" s="68"/>
    </row>
    <row r="3" spans="1:41">
      <c r="A3" s="179" t="s">
        <v>2</v>
      </c>
      <c r="B3" s="180"/>
      <c r="C3" s="180"/>
      <c r="D3" s="181"/>
    </row>
    <row r="4" spans="1:41" ht="28.8">
      <c r="A4" s="61" t="s">
        <v>5</v>
      </c>
      <c r="B4" s="59" t="s">
        <v>6</v>
      </c>
      <c r="C4" s="60" t="s">
        <v>7</v>
      </c>
      <c r="D4" s="62" t="s">
        <v>8</v>
      </c>
    </row>
    <row r="5" spans="1:41">
      <c r="A5" s="61"/>
      <c r="B5" s="59">
        <v>6.1</v>
      </c>
      <c r="C5" s="60">
        <v>8.3000000000000007</v>
      </c>
      <c r="D5" s="62">
        <v>9.4</v>
      </c>
      <c r="H5" s="26">
        <v>6.1</v>
      </c>
      <c r="I5" s="26">
        <v>6.2</v>
      </c>
      <c r="J5" s="26">
        <v>6.3</v>
      </c>
      <c r="K5" s="26">
        <v>6.4</v>
      </c>
      <c r="L5" s="26">
        <v>6.5</v>
      </c>
      <c r="M5" s="26">
        <v>6.6</v>
      </c>
      <c r="N5" s="26">
        <v>6.7</v>
      </c>
      <c r="O5" s="26">
        <v>6.8</v>
      </c>
      <c r="P5" s="26">
        <v>6.9</v>
      </c>
      <c r="Q5" s="26">
        <v>7</v>
      </c>
      <c r="R5" s="26">
        <v>7.1000000000000103</v>
      </c>
      <c r="S5" s="26">
        <v>7.2000000000000099</v>
      </c>
      <c r="T5" s="26">
        <v>7.3000000000000096</v>
      </c>
      <c r="U5" s="26">
        <v>7.4000000000000101</v>
      </c>
      <c r="V5" s="26">
        <v>7.5000000000000098</v>
      </c>
      <c r="W5" s="26">
        <v>7.6000000000000103</v>
      </c>
      <c r="X5" s="26">
        <v>7.7000000000000099</v>
      </c>
      <c r="Y5" s="26">
        <v>7.8000000000000096</v>
      </c>
      <c r="Z5" s="26">
        <v>7.9000000000000101</v>
      </c>
      <c r="AA5" s="26">
        <v>8.0000000000000107</v>
      </c>
      <c r="AB5" s="26">
        <v>8.1000000000000103</v>
      </c>
      <c r="AC5" s="26">
        <v>8.2000000000000099</v>
      </c>
      <c r="AD5" s="26">
        <v>8.3000000000000096</v>
      </c>
      <c r="AE5" s="26">
        <v>8.4000000000000092</v>
      </c>
      <c r="AF5" s="26">
        <v>8.5000000000000107</v>
      </c>
      <c r="AG5" s="26">
        <v>8.6000000000000103</v>
      </c>
      <c r="AH5" s="26">
        <v>8.7000000000000099</v>
      </c>
      <c r="AI5" s="26">
        <v>8.8000000000000096</v>
      </c>
      <c r="AJ5" s="26">
        <v>8.9000000000000092</v>
      </c>
      <c r="AK5" s="26">
        <v>9.0000000000000195</v>
      </c>
      <c r="AL5" s="26">
        <v>9.1000000000000192</v>
      </c>
      <c r="AM5" s="26">
        <v>9.2000000000000206</v>
      </c>
      <c r="AN5" s="26">
        <v>9.3000000000000203</v>
      </c>
      <c r="AO5" s="26">
        <v>9.4000000000000199</v>
      </c>
    </row>
    <row r="6" spans="1:41">
      <c r="A6" s="4">
        <v>12</v>
      </c>
      <c r="B6" s="5">
        <v>1897</v>
      </c>
      <c r="C6" s="6">
        <v>2122</v>
      </c>
      <c r="D6" s="63">
        <v>2182</v>
      </c>
      <c r="E6" s="25">
        <f t="array" ref="E6:G6">((LINEST(TRANSPOSE(B6:D6),TRANSPOSE($B$5:$D$5)^{1,2})))</f>
        <v>-14.462809917355337</v>
      </c>
      <c r="F6" s="25">
        <v>310.53719008264414</v>
      </c>
      <c r="G6" s="25">
        <v>540.88429752066259</v>
      </c>
      <c r="H6" s="74">
        <f>H$5^2*$E6+H$5*$F6+$G6</f>
        <v>1896.9999999999995</v>
      </c>
      <c r="I6" s="74">
        <f t="shared" ref="I6:AO14" si="0">I$5^2*$E6+I$5*$F6+$G6</f>
        <v>1910.2644628099169</v>
      </c>
      <c r="J6" s="74">
        <f t="shared" si="0"/>
        <v>1923.2396694214872</v>
      </c>
      <c r="K6" s="74">
        <f t="shared" si="0"/>
        <v>1935.9256198347105</v>
      </c>
      <c r="L6" s="74">
        <f t="shared" si="0"/>
        <v>1948.3223140495866</v>
      </c>
      <c r="M6" s="74">
        <f t="shared" si="0"/>
        <v>1960.4297520661155</v>
      </c>
      <c r="N6" s="74">
        <f t="shared" si="0"/>
        <v>1972.2479338842973</v>
      </c>
      <c r="O6" s="74">
        <f t="shared" si="0"/>
        <v>1983.7768595041321</v>
      </c>
      <c r="P6" s="74">
        <f t="shared" si="0"/>
        <v>1995.0165289256195</v>
      </c>
      <c r="Q6" s="74">
        <f t="shared" si="0"/>
        <v>2005.9669421487602</v>
      </c>
      <c r="R6" s="74">
        <f t="shared" si="0"/>
        <v>2016.6280991735543</v>
      </c>
      <c r="S6" s="74">
        <f t="shared" si="0"/>
        <v>2027.0000000000009</v>
      </c>
      <c r="T6" s="74">
        <f t="shared" si="0"/>
        <v>2037.0826446280998</v>
      </c>
      <c r="U6" s="74">
        <f t="shared" si="0"/>
        <v>2046.8760330578521</v>
      </c>
      <c r="V6" s="74">
        <f t="shared" si="0"/>
        <v>2056.3801652892566</v>
      </c>
      <c r="W6" s="74">
        <f t="shared" si="0"/>
        <v>2065.5950413223145</v>
      </c>
      <c r="X6" s="74">
        <f t="shared" si="0"/>
        <v>2074.5206611570256</v>
      </c>
      <c r="Y6" s="74">
        <f t="shared" si="0"/>
        <v>2083.1570247933887</v>
      </c>
      <c r="Z6" s="74">
        <f t="shared" si="0"/>
        <v>2091.5041322314055</v>
      </c>
      <c r="AA6" s="74">
        <f t="shared" si="0"/>
        <v>2099.5619834710751</v>
      </c>
      <c r="AB6" s="74">
        <f t="shared" si="0"/>
        <v>2107.3305785123976</v>
      </c>
      <c r="AC6" s="74">
        <f t="shared" si="0"/>
        <v>2114.8099173553724</v>
      </c>
      <c r="AD6" s="74">
        <f t="shared" si="0"/>
        <v>2122.0000000000005</v>
      </c>
      <c r="AE6" s="74">
        <f t="shared" si="0"/>
        <v>2128.9008264462814</v>
      </c>
      <c r="AF6" s="74">
        <f t="shared" si="0"/>
        <v>2135.5123966942151</v>
      </c>
      <c r="AG6" s="74">
        <f t="shared" si="0"/>
        <v>2141.8347107438021</v>
      </c>
      <c r="AH6" s="74">
        <f t="shared" si="0"/>
        <v>2147.8677685950415</v>
      </c>
      <c r="AI6" s="74">
        <f t="shared" si="0"/>
        <v>2153.6115702479347</v>
      </c>
      <c r="AJ6" s="74">
        <f t="shared" si="0"/>
        <v>2159.0661157024797</v>
      </c>
      <c r="AK6" s="74">
        <f t="shared" si="0"/>
        <v>2164.2314049586785</v>
      </c>
      <c r="AL6" s="74">
        <f t="shared" si="0"/>
        <v>2169.1074380165301</v>
      </c>
      <c r="AM6" s="74">
        <f t="shared" si="0"/>
        <v>2173.694214876034</v>
      </c>
      <c r="AN6" s="74">
        <f t="shared" si="0"/>
        <v>2177.9917355371908</v>
      </c>
      <c r="AO6" s="74">
        <f t="shared" si="0"/>
        <v>2182.0000000000009</v>
      </c>
    </row>
    <row r="7" spans="1:41">
      <c r="A7" s="7">
        <v>12.5</v>
      </c>
      <c r="B7" s="8">
        <v>2172</v>
      </c>
      <c r="C7" s="9">
        <v>2354</v>
      </c>
      <c r="D7" s="64">
        <v>2476</v>
      </c>
      <c r="E7" s="25">
        <f t="array" ref="E7:G7">((LINEST(TRANSPOSE(B7:D7),TRANSPOSE($B$5:$D$5)^{1,2})))</f>
        <v>8.5399449035812864</v>
      </c>
      <c r="F7" s="25">
        <v>-40.247933884297879</v>
      </c>
      <c r="G7" s="25">
        <v>2099.7410468319572</v>
      </c>
      <c r="H7" s="74">
        <f t="shared" ref="H7:W22" si="1">H$5^2*$E7+H$5*$F7+$G7</f>
        <v>2172</v>
      </c>
      <c r="I7" s="74">
        <f t="shared" si="1"/>
        <v>2178.4793388429748</v>
      </c>
      <c r="J7" s="74">
        <f t="shared" si="1"/>
        <v>2185.1294765840216</v>
      </c>
      <c r="K7" s="74">
        <f t="shared" si="1"/>
        <v>2191.9504132231405</v>
      </c>
      <c r="L7" s="74">
        <f t="shared" si="1"/>
        <v>2198.9421487603304</v>
      </c>
      <c r="M7" s="74">
        <f t="shared" si="1"/>
        <v>2206.1046831955919</v>
      </c>
      <c r="N7" s="74">
        <f t="shared" si="1"/>
        <v>2213.4380165289253</v>
      </c>
      <c r="O7" s="74">
        <f t="shared" si="1"/>
        <v>2220.9421487603304</v>
      </c>
      <c r="P7" s="74">
        <f t="shared" si="1"/>
        <v>2228.617079889807</v>
      </c>
      <c r="Q7" s="74">
        <f t="shared" si="1"/>
        <v>2236.4628099173551</v>
      </c>
      <c r="R7" s="74">
        <f t="shared" si="1"/>
        <v>2244.4793388429757</v>
      </c>
      <c r="S7" s="74">
        <f t="shared" si="1"/>
        <v>2252.666666666667</v>
      </c>
      <c r="T7" s="74">
        <f t="shared" si="1"/>
        <v>2261.0247933884302</v>
      </c>
      <c r="U7" s="74">
        <f t="shared" si="1"/>
        <v>2269.553719008265</v>
      </c>
      <c r="V7" s="74">
        <f t="shared" si="1"/>
        <v>2278.2534435261714</v>
      </c>
      <c r="W7" s="74">
        <f t="shared" si="1"/>
        <v>2287.1239669421493</v>
      </c>
      <c r="X7" s="74">
        <f t="shared" si="0"/>
        <v>2296.1652892561988</v>
      </c>
      <c r="Y7" s="74">
        <f t="shared" si="0"/>
        <v>2305.3774104683202</v>
      </c>
      <c r="Z7" s="74">
        <f t="shared" si="0"/>
        <v>2314.7603305785128</v>
      </c>
      <c r="AA7" s="74">
        <f t="shared" si="0"/>
        <v>2324.3140495867774</v>
      </c>
      <c r="AB7" s="74">
        <f t="shared" si="0"/>
        <v>2334.0385674931135</v>
      </c>
      <c r="AC7" s="74">
        <f t="shared" si="0"/>
        <v>2343.9338842975212</v>
      </c>
      <c r="AD7" s="74">
        <f t="shared" si="0"/>
        <v>2354.0000000000005</v>
      </c>
      <c r="AE7" s="74">
        <f t="shared" si="0"/>
        <v>2364.2369146005517</v>
      </c>
      <c r="AF7" s="74">
        <f t="shared" si="0"/>
        <v>2374.6446280991745</v>
      </c>
      <c r="AG7" s="74">
        <f t="shared" si="0"/>
        <v>2385.2231404958684</v>
      </c>
      <c r="AH7" s="74">
        <f t="shared" si="0"/>
        <v>2395.9724517906343</v>
      </c>
      <c r="AI7" s="74">
        <f t="shared" si="0"/>
        <v>2406.8925619834718</v>
      </c>
      <c r="AJ7" s="74">
        <f t="shared" si="0"/>
        <v>2417.9834710743808</v>
      </c>
      <c r="AK7" s="74">
        <f t="shared" si="0"/>
        <v>2429.2451790633627</v>
      </c>
      <c r="AL7" s="74">
        <f t="shared" si="0"/>
        <v>2440.6776859504148</v>
      </c>
      <c r="AM7" s="74">
        <f t="shared" si="0"/>
        <v>2452.2809917355394</v>
      </c>
      <c r="AN7" s="74">
        <f t="shared" si="0"/>
        <v>2464.055096418735</v>
      </c>
      <c r="AO7" s="74">
        <f t="shared" si="0"/>
        <v>2476.0000000000018</v>
      </c>
    </row>
    <row r="8" spans="1:41">
      <c r="A8" s="7">
        <v>13</v>
      </c>
      <c r="B8" s="8">
        <v>2465</v>
      </c>
      <c r="C8" s="9">
        <v>2608</v>
      </c>
      <c r="D8" s="64">
        <v>2798</v>
      </c>
      <c r="E8" s="25">
        <f t="array" ref="E8:G8">((LINEST(TRANSPOSE(B8:D8),TRANSPOSE($B$5:$D$5)^{1,2})))</f>
        <v>32.644628099173545</v>
      </c>
      <c r="F8" s="25">
        <v>-405.08264462809916</v>
      </c>
      <c r="G8" s="25">
        <v>3721.2975206611573</v>
      </c>
      <c r="H8" s="74">
        <f t="shared" si="1"/>
        <v>2465</v>
      </c>
      <c r="I8" s="74">
        <f t="shared" si="0"/>
        <v>2464.644628099174</v>
      </c>
      <c r="J8" s="74">
        <f t="shared" si="0"/>
        <v>2464.9421487603304</v>
      </c>
      <c r="K8" s="74">
        <f t="shared" si="0"/>
        <v>2465.8925619834708</v>
      </c>
      <c r="L8" s="74">
        <f t="shared" si="0"/>
        <v>2467.4958677685954</v>
      </c>
      <c r="M8" s="74">
        <f t="shared" si="0"/>
        <v>2469.7520661157023</v>
      </c>
      <c r="N8" s="74">
        <f t="shared" si="0"/>
        <v>2472.6611570247933</v>
      </c>
      <c r="O8" s="74">
        <f t="shared" si="0"/>
        <v>2476.2231404958675</v>
      </c>
      <c r="P8" s="74">
        <f t="shared" si="0"/>
        <v>2480.4380165289258</v>
      </c>
      <c r="Q8" s="74">
        <f t="shared" si="0"/>
        <v>2485.3057851239664</v>
      </c>
      <c r="R8" s="74">
        <f t="shared" si="0"/>
        <v>2490.8264462809921</v>
      </c>
      <c r="S8" s="74">
        <f t="shared" si="0"/>
        <v>2497.0000000000005</v>
      </c>
      <c r="T8" s="74">
        <f t="shared" si="0"/>
        <v>2503.8264462809921</v>
      </c>
      <c r="U8" s="74">
        <f t="shared" si="0"/>
        <v>2511.3057851239673</v>
      </c>
      <c r="V8" s="74">
        <f t="shared" si="0"/>
        <v>2519.4380165289267</v>
      </c>
      <c r="W8" s="74">
        <f t="shared" si="0"/>
        <v>2528.2231404958684</v>
      </c>
      <c r="X8" s="74">
        <f t="shared" si="0"/>
        <v>2537.6611570247942</v>
      </c>
      <c r="Y8" s="74">
        <f t="shared" si="0"/>
        <v>2547.7520661157032</v>
      </c>
      <c r="Z8" s="74">
        <f t="shared" si="0"/>
        <v>2558.4958677685963</v>
      </c>
      <c r="AA8" s="74">
        <f t="shared" si="0"/>
        <v>2569.8925619834722</v>
      </c>
      <c r="AB8" s="74">
        <f t="shared" si="0"/>
        <v>2581.9421487603317</v>
      </c>
      <c r="AC8" s="74">
        <f t="shared" si="0"/>
        <v>2594.644628099175</v>
      </c>
      <c r="AD8" s="74">
        <f t="shared" si="0"/>
        <v>2608.0000000000014</v>
      </c>
      <c r="AE8" s="74">
        <f t="shared" si="0"/>
        <v>2622.008264462811</v>
      </c>
      <c r="AF8" s="74">
        <f t="shared" si="0"/>
        <v>2636.6694214876047</v>
      </c>
      <c r="AG8" s="74">
        <f t="shared" si="0"/>
        <v>2651.9834710743817</v>
      </c>
      <c r="AH8" s="74">
        <f t="shared" si="0"/>
        <v>2667.9504132231418</v>
      </c>
      <c r="AI8" s="74">
        <f t="shared" si="0"/>
        <v>2684.5702479338856</v>
      </c>
      <c r="AJ8" s="74">
        <f t="shared" si="0"/>
        <v>2701.8429752066127</v>
      </c>
      <c r="AK8" s="74">
        <f t="shared" si="0"/>
        <v>2719.7685950413256</v>
      </c>
      <c r="AL8" s="74">
        <f t="shared" si="0"/>
        <v>2738.3471074380195</v>
      </c>
      <c r="AM8" s="74">
        <f t="shared" si="0"/>
        <v>2757.578512396698</v>
      </c>
      <c r="AN8" s="74">
        <f t="shared" si="0"/>
        <v>2777.4628099173592</v>
      </c>
      <c r="AO8" s="74">
        <f t="shared" si="0"/>
        <v>2798.0000000000036</v>
      </c>
    </row>
    <row r="9" spans="1:41">
      <c r="A9" s="7">
        <v>13.5</v>
      </c>
      <c r="B9" s="8">
        <v>2773</v>
      </c>
      <c r="C9" s="9">
        <v>2890</v>
      </c>
      <c r="D9" s="64">
        <v>3154</v>
      </c>
      <c r="E9" s="25">
        <f t="array" ref="E9:G9">((LINEST(TRANSPOSE(B9:D9),TRANSPOSE($B$5:$D$5)^{1,2})))</f>
        <v>56.611570247933869</v>
      </c>
      <c r="F9" s="25">
        <v>-762.02479338842966</v>
      </c>
      <c r="G9" s="25">
        <v>5314.8347107438021</v>
      </c>
      <c r="H9" s="74">
        <f t="shared" si="1"/>
        <v>2773.0000000000005</v>
      </c>
      <c r="I9" s="74">
        <f t="shared" si="0"/>
        <v>2766.4297520661162</v>
      </c>
      <c r="J9" s="74">
        <f t="shared" si="0"/>
        <v>2760.9917355371904</v>
      </c>
      <c r="K9" s="74">
        <f t="shared" si="0"/>
        <v>2756.6859504132244</v>
      </c>
      <c r="L9" s="74">
        <f t="shared" si="0"/>
        <v>2753.5123966942156</v>
      </c>
      <c r="M9" s="74">
        <f t="shared" si="0"/>
        <v>2751.4710743801661</v>
      </c>
      <c r="N9" s="74">
        <f t="shared" si="0"/>
        <v>2750.5619834710747</v>
      </c>
      <c r="O9" s="74">
        <f t="shared" si="0"/>
        <v>2750.7851239669426</v>
      </c>
      <c r="P9" s="74">
        <f t="shared" si="0"/>
        <v>2752.140495867769</v>
      </c>
      <c r="Q9" s="74">
        <f t="shared" si="0"/>
        <v>2754.6280991735539</v>
      </c>
      <c r="R9" s="74">
        <f t="shared" si="0"/>
        <v>2758.2479338842986</v>
      </c>
      <c r="S9" s="74">
        <f t="shared" si="0"/>
        <v>2763.0000000000014</v>
      </c>
      <c r="T9" s="74">
        <f t="shared" si="0"/>
        <v>2768.8842975206626</v>
      </c>
      <c r="U9" s="74">
        <f t="shared" si="0"/>
        <v>2775.9008264462818</v>
      </c>
      <c r="V9" s="74">
        <f t="shared" si="0"/>
        <v>2784.0495867768609</v>
      </c>
      <c r="W9" s="74">
        <f t="shared" si="0"/>
        <v>2793.3305785123976</v>
      </c>
      <c r="X9" s="74">
        <f t="shared" si="0"/>
        <v>2803.7438016528936</v>
      </c>
      <c r="Y9" s="74">
        <f t="shared" si="0"/>
        <v>2815.2892561983485</v>
      </c>
      <c r="Z9" s="74">
        <f t="shared" si="0"/>
        <v>2827.966942148762</v>
      </c>
      <c r="AA9" s="74">
        <f t="shared" si="0"/>
        <v>2841.7768595041339</v>
      </c>
      <c r="AB9" s="74">
        <f t="shared" si="0"/>
        <v>2856.7190082644647</v>
      </c>
      <c r="AC9" s="74">
        <f t="shared" si="0"/>
        <v>2872.793388429754</v>
      </c>
      <c r="AD9" s="74">
        <f t="shared" si="0"/>
        <v>2890.0000000000014</v>
      </c>
      <c r="AE9" s="74">
        <f t="shared" si="0"/>
        <v>2908.3388429752085</v>
      </c>
      <c r="AF9" s="74">
        <f t="shared" si="0"/>
        <v>2927.8099173553746</v>
      </c>
      <c r="AG9" s="74">
        <f t="shared" si="0"/>
        <v>2948.4132231404983</v>
      </c>
      <c r="AH9" s="74">
        <f t="shared" si="0"/>
        <v>2970.1487603305804</v>
      </c>
      <c r="AI9" s="74">
        <f t="shared" si="0"/>
        <v>2993.016528925622</v>
      </c>
      <c r="AJ9" s="74">
        <f t="shared" si="0"/>
        <v>3017.016528925622</v>
      </c>
      <c r="AK9" s="74">
        <f t="shared" si="0"/>
        <v>3042.1487603305841</v>
      </c>
      <c r="AL9" s="74">
        <f t="shared" si="0"/>
        <v>3068.4132231405001</v>
      </c>
      <c r="AM9" s="74">
        <f t="shared" si="0"/>
        <v>3095.8099173553783</v>
      </c>
      <c r="AN9" s="74">
        <f t="shared" si="0"/>
        <v>3124.3388429752131</v>
      </c>
      <c r="AO9" s="74">
        <f t="shared" si="0"/>
        <v>3154.0000000000055</v>
      </c>
    </row>
    <row r="10" spans="1:41">
      <c r="A10" s="7">
        <v>14</v>
      </c>
      <c r="B10" s="8">
        <v>3094</v>
      </c>
      <c r="C10" s="9">
        <v>3205</v>
      </c>
      <c r="D10" s="64">
        <v>3550</v>
      </c>
      <c r="E10" s="25">
        <f t="array" ref="E10:G10">((LINEST(TRANSPOSE(B10:D10),TRANSPOSE($B$5:$D$5)^{1,2})))</f>
        <v>79.752066115702419</v>
      </c>
      <c r="F10" s="25">
        <v>-1097.9752066115698</v>
      </c>
      <c r="G10" s="25">
        <v>6824.0743801652889</v>
      </c>
      <c r="H10" s="74">
        <f t="shared" si="1"/>
        <v>3094.0000000000005</v>
      </c>
      <c r="I10" s="74">
        <f t="shared" si="0"/>
        <v>3082.2975206611573</v>
      </c>
      <c r="J10" s="74">
        <f t="shared" si="0"/>
        <v>3072.1900826446281</v>
      </c>
      <c r="K10" s="74">
        <f t="shared" si="0"/>
        <v>3063.6776859504139</v>
      </c>
      <c r="L10" s="74">
        <f t="shared" si="0"/>
        <v>3056.7603305785128</v>
      </c>
      <c r="M10" s="74">
        <f t="shared" si="0"/>
        <v>3051.4380165289253</v>
      </c>
      <c r="N10" s="74">
        <f t="shared" si="0"/>
        <v>3047.7107438016528</v>
      </c>
      <c r="O10" s="74">
        <f t="shared" si="0"/>
        <v>3045.5785123966944</v>
      </c>
      <c r="P10" s="74">
        <f t="shared" si="0"/>
        <v>3045.0413223140495</v>
      </c>
      <c r="Q10" s="74">
        <f t="shared" si="0"/>
        <v>3046.0991735537191</v>
      </c>
      <c r="R10" s="74">
        <f t="shared" si="0"/>
        <v>3048.7520661157027</v>
      </c>
      <c r="S10" s="74">
        <f t="shared" si="0"/>
        <v>3053.0000000000009</v>
      </c>
      <c r="T10" s="74">
        <f t="shared" si="0"/>
        <v>3058.8429752066122</v>
      </c>
      <c r="U10" s="74">
        <f t="shared" si="0"/>
        <v>3066.280991735538</v>
      </c>
      <c r="V10" s="74">
        <f t="shared" si="0"/>
        <v>3075.3140495867774</v>
      </c>
      <c r="W10" s="74">
        <f t="shared" si="0"/>
        <v>3085.9421487603313</v>
      </c>
      <c r="X10" s="74">
        <f t="shared" si="0"/>
        <v>3098.1652892562006</v>
      </c>
      <c r="Y10" s="74">
        <f t="shared" si="0"/>
        <v>3111.9834710743817</v>
      </c>
      <c r="Z10" s="74">
        <f t="shared" si="0"/>
        <v>3127.3966942148782</v>
      </c>
      <c r="AA10" s="74">
        <f t="shared" si="0"/>
        <v>3144.4049586776882</v>
      </c>
      <c r="AB10" s="74">
        <f t="shared" si="0"/>
        <v>3163.0082644628119</v>
      </c>
      <c r="AC10" s="74">
        <f t="shared" si="0"/>
        <v>3183.2066115702492</v>
      </c>
      <c r="AD10" s="74">
        <f t="shared" si="0"/>
        <v>3205.0000000000018</v>
      </c>
      <c r="AE10" s="74">
        <f t="shared" si="0"/>
        <v>3228.3884297520681</v>
      </c>
      <c r="AF10" s="74">
        <f t="shared" si="0"/>
        <v>3253.3719008264479</v>
      </c>
      <c r="AG10" s="74">
        <f t="shared" si="0"/>
        <v>3279.9504132231432</v>
      </c>
      <c r="AH10" s="74">
        <f t="shared" si="0"/>
        <v>3308.1239669421502</v>
      </c>
      <c r="AI10" s="74">
        <f t="shared" si="0"/>
        <v>3337.8925619834727</v>
      </c>
      <c r="AJ10" s="74">
        <f t="shared" si="0"/>
        <v>3369.2561983471096</v>
      </c>
      <c r="AK10" s="74">
        <f t="shared" si="0"/>
        <v>3402.2148760330647</v>
      </c>
      <c r="AL10" s="74">
        <f t="shared" si="0"/>
        <v>3436.7685950413279</v>
      </c>
      <c r="AM10" s="74">
        <f t="shared" si="0"/>
        <v>3472.9173553719074</v>
      </c>
      <c r="AN10" s="74">
        <f t="shared" si="0"/>
        <v>3510.6611570248006</v>
      </c>
      <c r="AO10" s="74">
        <f t="shared" si="0"/>
        <v>3550.0000000000064</v>
      </c>
    </row>
    <row r="11" spans="1:41">
      <c r="A11" s="7">
        <v>14.5</v>
      </c>
      <c r="B11" s="8">
        <v>3430</v>
      </c>
      <c r="C11" s="9">
        <v>3563</v>
      </c>
      <c r="D11" s="64">
        <v>3996</v>
      </c>
      <c r="E11" s="25">
        <f t="array" ref="E11:G11">((LINEST(TRANSPOSE(B11:D11),TRANSPOSE($B$5:$D$5)^{1,2})))</f>
        <v>100.96418732782364</v>
      </c>
      <c r="F11" s="25">
        <v>-1393.4297520661153</v>
      </c>
      <c r="G11" s="25">
        <v>8173.0440771349849</v>
      </c>
      <c r="H11" s="74">
        <f t="shared" si="1"/>
        <v>3430</v>
      </c>
      <c r="I11" s="74">
        <f t="shared" si="0"/>
        <v>3414.8429752066104</v>
      </c>
      <c r="J11" s="74">
        <f t="shared" si="0"/>
        <v>3401.7052341597782</v>
      </c>
      <c r="K11" s="74">
        <f t="shared" si="0"/>
        <v>3390.5867768595044</v>
      </c>
      <c r="L11" s="74">
        <f t="shared" si="0"/>
        <v>3381.4876033057844</v>
      </c>
      <c r="M11" s="74">
        <f t="shared" si="0"/>
        <v>3374.4077134986219</v>
      </c>
      <c r="N11" s="74">
        <f t="shared" si="0"/>
        <v>3369.347107438015</v>
      </c>
      <c r="O11" s="74">
        <f t="shared" si="0"/>
        <v>3366.3057851239664</v>
      </c>
      <c r="P11" s="74">
        <f t="shared" si="0"/>
        <v>3365.2837465564726</v>
      </c>
      <c r="Q11" s="74">
        <f t="shared" si="0"/>
        <v>3366.2809917355362</v>
      </c>
      <c r="R11" s="74">
        <f t="shared" si="0"/>
        <v>3369.2975206611563</v>
      </c>
      <c r="S11" s="74">
        <f t="shared" si="0"/>
        <v>3374.3333333333321</v>
      </c>
      <c r="T11" s="74">
        <f t="shared" si="0"/>
        <v>3381.3884297520672</v>
      </c>
      <c r="U11" s="74">
        <f t="shared" si="0"/>
        <v>3390.4628099173551</v>
      </c>
      <c r="V11" s="74">
        <f t="shared" si="0"/>
        <v>3401.5564738292014</v>
      </c>
      <c r="W11" s="74">
        <f t="shared" si="0"/>
        <v>3414.6694214876043</v>
      </c>
      <c r="X11" s="74">
        <f t="shared" si="0"/>
        <v>3429.8016528925627</v>
      </c>
      <c r="Y11" s="74">
        <f t="shared" si="0"/>
        <v>3446.9531680440778</v>
      </c>
      <c r="Z11" s="74">
        <f t="shared" si="0"/>
        <v>3466.1239669421493</v>
      </c>
      <c r="AA11" s="74">
        <f t="shared" si="0"/>
        <v>3487.3140495867783</v>
      </c>
      <c r="AB11" s="74">
        <f t="shared" si="0"/>
        <v>3510.5234159779629</v>
      </c>
      <c r="AC11" s="74">
        <f t="shared" si="0"/>
        <v>3535.7520661157041</v>
      </c>
      <c r="AD11" s="74">
        <f t="shared" si="0"/>
        <v>3563.0000000000009</v>
      </c>
      <c r="AE11" s="74">
        <f t="shared" si="0"/>
        <v>3592.2672176308552</v>
      </c>
      <c r="AF11" s="74">
        <f t="shared" si="0"/>
        <v>3623.5537190082659</v>
      </c>
      <c r="AG11" s="74">
        <f t="shared" si="0"/>
        <v>3656.8595041322333</v>
      </c>
      <c r="AH11" s="74">
        <f t="shared" si="0"/>
        <v>3692.1845730027571</v>
      </c>
      <c r="AI11" s="74">
        <f t="shared" si="0"/>
        <v>3729.5289256198375</v>
      </c>
      <c r="AJ11" s="74">
        <f t="shared" si="0"/>
        <v>3768.8925619834736</v>
      </c>
      <c r="AK11" s="74">
        <f t="shared" si="0"/>
        <v>3810.2754820936716</v>
      </c>
      <c r="AL11" s="74">
        <f t="shared" si="0"/>
        <v>3853.6776859504198</v>
      </c>
      <c r="AM11" s="74">
        <f t="shared" si="0"/>
        <v>3899.0991735537273</v>
      </c>
      <c r="AN11" s="74">
        <f t="shared" si="0"/>
        <v>3946.5399449035895</v>
      </c>
      <c r="AO11" s="74">
        <f t="shared" si="0"/>
        <v>3996.0000000000082</v>
      </c>
    </row>
    <row r="12" spans="1:41">
      <c r="A12" s="7">
        <v>15</v>
      </c>
      <c r="B12" s="8">
        <v>3789</v>
      </c>
      <c r="C12" s="9">
        <v>3972</v>
      </c>
      <c r="D12" s="64">
        <v>4499</v>
      </c>
      <c r="E12" s="25">
        <f t="array" ref="E12:G12">((LINEST(TRANSPOSE(B12:D12),TRANSPOSE($B$5:$D$5)^{1,2})))</f>
        <v>119.97245179063356</v>
      </c>
      <c r="F12" s="25">
        <v>-1644.4214876033054</v>
      </c>
      <c r="G12" s="25">
        <v>9355.7961432506891</v>
      </c>
      <c r="H12" s="74">
        <f t="shared" si="1"/>
        <v>3789.0000000000009</v>
      </c>
      <c r="I12" s="74">
        <f t="shared" si="0"/>
        <v>3772.1239669421493</v>
      </c>
      <c r="J12" s="74">
        <f t="shared" si="0"/>
        <v>3757.6473829201113</v>
      </c>
      <c r="K12" s="74">
        <f t="shared" si="0"/>
        <v>3745.5702479338852</v>
      </c>
      <c r="L12" s="74">
        <f t="shared" si="0"/>
        <v>3735.8925619834708</v>
      </c>
      <c r="M12" s="74">
        <f t="shared" si="0"/>
        <v>3728.6143250688719</v>
      </c>
      <c r="N12" s="74">
        <f t="shared" si="0"/>
        <v>3723.7355371900831</v>
      </c>
      <c r="O12" s="74">
        <f t="shared" si="0"/>
        <v>3721.2561983471069</v>
      </c>
      <c r="P12" s="74">
        <f t="shared" si="0"/>
        <v>3721.1763085399461</v>
      </c>
      <c r="Q12" s="74">
        <f t="shared" si="0"/>
        <v>3723.4958677685954</v>
      </c>
      <c r="R12" s="74">
        <f t="shared" si="0"/>
        <v>3728.2148760330574</v>
      </c>
      <c r="S12" s="74">
        <f t="shared" si="0"/>
        <v>3735.3333333333348</v>
      </c>
      <c r="T12" s="74">
        <f t="shared" si="0"/>
        <v>3744.8512396694232</v>
      </c>
      <c r="U12" s="74">
        <f t="shared" si="0"/>
        <v>3756.7685950413224</v>
      </c>
      <c r="V12" s="74">
        <f t="shared" si="0"/>
        <v>3771.0853994490381</v>
      </c>
      <c r="W12" s="74">
        <f t="shared" si="0"/>
        <v>3787.8016528925637</v>
      </c>
      <c r="X12" s="74">
        <f t="shared" si="0"/>
        <v>3806.9173553719029</v>
      </c>
      <c r="Y12" s="74">
        <f t="shared" si="0"/>
        <v>3828.4325068870558</v>
      </c>
      <c r="Z12" s="74">
        <f t="shared" si="0"/>
        <v>3852.3471074380195</v>
      </c>
      <c r="AA12" s="74">
        <f t="shared" si="0"/>
        <v>3878.6611570247951</v>
      </c>
      <c r="AB12" s="74">
        <f t="shared" si="0"/>
        <v>3907.374655647387</v>
      </c>
      <c r="AC12" s="74">
        <f t="shared" si="0"/>
        <v>3938.487603305789</v>
      </c>
      <c r="AD12" s="74">
        <f t="shared" si="0"/>
        <v>3972.0000000000018</v>
      </c>
      <c r="AE12" s="74">
        <f t="shared" si="0"/>
        <v>4007.9118457300301</v>
      </c>
      <c r="AF12" s="74">
        <f t="shared" si="0"/>
        <v>4046.2231404958729</v>
      </c>
      <c r="AG12" s="74">
        <f t="shared" si="0"/>
        <v>4086.9338842975249</v>
      </c>
      <c r="AH12" s="74">
        <f t="shared" si="0"/>
        <v>4130.0440771349895</v>
      </c>
      <c r="AI12" s="74">
        <f t="shared" si="0"/>
        <v>4175.5537190082687</v>
      </c>
      <c r="AJ12" s="74">
        <f t="shared" si="0"/>
        <v>4223.4628099173588</v>
      </c>
      <c r="AK12" s="74">
        <f t="shared" si="0"/>
        <v>4273.7713498622688</v>
      </c>
      <c r="AL12" s="74">
        <f t="shared" si="0"/>
        <v>4326.4793388429844</v>
      </c>
      <c r="AM12" s="74">
        <f t="shared" si="0"/>
        <v>4381.5867768595144</v>
      </c>
      <c r="AN12" s="74">
        <f t="shared" si="0"/>
        <v>4439.0936639118572</v>
      </c>
      <c r="AO12" s="74">
        <f t="shared" si="0"/>
        <v>4499.0000000000109</v>
      </c>
    </row>
    <row r="13" spans="1:41" ht="15" thickBot="1">
      <c r="A13" s="10">
        <v>15.5</v>
      </c>
      <c r="B13" s="11">
        <v>4174</v>
      </c>
      <c r="C13" s="12">
        <v>4442</v>
      </c>
      <c r="D13" s="65">
        <v>5072</v>
      </c>
      <c r="E13" s="25">
        <f t="array" ref="E13:G13">((LINEST(TRANSPOSE(B13:D13),TRANSPOSE($B$5:$D$5)^{1,2})))</f>
        <v>136.63911845730021</v>
      </c>
      <c r="F13" s="25">
        <v>-1845.7851239669419</v>
      </c>
      <c r="G13" s="25">
        <v>10348.947658402205</v>
      </c>
      <c r="H13" s="74">
        <f t="shared" si="1"/>
        <v>4174.0000000000009</v>
      </c>
      <c r="I13" s="74">
        <f t="shared" si="0"/>
        <v>4157.4876033057853</v>
      </c>
      <c r="J13" s="74">
        <f t="shared" si="0"/>
        <v>4143.7079889807173</v>
      </c>
      <c r="K13" s="74">
        <f t="shared" si="0"/>
        <v>4132.6611570247933</v>
      </c>
      <c r="L13" s="74">
        <f t="shared" si="0"/>
        <v>4124.3471074380168</v>
      </c>
      <c r="M13" s="74">
        <f t="shared" si="0"/>
        <v>4118.7658402203851</v>
      </c>
      <c r="N13" s="74">
        <f t="shared" si="0"/>
        <v>4115.9173553719011</v>
      </c>
      <c r="O13" s="74">
        <f t="shared" si="0"/>
        <v>4115.8016528925609</v>
      </c>
      <c r="P13" s="74">
        <f t="shared" si="0"/>
        <v>4118.4187327823702</v>
      </c>
      <c r="Q13" s="74">
        <f t="shared" si="0"/>
        <v>4123.7685950413215</v>
      </c>
      <c r="R13" s="74">
        <f t="shared" si="0"/>
        <v>4131.8512396694223</v>
      </c>
      <c r="S13" s="74">
        <f t="shared" si="0"/>
        <v>4142.6666666666679</v>
      </c>
      <c r="T13" s="74">
        <f t="shared" si="0"/>
        <v>4156.2148760330592</v>
      </c>
      <c r="U13" s="74">
        <f t="shared" si="0"/>
        <v>4172.4958677685954</v>
      </c>
      <c r="V13" s="74">
        <f t="shared" si="0"/>
        <v>4191.509641873281</v>
      </c>
      <c r="W13" s="74">
        <f t="shared" si="0"/>
        <v>4213.2561983471087</v>
      </c>
      <c r="X13" s="74">
        <f t="shared" si="0"/>
        <v>4237.7355371900858</v>
      </c>
      <c r="Y13" s="74">
        <f t="shared" si="0"/>
        <v>4264.9476584022068</v>
      </c>
      <c r="Z13" s="74">
        <f t="shared" si="0"/>
        <v>4294.8925619834736</v>
      </c>
      <c r="AA13" s="74">
        <f t="shared" si="0"/>
        <v>4327.570247933887</v>
      </c>
      <c r="AB13" s="74">
        <f t="shared" si="0"/>
        <v>4362.9807162534471</v>
      </c>
      <c r="AC13" s="74">
        <f t="shared" si="0"/>
        <v>4401.123966942152</v>
      </c>
      <c r="AD13" s="74">
        <f t="shared" si="0"/>
        <v>4442.0000000000036</v>
      </c>
      <c r="AE13" s="74">
        <f t="shared" si="0"/>
        <v>4485.6088154270001</v>
      </c>
      <c r="AF13" s="74">
        <f t="shared" si="0"/>
        <v>4531.950413223145</v>
      </c>
      <c r="AG13" s="74">
        <f t="shared" si="0"/>
        <v>4581.024793388433</v>
      </c>
      <c r="AH13" s="74">
        <f t="shared" si="0"/>
        <v>4632.8319559228694</v>
      </c>
      <c r="AI13" s="74">
        <f t="shared" si="0"/>
        <v>4687.3719008264507</v>
      </c>
      <c r="AJ13" s="74">
        <f t="shared" si="0"/>
        <v>4744.6446280991786</v>
      </c>
      <c r="AK13" s="74">
        <f t="shared" si="0"/>
        <v>4804.6501377410568</v>
      </c>
      <c r="AL13" s="74">
        <f t="shared" si="0"/>
        <v>4867.3884297520763</v>
      </c>
      <c r="AM13" s="74">
        <f t="shared" si="0"/>
        <v>4932.859504132246</v>
      </c>
      <c r="AN13" s="74">
        <f t="shared" si="0"/>
        <v>5001.0633608815533</v>
      </c>
      <c r="AO13" s="74">
        <f t="shared" si="0"/>
        <v>5072.0000000000109</v>
      </c>
    </row>
    <row r="14" spans="1:41" ht="15" thickBot="1">
      <c r="A14" s="13">
        <v>16</v>
      </c>
      <c r="B14" s="14">
        <v>4593</v>
      </c>
      <c r="C14" s="15">
        <v>4985</v>
      </c>
      <c r="D14" s="66">
        <v>5728</v>
      </c>
      <c r="E14" s="25">
        <f t="array" ref="E14:G14">((LINEST(TRANSPOSE(B14:D14),TRANSPOSE($B$5:$D$5)^{1,2})))</f>
        <v>150.68870523415973</v>
      </c>
      <c r="F14" s="25">
        <v>-1991.7355371900824</v>
      </c>
      <c r="G14" s="25">
        <v>11135.460055096419</v>
      </c>
      <c r="H14" s="74">
        <f t="shared" si="1"/>
        <v>4592.9999999999991</v>
      </c>
      <c r="I14" s="74">
        <f t="shared" si="0"/>
        <v>4579.1735537190089</v>
      </c>
      <c r="J14" s="74">
        <f t="shared" si="0"/>
        <v>4568.3608815426987</v>
      </c>
      <c r="K14" s="74">
        <f t="shared" si="0"/>
        <v>4560.5619834710742</v>
      </c>
      <c r="L14" s="74">
        <f t="shared" si="0"/>
        <v>4555.7768595041316</v>
      </c>
      <c r="M14" s="74">
        <f t="shared" si="0"/>
        <v>4554.0055096418737</v>
      </c>
      <c r="N14" s="74">
        <f t="shared" si="0"/>
        <v>4555.2479338842959</v>
      </c>
      <c r="O14" s="74">
        <f t="shared" ref="I14:AO21" si="2">O$5^2*$E14+O$5*$F14+$G14</f>
        <v>4559.5041322314037</v>
      </c>
      <c r="P14" s="74">
        <f t="shared" si="2"/>
        <v>4566.7741046831952</v>
      </c>
      <c r="Q14" s="74">
        <f t="shared" si="2"/>
        <v>4577.0578512396696</v>
      </c>
      <c r="R14" s="74">
        <f t="shared" si="2"/>
        <v>4590.3553719008278</v>
      </c>
      <c r="S14" s="74">
        <f t="shared" si="2"/>
        <v>4606.666666666667</v>
      </c>
      <c r="T14" s="74">
        <f t="shared" si="2"/>
        <v>4625.9917355371908</v>
      </c>
      <c r="U14" s="74">
        <f t="shared" si="2"/>
        <v>4648.3305785123976</v>
      </c>
      <c r="V14" s="74">
        <f t="shared" si="2"/>
        <v>4673.6831955922898</v>
      </c>
      <c r="W14" s="74">
        <f t="shared" si="2"/>
        <v>4702.0495867768605</v>
      </c>
      <c r="X14" s="74">
        <f t="shared" si="2"/>
        <v>4733.4297520661185</v>
      </c>
      <c r="Y14" s="74">
        <f t="shared" si="2"/>
        <v>4767.8236914600584</v>
      </c>
      <c r="Z14" s="74">
        <f t="shared" si="2"/>
        <v>4805.2314049586821</v>
      </c>
      <c r="AA14" s="74">
        <f t="shared" si="2"/>
        <v>4845.6528925619859</v>
      </c>
      <c r="AB14" s="74">
        <f t="shared" si="2"/>
        <v>4889.0881542699753</v>
      </c>
      <c r="AC14" s="74">
        <f t="shared" si="2"/>
        <v>4935.5371900826485</v>
      </c>
      <c r="AD14" s="74">
        <f t="shared" si="2"/>
        <v>4985.0000000000018</v>
      </c>
      <c r="AE14" s="74">
        <f t="shared" si="2"/>
        <v>5037.4765840220425</v>
      </c>
      <c r="AF14" s="74">
        <f t="shared" si="2"/>
        <v>5092.9669421487652</v>
      </c>
      <c r="AG14" s="74">
        <f t="shared" si="2"/>
        <v>5151.4710743801697</v>
      </c>
      <c r="AH14" s="74">
        <f t="shared" si="2"/>
        <v>5212.9889807162581</v>
      </c>
      <c r="AI14" s="74">
        <f t="shared" si="2"/>
        <v>5277.5206611570302</v>
      </c>
      <c r="AJ14" s="74">
        <f t="shared" si="2"/>
        <v>5345.0661157024824</v>
      </c>
      <c r="AK14" s="74">
        <f t="shared" si="2"/>
        <v>5415.6253443526275</v>
      </c>
      <c r="AL14" s="74">
        <f t="shared" si="2"/>
        <v>5489.1983471074491</v>
      </c>
      <c r="AM14" s="74">
        <f t="shared" si="2"/>
        <v>5565.7851239669562</v>
      </c>
      <c r="AN14" s="74">
        <f t="shared" si="2"/>
        <v>5645.3856749311435</v>
      </c>
      <c r="AO14" s="74">
        <f t="shared" si="2"/>
        <v>5728.0000000000146</v>
      </c>
    </row>
    <row r="15" spans="1:41">
      <c r="A15" s="16">
        <v>16.5</v>
      </c>
      <c r="B15" s="5">
        <v>5051</v>
      </c>
      <c r="C15" s="6">
        <v>5612</v>
      </c>
      <c r="D15" s="63">
        <v>6482</v>
      </c>
      <c r="E15" s="25">
        <f t="array" ref="E15:G15">((LINEST(TRANSPOSE(B15:D15),TRANSPOSE($B$5:$D$5)^{1,2})))</f>
        <v>162.39669421487599</v>
      </c>
      <c r="F15" s="25">
        <v>-2083.5123966942147</v>
      </c>
      <c r="G15" s="25">
        <v>11717.644628099175</v>
      </c>
      <c r="H15" s="74">
        <f t="shared" si="1"/>
        <v>5051.0000000000009</v>
      </c>
      <c r="I15" s="74">
        <f t="shared" si="2"/>
        <v>5042.3966942148782</v>
      </c>
      <c r="J15" s="74">
        <f t="shared" si="2"/>
        <v>5037.0413223140513</v>
      </c>
      <c r="K15" s="74">
        <f t="shared" si="2"/>
        <v>5034.9338842975212</v>
      </c>
      <c r="L15" s="74">
        <f t="shared" si="2"/>
        <v>5036.0743801652898</v>
      </c>
      <c r="M15" s="74">
        <f t="shared" si="2"/>
        <v>5040.462809917356</v>
      </c>
      <c r="N15" s="74">
        <f t="shared" si="2"/>
        <v>5048.09917355372</v>
      </c>
      <c r="O15" s="74">
        <f t="shared" si="2"/>
        <v>5058.9834710743808</v>
      </c>
      <c r="P15" s="74">
        <f t="shared" si="2"/>
        <v>5073.1157024793411</v>
      </c>
      <c r="Q15" s="74">
        <f t="shared" si="2"/>
        <v>5090.4958677685972</v>
      </c>
      <c r="R15" s="74">
        <f t="shared" si="2"/>
        <v>5111.123966942152</v>
      </c>
      <c r="S15" s="74">
        <f t="shared" si="2"/>
        <v>5135.0000000000036</v>
      </c>
      <c r="T15" s="74">
        <f t="shared" si="2"/>
        <v>5162.123966942152</v>
      </c>
      <c r="U15" s="74">
        <f t="shared" si="2"/>
        <v>5192.4958677685991</v>
      </c>
      <c r="V15" s="74">
        <f t="shared" si="2"/>
        <v>5226.1157024793447</v>
      </c>
      <c r="W15" s="74">
        <f t="shared" si="2"/>
        <v>5262.9834710743835</v>
      </c>
      <c r="X15" s="74">
        <f t="shared" si="2"/>
        <v>5303.0991735537245</v>
      </c>
      <c r="Y15" s="74">
        <f t="shared" si="2"/>
        <v>5346.4628099173606</v>
      </c>
      <c r="Z15" s="74">
        <f t="shared" si="2"/>
        <v>5393.0743801652934</v>
      </c>
      <c r="AA15" s="74">
        <f t="shared" si="2"/>
        <v>5442.9338842975267</v>
      </c>
      <c r="AB15" s="74">
        <f t="shared" si="2"/>
        <v>5496.0413223140567</v>
      </c>
      <c r="AC15" s="74">
        <f t="shared" si="2"/>
        <v>5552.3966942148836</v>
      </c>
      <c r="AD15" s="74">
        <f t="shared" si="2"/>
        <v>5612.0000000000073</v>
      </c>
      <c r="AE15" s="74">
        <f t="shared" si="2"/>
        <v>5674.8512396694296</v>
      </c>
      <c r="AF15" s="74">
        <f t="shared" si="2"/>
        <v>5740.9504132231505</v>
      </c>
      <c r="AG15" s="74">
        <f t="shared" si="2"/>
        <v>5810.2975206611627</v>
      </c>
      <c r="AH15" s="74">
        <f t="shared" si="2"/>
        <v>5882.8925619834772</v>
      </c>
      <c r="AI15" s="74">
        <f t="shared" si="2"/>
        <v>5958.7355371900885</v>
      </c>
      <c r="AJ15" s="74">
        <f t="shared" si="2"/>
        <v>6037.8264462809984</v>
      </c>
      <c r="AK15" s="74">
        <f t="shared" si="2"/>
        <v>6120.1652892562161</v>
      </c>
      <c r="AL15" s="74">
        <f t="shared" si="2"/>
        <v>6205.7520661157178</v>
      </c>
      <c r="AM15" s="74">
        <f t="shared" si="2"/>
        <v>6294.5867768595235</v>
      </c>
      <c r="AN15" s="74">
        <f t="shared" si="2"/>
        <v>6386.6694214876225</v>
      </c>
      <c r="AO15" s="74">
        <f t="shared" si="2"/>
        <v>6482.00000000002</v>
      </c>
    </row>
    <row r="16" spans="1:41">
      <c r="A16" s="7">
        <v>17</v>
      </c>
      <c r="B16" s="8">
        <v>5554</v>
      </c>
      <c r="C16" s="9">
        <v>6338</v>
      </c>
      <c r="D16" s="64">
        <v>7353</v>
      </c>
      <c r="E16" s="25">
        <f t="array" ref="E16:G16">((LINEST(TRANSPOSE(B16:D16),TRANSPOSE($B$5:$D$5)^{1,2})))</f>
        <v>171.62534435261711</v>
      </c>
      <c r="F16" s="25">
        <v>-2115.0413223140508</v>
      </c>
      <c r="G16" s="25">
        <v>12069.573002754829</v>
      </c>
      <c r="H16" s="74">
        <f t="shared" si="1"/>
        <v>5554.0000000000018</v>
      </c>
      <c r="I16" s="74">
        <f t="shared" si="2"/>
        <v>5553.5950413223163</v>
      </c>
      <c r="J16" s="74">
        <f t="shared" si="2"/>
        <v>5556.622589531682</v>
      </c>
      <c r="K16" s="74">
        <f t="shared" si="2"/>
        <v>5563.0826446281008</v>
      </c>
      <c r="L16" s="74">
        <f t="shared" si="2"/>
        <v>5572.9752066115707</v>
      </c>
      <c r="M16" s="74">
        <f t="shared" si="2"/>
        <v>5586.3002754820936</v>
      </c>
      <c r="N16" s="74">
        <f t="shared" si="2"/>
        <v>5603.0578512396696</v>
      </c>
      <c r="O16" s="74">
        <f t="shared" si="2"/>
        <v>5623.2479338842986</v>
      </c>
      <c r="P16" s="74">
        <f t="shared" si="2"/>
        <v>5646.8705234159797</v>
      </c>
      <c r="Q16" s="74">
        <f t="shared" si="2"/>
        <v>5673.9256198347121</v>
      </c>
      <c r="R16" s="74">
        <f t="shared" si="2"/>
        <v>5704.4132231404983</v>
      </c>
      <c r="S16" s="74">
        <f t="shared" si="2"/>
        <v>5738.3333333333376</v>
      </c>
      <c r="T16" s="74">
        <f t="shared" si="2"/>
        <v>5775.6859504132281</v>
      </c>
      <c r="U16" s="74">
        <f t="shared" si="2"/>
        <v>5816.4710743801697</v>
      </c>
      <c r="V16" s="74">
        <f t="shared" si="2"/>
        <v>5860.6887052341644</v>
      </c>
      <c r="W16" s="74">
        <f t="shared" si="2"/>
        <v>5908.3388429752104</v>
      </c>
      <c r="X16" s="74">
        <f t="shared" si="2"/>
        <v>5959.4214876033111</v>
      </c>
      <c r="Y16" s="74">
        <f t="shared" si="2"/>
        <v>6013.9366391184649</v>
      </c>
      <c r="Z16" s="74">
        <f t="shared" si="2"/>
        <v>6071.884297520668</v>
      </c>
      <c r="AA16" s="74">
        <f t="shared" si="2"/>
        <v>6133.2644628099242</v>
      </c>
      <c r="AB16" s="74">
        <f t="shared" si="2"/>
        <v>6198.0771349862316</v>
      </c>
      <c r="AC16" s="74">
        <f t="shared" si="2"/>
        <v>6266.3223140495938</v>
      </c>
      <c r="AD16" s="74">
        <f t="shared" si="2"/>
        <v>6338.0000000000073</v>
      </c>
      <c r="AE16" s="74">
        <f t="shared" si="2"/>
        <v>6413.1101928374719</v>
      </c>
      <c r="AF16" s="74">
        <f t="shared" si="2"/>
        <v>6491.6528925619932</v>
      </c>
      <c r="AG16" s="74">
        <f t="shared" si="2"/>
        <v>6573.6280991735603</v>
      </c>
      <c r="AH16" s="74">
        <f t="shared" si="2"/>
        <v>6659.035812672184</v>
      </c>
      <c r="AI16" s="74">
        <f t="shared" si="2"/>
        <v>6747.8760330578571</v>
      </c>
      <c r="AJ16" s="74">
        <f t="shared" si="2"/>
        <v>6840.1487603305868</v>
      </c>
      <c r="AK16" s="74">
        <f t="shared" si="2"/>
        <v>6935.853994490375</v>
      </c>
      <c r="AL16" s="74">
        <f t="shared" si="2"/>
        <v>7034.9917355372072</v>
      </c>
      <c r="AM16" s="74">
        <f t="shared" si="2"/>
        <v>7137.5619834710942</v>
      </c>
      <c r="AN16" s="74">
        <f t="shared" si="2"/>
        <v>7243.5647382920324</v>
      </c>
      <c r="AO16" s="74">
        <f t="shared" si="2"/>
        <v>7353.0000000000218</v>
      </c>
    </row>
    <row r="17" spans="1:41">
      <c r="A17" s="7">
        <v>17.5</v>
      </c>
      <c r="B17" s="8">
        <v>6109</v>
      </c>
      <c r="C17" s="9">
        <v>7176</v>
      </c>
      <c r="D17" s="64">
        <v>8363</v>
      </c>
      <c r="E17" s="25">
        <f t="array" ref="E17:G17">((LINEST(TRANSPOSE(B17:D17),TRANSPOSE($B$5:$D$5)^{1,2})))</f>
        <v>180.02754820936639</v>
      </c>
      <c r="F17" s="25">
        <v>-2107.3966942148768</v>
      </c>
      <c r="G17" s="25">
        <v>12265.294765840226</v>
      </c>
      <c r="H17" s="74">
        <f t="shared" si="1"/>
        <v>6109.0000000000009</v>
      </c>
      <c r="I17" s="74">
        <f t="shared" si="2"/>
        <v>6119.6942148760345</v>
      </c>
      <c r="J17" s="74">
        <f t="shared" si="2"/>
        <v>6133.9889807162554</v>
      </c>
      <c r="K17" s="74">
        <f t="shared" si="2"/>
        <v>6151.8842975206626</v>
      </c>
      <c r="L17" s="74">
        <f t="shared" si="2"/>
        <v>6173.3801652892562</v>
      </c>
      <c r="M17" s="74">
        <f t="shared" si="2"/>
        <v>6198.4765840220398</v>
      </c>
      <c r="N17" s="74">
        <f t="shared" si="2"/>
        <v>6227.1735537190089</v>
      </c>
      <c r="O17" s="74">
        <f t="shared" si="2"/>
        <v>6259.4710743801661</v>
      </c>
      <c r="P17" s="74">
        <f t="shared" si="2"/>
        <v>6295.3691460055106</v>
      </c>
      <c r="Q17" s="74">
        <f t="shared" si="2"/>
        <v>6334.8677685950406</v>
      </c>
      <c r="R17" s="74">
        <f t="shared" si="2"/>
        <v>6377.9669421487652</v>
      </c>
      <c r="S17" s="74">
        <f t="shared" si="2"/>
        <v>6424.6666666666733</v>
      </c>
      <c r="T17" s="74">
        <f t="shared" si="2"/>
        <v>6474.9669421487652</v>
      </c>
      <c r="U17" s="74">
        <f t="shared" si="2"/>
        <v>6528.8677685950461</v>
      </c>
      <c r="V17" s="74">
        <f t="shared" si="2"/>
        <v>6586.3691460055161</v>
      </c>
      <c r="W17" s="74">
        <f t="shared" si="2"/>
        <v>6647.4710743801716</v>
      </c>
      <c r="X17" s="74">
        <f t="shared" si="2"/>
        <v>6712.1735537190161</v>
      </c>
      <c r="Y17" s="74">
        <f t="shared" si="2"/>
        <v>6780.4765840220443</v>
      </c>
      <c r="Z17" s="74">
        <f t="shared" si="2"/>
        <v>6852.3801652892635</v>
      </c>
      <c r="AA17" s="74">
        <f t="shared" si="2"/>
        <v>6927.8842975206699</v>
      </c>
      <c r="AB17" s="74">
        <f t="shared" si="2"/>
        <v>7006.9889807162617</v>
      </c>
      <c r="AC17" s="74">
        <f t="shared" si="2"/>
        <v>7089.6942148760409</v>
      </c>
      <c r="AD17" s="74">
        <f t="shared" si="2"/>
        <v>7176.0000000000055</v>
      </c>
      <c r="AE17" s="74">
        <f t="shared" si="2"/>
        <v>7265.9063360881646</v>
      </c>
      <c r="AF17" s="74">
        <f t="shared" si="2"/>
        <v>7359.4132231405074</v>
      </c>
      <c r="AG17" s="74">
        <f t="shared" si="2"/>
        <v>7456.5206611570338</v>
      </c>
      <c r="AH17" s="74">
        <f t="shared" si="2"/>
        <v>7557.2286501377494</v>
      </c>
      <c r="AI17" s="74">
        <f t="shared" si="2"/>
        <v>7661.5371900826522</v>
      </c>
      <c r="AJ17" s="74">
        <f t="shared" si="2"/>
        <v>7769.4462809917459</v>
      </c>
      <c r="AK17" s="74">
        <f t="shared" si="2"/>
        <v>7880.9559228650378</v>
      </c>
      <c r="AL17" s="74">
        <f t="shared" si="2"/>
        <v>7996.0661157025006</v>
      </c>
      <c r="AM17" s="74">
        <f t="shared" si="2"/>
        <v>8114.7768595041562</v>
      </c>
      <c r="AN17" s="74">
        <f t="shared" si="2"/>
        <v>8237.0881542699954</v>
      </c>
      <c r="AO17" s="74">
        <f t="shared" si="2"/>
        <v>8363.0000000000218</v>
      </c>
    </row>
    <row r="18" spans="1:41">
      <c r="A18" s="7">
        <v>18</v>
      </c>
      <c r="B18" s="8">
        <v>6722</v>
      </c>
      <c r="C18" s="9">
        <v>8141</v>
      </c>
      <c r="D18" s="64">
        <v>9534</v>
      </c>
      <c r="E18" s="25">
        <f t="array" ref="E18:G18">((LINEST(TRANSPOSE(B18:D18),TRANSPOSE($B$5:$D$5)^{1,2})))</f>
        <v>188.29201101928373</v>
      </c>
      <c r="F18" s="25">
        <v>-2066.4049586776864</v>
      </c>
      <c r="G18" s="25">
        <v>12320.724517906337</v>
      </c>
      <c r="H18" s="74">
        <f t="shared" si="1"/>
        <v>6721.9999999999973</v>
      </c>
      <c r="I18" s="74">
        <f t="shared" si="2"/>
        <v>6746.9586776859496</v>
      </c>
      <c r="J18" s="74">
        <f t="shared" si="2"/>
        <v>6775.6831955922844</v>
      </c>
      <c r="K18" s="74">
        <f t="shared" si="2"/>
        <v>6808.1735537190061</v>
      </c>
      <c r="L18" s="74">
        <f t="shared" si="2"/>
        <v>6844.4297520661139</v>
      </c>
      <c r="M18" s="74">
        <f t="shared" si="2"/>
        <v>6884.4517906336059</v>
      </c>
      <c r="N18" s="74">
        <f t="shared" si="2"/>
        <v>6928.239669421484</v>
      </c>
      <c r="O18" s="74">
        <f t="shared" si="2"/>
        <v>6975.793388429749</v>
      </c>
      <c r="P18" s="74">
        <f t="shared" si="2"/>
        <v>7027.1129476583992</v>
      </c>
      <c r="Q18" s="74">
        <f t="shared" si="2"/>
        <v>7082.1983471074345</v>
      </c>
      <c r="R18" s="74">
        <f t="shared" si="2"/>
        <v>7141.0495867768641</v>
      </c>
      <c r="S18" s="74">
        <f t="shared" si="2"/>
        <v>7203.6666666666715</v>
      </c>
      <c r="T18" s="74">
        <f t="shared" si="2"/>
        <v>7270.0495867768623</v>
      </c>
      <c r="U18" s="74">
        <f t="shared" si="2"/>
        <v>7340.1983471074418</v>
      </c>
      <c r="V18" s="74">
        <f t="shared" si="2"/>
        <v>7414.1129476584065</v>
      </c>
      <c r="W18" s="74">
        <f t="shared" si="2"/>
        <v>7491.7933884297563</v>
      </c>
      <c r="X18" s="74">
        <f t="shared" si="2"/>
        <v>7573.2396694214931</v>
      </c>
      <c r="Y18" s="74">
        <f t="shared" si="2"/>
        <v>7658.451790633615</v>
      </c>
      <c r="Z18" s="74">
        <f t="shared" si="2"/>
        <v>7747.4297520661221</v>
      </c>
      <c r="AA18" s="74">
        <f t="shared" si="2"/>
        <v>7840.1735537190161</v>
      </c>
      <c r="AB18" s="74">
        <f t="shared" si="2"/>
        <v>7936.6831955922953</v>
      </c>
      <c r="AC18" s="74">
        <f t="shared" si="2"/>
        <v>8036.958677685956</v>
      </c>
      <c r="AD18" s="74">
        <f t="shared" si="2"/>
        <v>8141.0000000000073</v>
      </c>
      <c r="AE18" s="74">
        <f t="shared" si="2"/>
        <v>8248.8071625344437</v>
      </c>
      <c r="AF18" s="74">
        <f t="shared" si="2"/>
        <v>8360.3801652892653</v>
      </c>
      <c r="AG18" s="74">
        <f t="shared" si="2"/>
        <v>8475.719008264472</v>
      </c>
      <c r="AH18" s="74">
        <f t="shared" si="2"/>
        <v>8594.8236914600639</v>
      </c>
      <c r="AI18" s="74">
        <f t="shared" si="2"/>
        <v>8717.6942148760409</v>
      </c>
      <c r="AJ18" s="74">
        <f t="shared" si="2"/>
        <v>8844.3305785124048</v>
      </c>
      <c r="AK18" s="74">
        <f t="shared" si="2"/>
        <v>8974.7327823691703</v>
      </c>
      <c r="AL18" s="74">
        <f t="shared" si="2"/>
        <v>9108.9008264463009</v>
      </c>
      <c r="AM18" s="74">
        <f t="shared" si="2"/>
        <v>9246.8347107438276</v>
      </c>
      <c r="AN18" s="74">
        <f t="shared" si="2"/>
        <v>9388.534435261734</v>
      </c>
      <c r="AO18" s="74">
        <f t="shared" si="2"/>
        <v>9534.0000000000236</v>
      </c>
    </row>
    <row r="19" spans="1:41">
      <c r="A19" s="7">
        <v>18.5</v>
      </c>
      <c r="B19" s="8">
        <v>7359</v>
      </c>
      <c r="C19" s="9">
        <v>9244</v>
      </c>
      <c r="D19" s="64">
        <v>10894</v>
      </c>
      <c r="E19" s="25">
        <f t="array" ref="E19:G19">((LINEST(TRANSPOSE(B19:D19),TRANSPOSE($B$5:$D$5)^{1,2})))</f>
        <v>194.90358126721776</v>
      </c>
      <c r="F19" s="25">
        <v>-1949.7933884297547</v>
      </c>
      <c r="G19" s="25">
        <v>12000.377410468329</v>
      </c>
      <c r="H19" s="74">
        <f t="shared" si="1"/>
        <v>7358.9999999999982</v>
      </c>
      <c r="I19" s="74">
        <f t="shared" si="2"/>
        <v>7403.7520661157014</v>
      </c>
      <c r="J19" s="74">
        <f t="shared" si="2"/>
        <v>7452.4022038567464</v>
      </c>
      <c r="K19" s="74">
        <f t="shared" si="2"/>
        <v>7504.9504132231386</v>
      </c>
      <c r="L19" s="74">
        <f t="shared" si="2"/>
        <v>7561.3966942148745</v>
      </c>
      <c r="M19" s="74">
        <f t="shared" si="2"/>
        <v>7621.741046831954</v>
      </c>
      <c r="N19" s="74">
        <f t="shared" si="2"/>
        <v>7685.9834710743762</v>
      </c>
      <c r="O19" s="74">
        <f t="shared" si="2"/>
        <v>7754.1239669421466</v>
      </c>
      <c r="P19" s="74">
        <f t="shared" si="2"/>
        <v>7826.1625344352597</v>
      </c>
      <c r="Q19" s="74">
        <f t="shared" si="2"/>
        <v>7902.0991735537154</v>
      </c>
      <c r="R19" s="74">
        <f t="shared" si="2"/>
        <v>7981.9338842975267</v>
      </c>
      <c r="S19" s="74">
        <f t="shared" si="2"/>
        <v>8065.6666666666715</v>
      </c>
      <c r="T19" s="74">
        <f t="shared" si="2"/>
        <v>8153.2975206611645</v>
      </c>
      <c r="U19" s="74">
        <f t="shared" si="2"/>
        <v>8244.8264462809984</v>
      </c>
      <c r="V19" s="74">
        <f t="shared" si="2"/>
        <v>8340.2534435261769</v>
      </c>
      <c r="W19" s="74">
        <f t="shared" si="2"/>
        <v>8439.5785123966998</v>
      </c>
      <c r="X19" s="74">
        <f t="shared" si="2"/>
        <v>8542.8016528925709</v>
      </c>
      <c r="Y19" s="74">
        <f t="shared" si="2"/>
        <v>8649.9228650137811</v>
      </c>
      <c r="Z19" s="74">
        <f t="shared" si="2"/>
        <v>8760.9421487603377</v>
      </c>
      <c r="AA19" s="74">
        <f t="shared" si="2"/>
        <v>8875.8595041322405</v>
      </c>
      <c r="AB19" s="74">
        <f t="shared" si="2"/>
        <v>8994.6749311294861</v>
      </c>
      <c r="AC19" s="74">
        <f t="shared" si="2"/>
        <v>9117.3884297520744</v>
      </c>
      <c r="AD19" s="74">
        <f t="shared" si="2"/>
        <v>9244.0000000000073</v>
      </c>
      <c r="AE19" s="74">
        <f t="shared" si="2"/>
        <v>9374.5096418732883</v>
      </c>
      <c r="AF19" s="74">
        <f t="shared" si="2"/>
        <v>9508.9173553719138</v>
      </c>
      <c r="AG19" s="74">
        <f t="shared" si="2"/>
        <v>9647.2231404958802</v>
      </c>
      <c r="AH19" s="74">
        <f t="shared" si="2"/>
        <v>9789.4269972451893</v>
      </c>
      <c r="AI19" s="74">
        <f t="shared" si="2"/>
        <v>9935.5289256198448</v>
      </c>
      <c r="AJ19" s="74">
        <f t="shared" si="2"/>
        <v>10085.528925619845</v>
      </c>
      <c r="AK19" s="74">
        <f t="shared" si="2"/>
        <v>10239.426997245204</v>
      </c>
      <c r="AL19" s="74">
        <f t="shared" si="2"/>
        <v>10397.223140495895</v>
      </c>
      <c r="AM19" s="74">
        <f t="shared" si="2"/>
        <v>10558.917355371934</v>
      </c>
      <c r="AN19" s="74">
        <f t="shared" si="2"/>
        <v>10724.509641873308</v>
      </c>
      <c r="AO19" s="74">
        <f t="shared" si="2"/>
        <v>10894.000000000029</v>
      </c>
    </row>
    <row r="20" spans="1:41">
      <c r="A20" s="7">
        <v>19</v>
      </c>
      <c r="B20" s="8">
        <v>8129</v>
      </c>
      <c r="C20" s="9">
        <v>10496</v>
      </c>
      <c r="D20" s="64">
        <v>12474</v>
      </c>
      <c r="E20" s="25">
        <f t="array" ref="E20:G20">((LINEST(TRANSPOSE(B20:D20),TRANSPOSE($B$5:$D$5)^{1,2})))</f>
        <v>218.87052341597817</v>
      </c>
      <c r="F20" s="25">
        <v>-2075.8264462809962</v>
      </c>
      <c r="G20" s="25">
        <v>12647.369146005531</v>
      </c>
      <c r="H20" s="74">
        <f t="shared" si="1"/>
        <v>8129.0000000000018</v>
      </c>
      <c r="I20" s="74">
        <f t="shared" si="2"/>
        <v>8190.6280991735566</v>
      </c>
      <c r="J20" s="74">
        <f t="shared" si="2"/>
        <v>8256.6336088154294</v>
      </c>
      <c r="K20" s="74">
        <f t="shared" si="2"/>
        <v>8327.016528925622</v>
      </c>
      <c r="L20" s="74">
        <f t="shared" si="2"/>
        <v>8401.7768595041343</v>
      </c>
      <c r="M20" s="74">
        <f t="shared" si="2"/>
        <v>8480.9146005509647</v>
      </c>
      <c r="N20" s="74">
        <f t="shared" si="2"/>
        <v>8564.4297520661166</v>
      </c>
      <c r="O20" s="74">
        <f t="shared" si="2"/>
        <v>8652.3223140495866</v>
      </c>
      <c r="P20" s="74">
        <f t="shared" si="2"/>
        <v>8744.5922865013799</v>
      </c>
      <c r="Q20" s="74">
        <f t="shared" si="2"/>
        <v>8841.2396694214876</v>
      </c>
      <c r="R20" s="74">
        <f t="shared" si="2"/>
        <v>8942.2644628099279</v>
      </c>
      <c r="S20" s="74">
        <f t="shared" si="2"/>
        <v>9047.6666666666788</v>
      </c>
      <c r="T20" s="74">
        <f t="shared" si="2"/>
        <v>9157.4462809917477</v>
      </c>
      <c r="U20" s="74">
        <f t="shared" si="2"/>
        <v>9271.6033057851346</v>
      </c>
      <c r="V20" s="74">
        <f t="shared" si="2"/>
        <v>9390.1377410468449</v>
      </c>
      <c r="W20" s="74">
        <f t="shared" si="2"/>
        <v>9513.0495867768714</v>
      </c>
      <c r="X20" s="74">
        <f t="shared" si="2"/>
        <v>9640.3388429752194</v>
      </c>
      <c r="Y20" s="74">
        <f t="shared" si="2"/>
        <v>9772.0055096418855</v>
      </c>
      <c r="Z20" s="74">
        <f t="shared" si="2"/>
        <v>9908.0495867768714</v>
      </c>
      <c r="AA20" s="74">
        <f t="shared" si="2"/>
        <v>10048.471074380181</v>
      </c>
      <c r="AB20" s="74">
        <f t="shared" si="2"/>
        <v>10193.269972451806</v>
      </c>
      <c r="AC20" s="74">
        <f t="shared" si="2"/>
        <v>10342.44628099175</v>
      </c>
      <c r="AD20" s="74">
        <f t="shared" si="2"/>
        <v>10496.000000000013</v>
      </c>
      <c r="AE20" s="74">
        <f t="shared" si="2"/>
        <v>10653.931129476598</v>
      </c>
      <c r="AF20" s="74">
        <f t="shared" si="2"/>
        <v>10816.239669421504</v>
      </c>
      <c r="AG20" s="74">
        <f t="shared" si="2"/>
        <v>10982.925619834727</v>
      </c>
      <c r="AH20" s="74">
        <f t="shared" si="2"/>
        <v>11153.988980716269</v>
      </c>
      <c r="AI20" s="74">
        <f t="shared" si="2"/>
        <v>11329.429752066131</v>
      </c>
      <c r="AJ20" s="74">
        <f t="shared" si="2"/>
        <v>11509.247933884311</v>
      </c>
      <c r="AK20" s="74">
        <f t="shared" si="2"/>
        <v>11693.443526170835</v>
      </c>
      <c r="AL20" s="74">
        <f t="shared" si="2"/>
        <v>11882.016528925655</v>
      </c>
      <c r="AM20" s="74">
        <f t="shared" si="2"/>
        <v>12074.9669421488</v>
      </c>
      <c r="AN20" s="74">
        <f t="shared" si="2"/>
        <v>12272.294765840259</v>
      </c>
      <c r="AO20" s="74">
        <f t="shared" si="2"/>
        <v>12474.000000000036</v>
      </c>
    </row>
    <row r="21" spans="1:41">
      <c r="A21" s="17">
        <v>19.5</v>
      </c>
      <c r="B21" s="8">
        <v>8924</v>
      </c>
      <c r="C21" s="9">
        <v>11900</v>
      </c>
      <c r="D21" s="64">
        <v>14303</v>
      </c>
      <c r="E21" s="25">
        <f t="array" ref="E21:G21">((LINEST(TRANSPOSE(B21:D21),TRANSPOSE($B$5:$D$5)^{1,2})))</f>
        <v>252.06611570247949</v>
      </c>
      <c r="F21" s="25">
        <v>-2277.0247933884325</v>
      </c>
      <c r="G21" s="25">
        <v>13434.471074380175</v>
      </c>
      <c r="H21" s="74">
        <f t="shared" si="1"/>
        <v>8923.9999999999982</v>
      </c>
      <c r="I21" s="74">
        <f t="shared" si="2"/>
        <v>9006.3388429752067</v>
      </c>
      <c r="J21" s="74">
        <f t="shared" si="2"/>
        <v>9093.7190082644611</v>
      </c>
      <c r="K21" s="74">
        <f t="shared" si="2"/>
        <v>9186.1404958677685</v>
      </c>
      <c r="L21" s="74">
        <f t="shared" si="2"/>
        <v>9283.6033057851218</v>
      </c>
      <c r="M21" s="74">
        <f t="shared" si="2"/>
        <v>9386.1074380165264</v>
      </c>
      <c r="N21" s="74">
        <f t="shared" si="2"/>
        <v>9493.6528925619805</v>
      </c>
      <c r="O21" s="74">
        <f t="shared" si="2"/>
        <v>9606.2396694214858</v>
      </c>
      <c r="P21" s="74">
        <f t="shared" si="2"/>
        <v>9723.8677685950406</v>
      </c>
      <c r="Q21" s="74">
        <f t="shared" si="2"/>
        <v>9846.5371900826431</v>
      </c>
      <c r="R21" s="74">
        <f t="shared" si="2"/>
        <v>9974.2479338843095</v>
      </c>
      <c r="S21" s="74">
        <f t="shared" si="2"/>
        <v>10107.000000000013</v>
      </c>
      <c r="T21" s="74">
        <f t="shared" si="2"/>
        <v>10244.793388429762</v>
      </c>
      <c r="U21" s="74">
        <f t="shared" si="2"/>
        <v>10387.628099173564</v>
      </c>
      <c r="V21" s="74">
        <f t="shared" si="2"/>
        <v>10535.504132231417</v>
      </c>
      <c r="W21" s="74">
        <f t="shared" si="2"/>
        <v>10688.421487603318</v>
      </c>
      <c r="X21" s="74">
        <f t="shared" si="2"/>
        <v>10846.380165289273</v>
      </c>
      <c r="Y21" s="74">
        <f t="shared" si="2"/>
        <v>11009.380165289269</v>
      </c>
      <c r="Z21" s="74">
        <f t="shared" si="2"/>
        <v>11177.42148760332</v>
      </c>
      <c r="AA21" s="74">
        <f t="shared" si="2"/>
        <v>11350.504132231421</v>
      </c>
      <c r="AB21" s="74">
        <f t="shared" si="2"/>
        <v>11528.628099173571</v>
      </c>
      <c r="AC21" s="74">
        <f t="shared" si="2"/>
        <v>11711.793388429765</v>
      </c>
      <c r="AD21" s="74">
        <f t="shared" si="2"/>
        <v>11900.000000000016</v>
      </c>
      <c r="AE21" s="74">
        <f t="shared" si="2"/>
        <v>12093.247933884317</v>
      </c>
      <c r="AF21" s="74">
        <f t="shared" si="2"/>
        <v>12291.537190082663</v>
      </c>
      <c r="AG21" s="74">
        <f t="shared" si="2"/>
        <v>12494.867768595062</v>
      </c>
      <c r="AH21" s="74">
        <f t="shared" si="2"/>
        <v>12703.239669421504</v>
      </c>
      <c r="AI21" s="74">
        <f t="shared" si="2"/>
        <v>12916.652892562002</v>
      </c>
      <c r="AJ21" s="74">
        <f t="shared" si="2"/>
        <v>13135.107438016546</v>
      </c>
      <c r="AK21" s="74">
        <f t="shared" si="2"/>
        <v>13358.603305785166</v>
      </c>
      <c r="AL21" s="74">
        <f t="shared" si="2"/>
        <v>13587.140495867809</v>
      </c>
      <c r="AM21" s="74">
        <f t="shared" ref="I21:AO22" si="3">AM$5^2*$E21+AM$5*$F21+$G21</f>
        <v>13820.719008264508</v>
      </c>
      <c r="AN21" s="74">
        <f t="shared" si="3"/>
        <v>14059.338842975254</v>
      </c>
      <c r="AO21" s="74">
        <f t="shared" si="3"/>
        <v>14303.000000000045</v>
      </c>
    </row>
    <row r="22" spans="1:41" ht="15" thickBot="1">
      <c r="A22" s="18">
        <v>20</v>
      </c>
      <c r="B22" s="19">
        <v>9780</v>
      </c>
      <c r="C22" s="20">
        <v>13464</v>
      </c>
      <c r="D22" s="67">
        <v>16411</v>
      </c>
      <c r="E22" s="25">
        <f t="array" ref="E22:G22">((LINEST(TRANSPOSE(B22:D22),TRANSPOSE($B$5:$D$5)^{1,2})))</f>
        <v>304.4077134986228</v>
      </c>
      <c r="F22" s="25">
        <v>-2708.9256198347148</v>
      </c>
      <c r="G22" s="25">
        <v>14977.435261708004</v>
      </c>
      <c r="H22" s="74">
        <f t="shared" si="1"/>
        <v>9779.9999999999964</v>
      </c>
      <c r="I22" s="74">
        <f t="shared" si="3"/>
        <v>9883.5289256198357</v>
      </c>
      <c r="J22" s="74">
        <f t="shared" si="3"/>
        <v>9993.1460055096377</v>
      </c>
      <c r="K22" s="74">
        <f t="shared" si="3"/>
        <v>10108.851239669422</v>
      </c>
      <c r="L22" s="74">
        <f t="shared" si="3"/>
        <v>10230.644628099169</v>
      </c>
      <c r="M22" s="74">
        <f t="shared" si="3"/>
        <v>10358.526170798894</v>
      </c>
      <c r="N22" s="74">
        <f t="shared" si="3"/>
        <v>10492.49586776859</v>
      </c>
      <c r="O22" s="74">
        <f t="shared" si="3"/>
        <v>10632.55371900826</v>
      </c>
      <c r="P22" s="74">
        <f t="shared" si="3"/>
        <v>10778.699724517903</v>
      </c>
      <c r="Q22" s="74">
        <f t="shared" si="3"/>
        <v>10930.933884297516</v>
      </c>
      <c r="R22" s="74">
        <f t="shared" si="3"/>
        <v>11089.256198347121</v>
      </c>
      <c r="S22" s="74">
        <f t="shared" si="3"/>
        <v>11253.666666666681</v>
      </c>
      <c r="T22" s="74">
        <f t="shared" si="3"/>
        <v>11424.165289256212</v>
      </c>
      <c r="U22" s="74">
        <f t="shared" si="3"/>
        <v>11600.752066115718</v>
      </c>
      <c r="V22" s="74">
        <f t="shared" si="3"/>
        <v>11783.426997245195</v>
      </c>
      <c r="W22" s="74">
        <f t="shared" si="3"/>
        <v>11972.190082644644</v>
      </c>
      <c r="X22" s="74">
        <f t="shared" si="3"/>
        <v>12167.041322314068</v>
      </c>
      <c r="Y22" s="74">
        <f t="shared" si="3"/>
        <v>12367.98071625346</v>
      </c>
      <c r="Z22" s="74">
        <f t="shared" si="3"/>
        <v>12575.008264462827</v>
      </c>
      <c r="AA22" s="74">
        <f t="shared" si="3"/>
        <v>12788.123966942167</v>
      </c>
      <c r="AB22" s="74">
        <f t="shared" si="3"/>
        <v>13007.327823691481</v>
      </c>
      <c r="AC22" s="74">
        <f t="shared" si="3"/>
        <v>13232.619834710764</v>
      </c>
      <c r="AD22" s="74">
        <f t="shared" si="3"/>
        <v>13464.000000000018</v>
      </c>
      <c r="AE22" s="74">
        <f t="shared" si="3"/>
        <v>13701.468319559248</v>
      </c>
      <c r="AF22" s="74">
        <f t="shared" si="3"/>
        <v>13945.024793388453</v>
      </c>
      <c r="AG22" s="74">
        <f t="shared" si="3"/>
        <v>14194.669421487626</v>
      </c>
      <c r="AH22" s="74">
        <f t="shared" si="3"/>
        <v>14450.402203856771</v>
      </c>
      <c r="AI22" s="74">
        <f t="shared" si="3"/>
        <v>14712.223140495887</v>
      </c>
      <c r="AJ22" s="74">
        <f t="shared" si="3"/>
        <v>14980.132231404979</v>
      </c>
      <c r="AK22" s="74">
        <f t="shared" si="3"/>
        <v>15254.129476584072</v>
      </c>
      <c r="AL22" s="74">
        <f t="shared" si="3"/>
        <v>15534.214876033107</v>
      </c>
      <c r="AM22" s="74">
        <f t="shared" si="3"/>
        <v>15820.388429752125</v>
      </c>
      <c r="AN22" s="74">
        <f t="shared" si="3"/>
        <v>16112.6501377411</v>
      </c>
      <c r="AO22" s="74">
        <f t="shared" si="3"/>
        <v>16411.000000000055</v>
      </c>
    </row>
    <row r="23" spans="1:41">
      <c r="A23" s="21"/>
      <c r="B23" s="22"/>
      <c r="C23" s="23">
        <v>0</v>
      </c>
      <c r="D23" s="22"/>
    </row>
  </sheetData>
  <mergeCells count="1">
    <mergeCell ref="A3:D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O23"/>
  <sheetViews>
    <sheetView zoomScale="85" zoomScaleNormal="85" workbookViewId="0">
      <selection activeCell="E26" sqref="A22:E26"/>
    </sheetView>
  </sheetViews>
  <sheetFormatPr baseColWidth="10" defaultRowHeight="14.4"/>
  <cols>
    <col min="1" max="1" width="12.44140625" bestFit="1" customWidth="1"/>
    <col min="2" max="4" width="15.77734375" customWidth="1"/>
  </cols>
  <sheetData>
    <row r="1" spans="1:41" ht="15" thickBot="1">
      <c r="A1" s="2"/>
      <c r="B1" s="2"/>
      <c r="C1" s="2"/>
      <c r="D1" s="2"/>
    </row>
    <row r="2" spans="1:41" ht="15" thickBot="1">
      <c r="A2" s="70" t="s">
        <v>0</v>
      </c>
      <c r="B2" s="68"/>
      <c r="C2" s="68"/>
      <c r="D2" s="69"/>
    </row>
    <row r="3" spans="1:41">
      <c r="A3" s="179" t="s">
        <v>3</v>
      </c>
      <c r="B3" s="180"/>
      <c r="C3" s="180"/>
      <c r="D3" s="181"/>
    </row>
    <row r="4" spans="1:41" ht="28.8">
      <c r="A4" s="61" t="s">
        <v>5</v>
      </c>
      <c r="B4" s="59" t="s">
        <v>6</v>
      </c>
      <c r="C4" s="60" t="s">
        <v>7</v>
      </c>
      <c r="D4" s="62" t="s">
        <v>9</v>
      </c>
    </row>
    <row r="5" spans="1:41">
      <c r="A5" s="61"/>
      <c r="B5" s="59">
        <v>6.1</v>
      </c>
      <c r="C5" s="60">
        <v>8.3000000000000007</v>
      </c>
      <c r="D5" s="62">
        <v>9.4</v>
      </c>
      <c r="H5" s="26">
        <v>6.1</v>
      </c>
      <c r="I5" s="26">
        <v>6.2</v>
      </c>
      <c r="J5" s="26">
        <v>6.3</v>
      </c>
      <c r="K5" s="26">
        <v>6.4</v>
      </c>
      <c r="L5" s="26">
        <v>6.5</v>
      </c>
      <c r="M5" s="26">
        <v>6.6</v>
      </c>
      <c r="N5" s="26">
        <v>6.7</v>
      </c>
      <c r="O5" s="26">
        <v>6.8</v>
      </c>
      <c r="P5" s="26">
        <v>6.9</v>
      </c>
      <c r="Q5" s="26">
        <v>7</v>
      </c>
      <c r="R5" s="26">
        <v>7.1000000000000103</v>
      </c>
      <c r="S5" s="26">
        <v>7.2000000000000099</v>
      </c>
      <c r="T5" s="26">
        <v>7.3000000000000096</v>
      </c>
      <c r="U5" s="26">
        <v>7.4000000000000101</v>
      </c>
      <c r="V5" s="26">
        <v>7.5000000000000098</v>
      </c>
      <c r="W5" s="26">
        <v>7.6000000000000103</v>
      </c>
      <c r="X5" s="26">
        <v>7.7000000000000099</v>
      </c>
      <c r="Y5" s="26">
        <v>7.8000000000000096</v>
      </c>
      <c r="Z5" s="26">
        <v>7.9000000000000101</v>
      </c>
      <c r="AA5" s="26">
        <v>8.0000000000000107</v>
      </c>
      <c r="AB5" s="26">
        <v>8.1000000000000103</v>
      </c>
      <c r="AC5" s="26">
        <v>8.2000000000000099</v>
      </c>
      <c r="AD5" s="26">
        <v>8.3000000000000096</v>
      </c>
      <c r="AE5" s="26">
        <v>8.4000000000000092</v>
      </c>
      <c r="AF5" s="26">
        <v>8.5000000000000107</v>
      </c>
      <c r="AG5" s="26">
        <v>8.6000000000000103</v>
      </c>
      <c r="AH5" s="26">
        <v>8.7000000000000099</v>
      </c>
      <c r="AI5" s="26">
        <v>8.8000000000000096</v>
      </c>
      <c r="AJ5" s="26">
        <v>8.9000000000000092</v>
      </c>
      <c r="AK5" s="26">
        <v>9.0000000000000195</v>
      </c>
      <c r="AL5" s="26">
        <v>9.1000000000000192</v>
      </c>
      <c r="AM5" s="26">
        <v>9.2000000000000206</v>
      </c>
      <c r="AN5" s="26">
        <v>9.3000000000000203</v>
      </c>
      <c r="AO5" s="26">
        <v>9.4000000000000199</v>
      </c>
    </row>
    <row r="6" spans="1:41">
      <c r="A6" s="4">
        <v>12</v>
      </c>
      <c r="B6" s="5">
        <v>1988</v>
      </c>
      <c r="C6" s="6">
        <v>2212</v>
      </c>
      <c r="D6" s="63">
        <v>2265</v>
      </c>
      <c r="E6" s="25">
        <f t="array" ref="E6:G6">((LINEST(TRANSPOSE(B6:D6),TRANSPOSE($B$5:$D$5)^{1,2})))</f>
        <v>-16.253443526170763</v>
      </c>
      <c r="F6" s="25">
        <v>335.86776859504079</v>
      </c>
      <c r="G6" s="25">
        <v>543.99724517906543</v>
      </c>
      <c r="H6" s="74">
        <f>H$5^2*$E6+H$5*$F6+$G6</f>
        <v>1988</v>
      </c>
      <c r="I6" s="74">
        <f t="shared" ref="I6:AO19" si="0">I$5^2*$E6+I$5*$F6+$G6</f>
        <v>2001.5950413223143</v>
      </c>
      <c r="J6" s="74">
        <f t="shared" si="0"/>
        <v>2014.8650137741049</v>
      </c>
      <c r="K6" s="74">
        <f t="shared" si="0"/>
        <v>2027.8099173553719</v>
      </c>
      <c r="L6" s="74">
        <f t="shared" si="0"/>
        <v>2040.4297520661157</v>
      </c>
      <c r="M6" s="74">
        <f t="shared" si="0"/>
        <v>2052.7245179063361</v>
      </c>
      <c r="N6" s="74">
        <f t="shared" si="0"/>
        <v>2064.6942148760331</v>
      </c>
      <c r="O6" s="74">
        <f t="shared" si="0"/>
        <v>2076.3388429752067</v>
      </c>
      <c r="P6" s="74">
        <f t="shared" si="0"/>
        <v>2087.6584022038569</v>
      </c>
      <c r="Q6" s="74">
        <f t="shared" si="0"/>
        <v>2098.6528925619837</v>
      </c>
      <c r="R6" s="74">
        <f t="shared" si="0"/>
        <v>2109.3223140495875</v>
      </c>
      <c r="S6" s="74">
        <f t="shared" si="0"/>
        <v>2119.6666666666674</v>
      </c>
      <c r="T6" s="74">
        <f t="shared" si="0"/>
        <v>2129.685950413224</v>
      </c>
      <c r="U6" s="74">
        <f t="shared" si="0"/>
        <v>2139.3801652892571</v>
      </c>
      <c r="V6" s="74">
        <f t="shared" si="0"/>
        <v>2148.7493112947668</v>
      </c>
      <c r="W6" s="74">
        <f t="shared" si="0"/>
        <v>2157.7933884297531</v>
      </c>
      <c r="X6" s="74">
        <f t="shared" si="0"/>
        <v>2166.512396694216</v>
      </c>
      <c r="Y6" s="74">
        <f t="shared" si="0"/>
        <v>2174.9063360881555</v>
      </c>
      <c r="Z6" s="74">
        <f t="shared" si="0"/>
        <v>2182.9752066115711</v>
      </c>
      <c r="AA6" s="74">
        <f t="shared" si="0"/>
        <v>2190.7190082644638</v>
      </c>
      <c r="AB6" s="74">
        <f t="shared" si="0"/>
        <v>2198.1377410468331</v>
      </c>
      <c r="AC6" s="74">
        <f t="shared" si="0"/>
        <v>2205.2314049586785</v>
      </c>
      <c r="AD6" s="74">
        <f t="shared" si="0"/>
        <v>2212.0000000000009</v>
      </c>
      <c r="AE6" s="74">
        <f t="shared" si="0"/>
        <v>2218.4435261707995</v>
      </c>
      <c r="AF6" s="74">
        <f t="shared" si="0"/>
        <v>2224.5619834710751</v>
      </c>
      <c r="AG6" s="74">
        <f t="shared" si="0"/>
        <v>2230.3553719008269</v>
      </c>
      <c r="AH6" s="74">
        <f t="shared" si="0"/>
        <v>2235.8236914600557</v>
      </c>
      <c r="AI6" s="74">
        <f t="shared" si="0"/>
        <v>2240.9669421487611</v>
      </c>
      <c r="AJ6" s="74">
        <f t="shared" si="0"/>
        <v>2245.7851239669426</v>
      </c>
      <c r="AK6" s="74">
        <f t="shared" si="0"/>
        <v>2250.2782369146016</v>
      </c>
      <c r="AL6" s="74">
        <f t="shared" si="0"/>
        <v>2254.4462809917368</v>
      </c>
      <c r="AM6" s="74">
        <f t="shared" si="0"/>
        <v>2258.2892561983481</v>
      </c>
      <c r="AN6" s="74">
        <f t="shared" si="0"/>
        <v>2261.8071625344364</v>
      </c>
      <c r="AO6" s="74">
        <f t="shared" si="0"/>
        <v>2265.0000000000009</v>
      </c>
    </row>
    <row r="7" spans="1:41">
      <c r="A7" s="7">
        <v>12.5</v>
      </c>
      <c r="B7" s="8">
        <v>2270</v>
      </c>
      <c r="C7" s="9">
        <v>2451</v>
      </c>
      <c r="D7" s="64">
        <v>2565</v>
      </c>
      <c r="E7" s="25">
        <f t="array" ref="E7:G7">((LINEST(TRANSPOSE(B7:D7),TRANSPOSE($B$5:$D$5)^{1,2})))</f>
        <v>6.473829201101946</v>
      </c>
      <c r="F7" s="25">
        <v>-10.950413223140792</v>
      </c>
      <c r="G7" s="25">
        <v>2095.9063360881555</v>
      </c>
      <c r="H7" s="74">
        <f t="shared" ref="H7:W22" si="1">H$5^2*$E7+H$5*$F7+$G7</f>
        <v>2270</v>
      </c>
      <c r="I7" s="74">
        <f t="shared" si="1"/>
        <v>2276.8677685950415</v>
      </c>
      <c r="J7" s="74">
        <f t="shared" si="1"/>
        <v>2283.8650137741047</v>
      </c>
      <c r="K7" s="74">
        <f t="shared" si="1"/>
        <v>2290.9917355371904</v>
      </c>
      <c r="L7" s="74">
        <f t="shared" si="1"/>
        <v>2298.2479338842977</v>
      </c>
      <c r="M7" s="74">
        <f t="shared" si="1"/>
        <v>2305.6336088154271</v>
      </c>
      <c r="N7" s="74">
        <f t="shared" si="1"/>
        <v>2313.1487603305786</v>
      </c>
      <c r="O7" s="74">
        <f t="shared" si="1"/>
        <v>2320.7933884297522</v>
      </c>
      <c r="P7" s="74">
        <f t="shared" si="1"/>
        <v>2328.5674931129479</v>
      </c>
      <c r="Q7" s="74">
        <f t="shared" si="1"/>
        <v>2336.4710743801652</v>
      </c>
      <c r="R7" s="74">
        <f t="shared" si="1"/>
        <v>2344.5041322314059</v>
      </c>
      <c r="S7" s="74">
        <f t="shared" si="1"/>
        <v>2352.6666666666674</v>
      </c>
      <c r="T7" s="74">
        <f t="shared" si="1"/>
        <v>2360.9586776859514</v>
      </c>
      <c r="U7" s="74">
        <f t="shared" si="1"/>
        <v>2369.3801652892571</v>
      </c>
      <c r="V7" s="74">
        <f t="shared" si="1"/>
        <v>2377.9311294765848</v>
      </c>
      <c r="W7" s="74">
        <f t="shared" si="1"/>
        <v>2386.6115702479347</v>
      </c>
      <c r="X7" s="74">
        <f t="shared" si="0"/>
        <v>2395.4214876033066</v>
      </c>
      <c r="Y7" s="74">
        <f t="shared" si="0"/>
        <v>2404.3608815427006</v>
      </c>
      <c r="Z7" s="74">
        <f t="shared" si="0"/>
        <v>2413.4297520661166</v>
      </c>
      <c r="AA7" s="74">
        <f t="shared" si="0"/>
        <v>2422.6280991735548</v>
      </c>
      <c r="AB7" s="74">
        <f t="shared" si="0"/>
        <v>2431.9559228650146</v>
      </c>
      <c r="AC7" s="74">
        <f t="shared" si="0"/>
        <v>2441.4132231404969</v>
      </c>
      <c r="AD7" s="74">
        <f t="shared" si="0"/>
        <v>2451.0000000000009</v>
      </c>
      <c r="AE7" s="74">
        <f t="shared" si="0"/>
        <v>2460.716253443527</v>
      </c>
      <c r="AF7" s="74">
        <f t="shared" si="0"/>
        <v>2470.5619834710756</v>
      </c>
      <c r="AG7" s="74">
        <f t="shared" si="0"/>
        <v>2480.5371900826458</v>
      </c>
      <c r="AH7" s="74">
        <f t="shared" si="0"/>
        <v>2490.6418732782377</v>
      </c>
      <c r="AI7" s="74">
        <f t="shared" si="0"/>
        <v>2500.8760330578525</v>
      </c>
      <c r="AJ7" s="74">
        <f t="shared" si="0"/>
        <v>2511.2396694214885</v>
      </c>
      <c r="AK7" s="74">
        <f t="shared" si="0"/>
        <v>2521.732782369148</v>
      </c>
      <c r="AL7" s="74">
        <f t="shared" si="0"/>
        <v>2532.3553719008287</v>
      </c>
      <c r="AM7" s="74">
        <f t="shared" si="0"/>
        <v>2543.107438016531</v>
      </c>
      <c r="AN7" s="74">
        <f t="shared" si="0"/>
        <v>2553.9889807162558</v>
      </c>
      <c r="AO7" s="74">
        <f t="shared" si="0"/>
        <v>2565.0000000000023</v>
      </c>
    </row>
    <row r="8" spans="1:41">
      <c r="A8" s="7">
        <v>13</v>
      </c>
      <c r="B8" s="8">
        <v>2570</v>
      </c>
      <c r="C8" s="9">
        <v>2712</v>
      </c>
      <c r="D8" s="64">
        <v>2894</v>
      </c>
      <c r="E8" s="25">
        <f t="array" ref="E8:G8">((LINEST(TRANSPOSE(B8:D8),TRANSPOSE($B$5:$D$5)^{1,2})))</f>
        <v>30.578512396694208</v>
      </c>
      <c r="F8" s="25">
        <v>-375.78512396694219</v>
      </c>
      <c r="G8" s="25">
        <v>3724.462809917356</v>
      </c>
      <c r="H8" s="74">
        <f t="shared" si="1"/>
        <v>2570</v>
      </c>
      <c r="I8" s="74">
        <f t="shared" si="1"/>
        <v>2570.0330578512403</v>
      </c>
      <c r="J8" s="74">
        <f t="shared" si="1"/>
        <v>2570.6776859504134</v>
      </c>
      <c r="K8" s="74">
        <f t="shared" si="1"/>
        <v>2571.9338842975208</v>
      </c>
      <c r="L8" s="74">
        <f t="shared" si="1"/>
        <v>2573.8016528925623</v>
      </c>
      <c r="M8" s="74">
        <f t="shared" si="1"/>
        <v>2576.2809917355371</v>
      </c>
      <c r="N8" s="74">
        <f t="shared" si="1"/>
        <v>2579.3719008264461</v>
      </c>
      <c r="O8" s="74">
        <f t="shared" si="1"/>
        <v>2583.0743801652893</v>
      </c>
      <c r="P8" s="74">
        <f t="shared" si="1"/>
        <v>2587.3884297520663</v>
      </c>
      <c r="Q8" s="74">
        <f t="shared" si="1"/>
        <v>2592.3140495867765</v>
      </c>
      <c r="R8" s="74">
        <f t="shared" si="1"/>
        <v>2597.8512396694223</v>
      </c>
      <c r="S8" s="74">
        <f t="shared" si="1"/>
        <v>2604.0000000000005</v>
      </c>
      <c r="T8" s="74">
        <f t="shared" si="1"/>
        <v>2610.7603305785133</v>
      </c>
      <c r="U8" s="74">
        <f t="shared" si="1"/>
        <v>2618.1322314049594</v>
      </c>
      <c r="V8" s="74">
        <f t="shared" si="1"/>
        <v>2626.1157024793392</v>
      </c>
      <c r="W8" s="74">
        <f t="shared" si="1"/>
        <v>2634.7107438016537</v>
      </c>
      <c r="X8" s="74">
        <f t="shared" si="0"/>
        <v>2643.917355371902</v>
      </c>
      <c r="Y8" s="74">
        <f t="shared" si="0"/>
        <v>2653.7355371900831</v>
      </c>
      <c r="Z8" s="74">
        <f t="shared" si="0"/>
        <v>2664.1652892561992</v>
      </c>
      <c r="AA8" s="74">
        <f t="shared" si="0"/>
        <v>2675.2066115702492</v>
      </c>
      <c r="AB8" s="74">
        <f t="shared" si="0"/>
        <v>2686.8595041322324</v>
      </c>
      <c r="AC8" s="74">
        <f t="shared" si="0"/>
        <v>2699.1239669421498</v>
      </c>
      <c r="AD8" s="74">
        <f t="shared" si="0"/>
        <v>2712.0000000000009</v>
      </c>
      <c r="AE8" s="74">
        <f t="shared" si="0"/>
        <v>2725.4876033057867</v>
      </c>
      <c r="AF8" s="74">
        <f t="shared" si="0"/>
        <v>2739.5867768595058</v>
      </c>
      <c r="AG8" s="74">
        <f t="shared" si="0"/>
        <v>2754.2975206611582</v>
      </c>
      <c r="AH8" s="74">
        <f t="shared" si="0"/>
        <v>2769.6198347107452</v>
      </c>
      <c r="AI8" s="74">
        <f t="shared" si="0"/>
        <v>2785.5537190082655</v>
      </c>
      <c r="AJ8" s="74">
        <f t="shared" si="0"/>
        <v>2802.0991735537204</v>
      </c>
      <c r="AK8" s="74">
        <f t="shared" si="0"/>
        <v>2819.256198347111</v>
      </c>
      <c r="AL8" s="74">
        <f t="shared" si="0"/>
        <v>2837.0247933884325</v>
      </c>
      <c r="AM8" s="74">
        <f t="shared" si="0"/>
        <v>2855.4049586776896</v>
      </c>
      <c r="AN8" s="74">
        <f t="shared" si="0"/>
        <v>2874.3966942148795</v>
      </c>
      <c r="AO8" s="74">
        <f t="shared" si="0"/>
        <v>2894.0000000000036</v>
      </c>
    </row>
    <row r="9" spans="1:41">
      <c r="A9" s="7">
        <v>13.5</v>
      </c>
      <c r="B9" s="8">
        <v>2886</v>
      </c>
      <c r="C9" s="9">
        <v>3000</v>
      </c>
      <c r="D9" s="64">
        <v>3258</v>
      </c>
      <c r="E9" s="25">
        <f t="array" ref="E9:G9">((LINEST(TRANSPOSE(B9:D9),TRANSPOSE($B$5:$D$5)^{1,2})))</f>
        <v>55.371900826446257</v>
      </c>
      <c r="F9" s="25">
        <v>-745.53719008264454</v>
      </c>
      <c r="G9" s="25">
        <v>5373.3884297520672</v>
      </c>
      <c r="H9" s="74">
        <f t="shared" si="1"/>
        <v>2886.0000000000005</v>
      </c>
      <c r="I9" s="74">
        <f t="shared" si="1"/>
        <v>2879.553719008265</v>
      </c>
      <c r="J9" s="74">
        <f t="shared" si="1"/>
        <v>2874.2148760330583</v>
      </c>
      <c r="K9" s="74">
        <f t="shared" si="1"/>
        <v>2869.9834710743812</v>
      </c>
      <c r="L9" s="74">
        <f t="shared" si="1"/>
        <v>2866.8595041322315</v>
      </c>
      <c r="M9" s="74">
        <f t="shared" si="1"/>
        <v>2864.8429752066118</v>
      </c>
      <c r="N9" s="74">
        <f t="shared" si="1"/>
        <v>2863.9338842975217</v>
      </c>
      <c r="O9" s="74">
        <f t="shared" si="1"/>
        <v>2864.1322314049585</v>
      </c>
      <c r="P9" s="74">
        <f t="shared" si="1"/>
        <v>2865.4380165289267</v>
      </c>
      <c r="Q9" s="74">
        <f t="shared" si="1"/>
        <v>2867.8512396694223</v>
      </c>
      <c r="R9" s="74">
        <f t="shared" si="1"/>
        <v>2871.3719008264475</v>
      </c>
      <c r="S9" s="74">
        <f t="shared" si="1"/>
        <v>2876.0000000000014</v>
      </c>
      <c r="T9" s="74">
        <f t="shared" si="1"/>
        <v>2881.735537190084</v>
      </c>
      <c r="U9" s="74">
        <f t="shared" si="1"/>
        <v>2888.5785123966953</v>
      </c>
      <c r="V9" s="74">
        <f t="shared" si="1"/>
        <v>2896.5289256198362</v>
      </c>
      <c r="W9" s="74">
        <f t="shared" si="1"/>
        <v>2905.5867768595053</v>
      </c>
      <c r="X9" s="74">
        <f t="shared" si="0"/>
        <v>2915.7520661157041</v>
      </c>
      <c r="Y9" s="74">
        <f t="shared" si="0"/>
        <v>2927.0247933884316</v>
      </c>
      <c r="Z9" s="74">
        <f t="shared" si="0"/>
        <v>2939.4049586776873</v>
      </c>
      <c r="AA9" s="74">
        <f t="shared" si="0"/>
        <v>2952.8925619834727</v>
      </c>
      <c r="AB9" s="74">
        <f t="shared" si="0"/>
        <v>2967.4876033057867</v>
      </c>
      <c r="AC9" s="74">
        <f t="shared" si="0"/>
        <v>2983.1900826446299</v>
      </c>
      <c r="AD9" s="74">
        <f t="shared" si="0"/>
        <v>3000.0000000000018</v>
      </c>
      <c r="AE9" s="74">
        <f t="shared" si="0"/>
        <v>3017.9173553719029</v>
      </c>
      <c r="AF9" s="74">
        <f t="shared" si="0"/>
        <v>3036.9421487603327</v>
      </c>
      <c r="AG9" s="74">
        <f t="shared" si="0"/>
        <v>3057.0743801652911</v>
      </c>
      <c r="AH9" s="74">
        <f t="shared" si="0"/>
        <v>3078.3140495867783</v>
      </c>
      <c r="AI9" s="74">
        <f t="shared" si="0"/>
        <v>3100.6611570247951</v>
      </c>
      <c r="AJ9" s="74">
        <f t="shared" si="0"/>
        <v>3124.1157024793411</v>
      </c>
      <c r="AK9" s="74">
        <f t="shared" si="0"/>
        <v>3148.677685950418</v>
      </c>
      <c r="AL9" s="74">
        <f t="shared" si="0"/>
        <v>3174.3471074380204</v>
      </c>
      <c r="AM9" s="74">
        <f t="shared" si="0"/>
        <v>3201.1239669421548</v>
      </c>
      <c r="AN9" s="74">
        <f t="shared" si="0"/>
        <v>3229.0082644628155</v>
      </c>
      <c r="AO9" s="74">
        <f t="shared" si="0"/>
        <v>3258.0000000000055</v>
      </c>
    </row>
    <row r="10" spans="1:41">
      <c r="A10" s="7">
        <v>14</v>
      </c>
      <c r="B10" s="8">
        <v>3216</v>
      </c>
      <c r="C10" s="9">
        <v>3324</v>
      </c>
      <c r="D10" s="64">
        <v>3662</v>
      </c>
      <c r="E10" s="25">
        <f t="array" ref="E10:G10">((LINEST(TRANSPOSE(B10:D10),TRANSPOSE($B$5:$D$5)^{1,2})))</f>
        <v>78.236914600550932</v>
      </c>
      <c r="F10" s="25">
        <v>-1077.5206611570247</v>
      </c>
      <c r="G10" s="25">
        <v>6877.6804407713498</v>
      </c>
      <c r="H10" s="74">
        <f t="shared" si="1"/>
        <v>3215.9999999999986</v>
      </c>
      <c r="I10" s="74">
        <f t="shared" si="1"/>
        <v>3204.4793388429744</v>
      </c>
      <c r="J10" s="74">
        <f t="shared" si="1"/>
        <v>3194.5234159779607</v>
      </c>
      <c r="K10" s="74">
        <f t="shared" si="1"/>
        <v>3186.132231404958</v>
      </c>
      <c r="L10" s="74">
        <f t="shared" si="1"/>
        <v>3179.305785123966</v>
      </c>
      <c r="M10" s="74">
        <f t="shared" si="1"/>
        <v>3174.0440771349849</v>
      </c>
      <c r="N10" s="74">
        <f t="shared" si="1"/>
        <v>3170.347107438015</v>
      </c>
      <c r="O10" s="74">
        <f t="shared" si="1"/>
        <v>3168.214876033057</v>
      </c>
      <c r="P10" s="74">
        <f t="shared" si="1"/>
        <v>3167.6473829201095</v>
      </c>
      <c r="Q10" s="74">
        <f t="shared" si="1"/>
        <v>3168.6446280991722</v>
      </c>
      <c r="R10" s="74">
        <f t="shared" si="1"/>
        <v>3171.2066115702473</v>
      </c>
      <c r="S10" s="74">
        <f t="shared" si="1"/>
        <v>3175.333333333333</v>
      </c>
      <c r="T10" s="74">
        <f t="shared" si="1"/>
        <v>3181.0247933884293</v>
      </c>
      <c r="U10" s="74">
        <f t="shared" si="1"/>
        <v>3188.2809917355362</v>
      </c>
      <c r="V10" s="74">
        <f t="shared" si="1"/>
        <v>3197.1019283746555</v>
      </c>
      <c r="W10" s="74">
        <f t="shared" si="1"/>
        <v>3207.4876033057853</v>
      </c>
      <c r="X10" s="74">
        <f t="shared" si="0"/>
        <v>3219.4380165289258</v>
      </c>
      <c r="Y10" s="74">
        <f t="shared" si="0"/>
        <v>3232.9531680440778</v>
      </c>
      <c r="Z10" s="74">
        <f t="shared" si="0"/>
        <v>3248.0330578512403</v>
      </c>
      <c r="AA10" s="74">
        <f t="shared" si="0"/>
        <v>3264.6776859504143</v>
      </c>
      <c r="AB10" s="74">
        <f t="shared" si="0"/>
        <v>3282.8870523415981</v>
      </c>
      <c r="AC10" s="74">
        <f t="shared" si="0"/>
        <v>3302.6611570247942</v>
      </c>
      <c r="AD10" s="74">
        <f t="shared" si="0"/>
        <v>3324.0000000000009</v>
      </c>
      <c r="AE10" s="74">
        <f t="shared" si="0"/>
        <v>3346.9035812672182</v>
      </c>
      <c r="AF10" s="74">
        <f t="shared" si="0"/>
        <v>3371.3719008264479</v>
      </c>
      <c r="AG10" s="74">
        <f t="shared" si="0"/>
        <v>3397.4049586776864</v>
      </c>
      <c r="AH10" s="74">
        <f t="shared" si="0"/>
        <v>3425.0027548209373</v>
      </c>
      <c r="AI10" s="74">
        <f t="shared" si="0"/>
        <v>3454.1652892561997</v>
      </c>
      <c r="AJ10" s="74">
        <f t="shared" si="0"/>
        <v>3484.8925619834718</v>
      </c>
      <c r="AK10" s="74">
        <f t="shared" si="0"/>
        <v>3517.184573002759</v>
      </c>
      <c r="AL10" s="74">
        <f t="shared" si="0"/>
        <v>3551.041322314054</v>
      </c>
      <c r="AM10" s="74">
        <f t="shared" si="0"/>
        <v>3586.4628099173615</v>
      </c>
      <c r="AN10" s="74">
        <f t="shared" si="0"/>
        <v>3623.4490358126777</v>
      </c>
      <c r="AO10" s="74">
        <f t="shared" si="0"/>
        <v>3662.0000000000055</v>
      </c>
    </row>
    <row r="11" spans="1:41">
      <c r="A11" s="7">
        <v>14.5</v>
      </c>
      <c r="B11" s="8">
        <v>3561</v>
      </c>
      <c r="C11" s="9">
        <v>3690</v>
      </c>
      <c r="D11" s="64">
        <v>4115</v>
      </c>
      <c r="E11" s="25">
        <f t="array" ref="E11:G11">((LINEST(TRANSPOSE(B11:D11),TRANSPOSE($B$5:$D$5)^{1,2})))</f>
        <v>99.311294765840174</v>
      </c>
      <c r="F11" s="25">
        <v>-1371.446280991735</v>
      </c>
      <c r="G11" s="25">
        <v>8231.4490358126714</v>
      </c>
      <c r="H11" s="74">
        <f t="shared" si="1"/>
        <v>3561</v>
      </c>
      <c r="I11" s="74">
        <f t="shared" si="1"/>
        <v>3546.0082644628101</v>
      </c>
      <c r="J11" s="74">
        <f t="shared" si="1"/>
        <v>3533.0027548209382</v>
      </c>
      <c r="K11" s="74">
        <f t="shared" si="1"/>
        <v>3521.9834710743817</v>
      </c>
      <c r="L11" s="74">
        <f t="shared" si="1"/>
        <v>3512.9504132231414</v>
      </c>
      <c r="M11" s="74">
        <f t="shared" si="1"/>
        <v>3505.9035812672182</v>
      </c>
      <c r="N11" s="74">
        <f t="shared" si="1"/>
        <v>3500.8429752066113</v>
      </c>
      <c r="O11" s="74">
        <f t="shared" si="1"/>
        <v>3497.7685950413234</v>
      </c>
      <c r="P11" s="74">
        <f t="shared" si="1"/>
        <v>3496.6804407713507</v>
      </c>
      <c r="Q11" s="74">
        <f t="shared" si="1"/>
        <v>3497.5785123966953</v>
      </c>
      <c r="R11" s="74">
        <f t="shared" si="1"/>
        <v>3500.4628099173569</v>
      </c>
      <c r="S11" s="74">
        <f t="shared" si="1"/>
        <v>3505.3333333333348</v>
      </c>
      <c r="T11" s="74">
        <f t="shared" si="1"/>
        <v>3512.1900826446299</v>
      </c>
      <c r="U11" s="74">
        <f t="shared" si="1"/>
        <v>3521.0330578512421</v>
      </c>
      <c r="V11" s="74">
        <f t="shared" si="1"/>
        <v>3531.8622589531706</v>
      </c>
      <c r="W11" s="74">
        <f t="shared" si="1"/>
        <v>3544.6776859504153</v>
      </c>
      <c r="X11" s="74">
        <f t="shared" si="0"/>
        <v>3559.479338842978</v>
      </c>
      <c r="Y11" s="74">
        <f t="shared" si="0"/>
        <v>3576.2672176308561</v>
      </c>
      <c r="Z11" s="74">
        <f t="shared" si="0"/>
        <v>3595.0413223140531</v>
      </c>
      <c r="AA11" s="74">
        <f t="shared" si="0"/>
        <v>3615.8016528925655</v>
      </c>
      <c r="AB11" s="74">
        <f t="shared" si="0"/>
        <v>3638.548209366395</v>
      </c>
      <c r="AC11" s="74">
        <f t="shared" si="0"/>
        <v>3663.2809917355407</v>
      </c>
      <c r="AD11" s="74">
        <f t="shared" si="0"/>
        <v>3690.0000000000027</v>
      </c>
      <c r="AE11" s="74">
        <f t="shared" si="0"/>
        <v>3718.7052341597828</v>
      </c>
      <c r="AF11" s="74">
        <f t="shared" si="0"/>
        <v>3749.3966942148809</v>
      </c>
      <c r="AG11" s="74">
        <f t="shared" si="0"/>
        <v>3782.0743801652934</v>
      </c>
      <c r="AH11" s="74">
        <f t="shared" si="0"/>
        <v>3816.7382920110231</v>
      </c>
      <c r="AI11" s="74">
        <f t="shared" si="0"/>
        <v>3853.3884297520699</v>
      </c>
      <c r="AJ11" s="74">
        <f t="shared" si="0"/>
        <v>3892.0247933884339</v>
      </c>
      <c r="AK11" s="74">
        <f t="shared" si="0"/>
        <v>3932.6473829201186</v>
      </c>
      <c r="AL11" s="74">
        <f t="shared" si="0"/>
        <v>3975.2561983471151</v>
      </c>
      <c r="AM11" s="74">
        <f t="shared" si="0"/>
        <v>4019.8512396694314</v>
      </c>
      <c r="AN11" s="74">
        <f t="shared" si="0"/>
        <v>4066.4325068870621</v>
      </c>
      <c r="AO11" s="74">
        <f t="shared" si="0"/>
        <v>4115.0000000000091</v>
      </c>
    </row>
    <row r="12" spans="1:41">
      <c r="A12" s="7">
        <v>15</v>
      </c>
      <c r="B12" s="8">
        <v>3928</v>
      </c>
      <c r="C12" s="9">
        <v>4108</v>
      </c>
      <c r="D12" s="64">
        <v>4627</v>
      </c>
      <c r="E12" s="25">
        <f t="array" ref="E12:G12">((LINEST(TRANSPOSE(B12:D12),TRANSPOSE($B$5:$D$5)^{1,2})))</f>
        <v>118.1818181818181</v>
      </c>
      <c r="F12" s="25">
        <v>-1619.9999999999993</v>
      </c>
      <c r="G12" s="25">
        <v>9412.4545454545423</v>
      </c>
      <c r="H12" s="74">
        <f t="shared" si="1"/>
        <v>3927.9999999999982</v>
      </c>
      <c r="I12" s="74">
        <f t="shared" si="1"/>
        <v>3911.3636363636342</v>
      </c>
      <c r="J12" s="74">
        <f t="shared" si="1"/>
        <v>3897.0909090909081</v>
      </c>
      <c r="K12" s="74">
        <f t="shared" si="1"/>
        <v>3885.1818181818162</v>
      </c>
      <c r="L12" s="74">
        <f t="shared" si="1"/>
        <v>3875.6363636363603</v>
      </c>
      <c r="M12" s="74">
        <f t="shared" si="1"/>
        <v>3868.4545454545441</v>
      </c>
      <c r="N12" s="74">
        <f t="shared" si="1"/>
        <v>3863.6363636363603</v>
      </c>
      <c r="O12" s="74">
        <f t="shared" si="1"/>
        <v>3861.1818181818162</v>
      </c>
      <c r="P12" s="74">
        <f t="shared" si="1"/>
        <v>3861.0909090909063</v>
      </c>
      <c r="Q12" s="74">
        <f t="shared" si="1"/>
        <v>3863.3636363636351</v>
      </c>
      <c r="R12" s="74">
        <f t="shared" si="1"/>
        <v>3867.9999999999973</v>
      </c>
      <c r="S12" s="74">
        <f t="shared" si="1"/>
        <v>3874.9999999999991</v>
      </c>
      <c r="T12" s="74">
        <f t="shared" si="1"/>
        <v>3884.3636363636351</v>
      </c>
      <c r="U12" s="74">
        <f t="shared" si="1"/>
        <v>3896.0909090909081</v>
      </c>
      <c r="V12" s="74">
        <f t="shared" si="1"/>
        <v>3910.1818181818171</v>
      </c>
      <c r="W12" s="74">
        <f t="shared" si="1"/>
        <v>3926.6363636363631</v>
      </c>
      <c r="X12" s="74">
        <f t="shared" si="0"/>
        <v>3945.454545454545</v>
      </c>
      <c r="Y12" s="74">
        <f t="shared" si="0"/>
        <v>3966.6363636363631</v>
      </c>
      <c r="Z12" s="74">
        <f t="shared" si="0"/>
        <v>3990.181818181818</v>
      </c>
      <c r="AA12" s="74">
        <f t="shared" si="0"/>
        <v>4016.0909090909099</v>
      </c>
      <c r="AB12" s="74">
        <f t="shared" si="0"/>
        <v>4044.3636363636369</v>
      </c>
      <c r="AC12" s="74">
        <f t="shared" si="0"/>
        <v>4075</v>
      </c>
      <c r="AD12" s="74">
        <f t="shared" si="0"/>
        <v>4108.0000000000009</v>
      </c>
      <c r="AE12" s="74">
        <f t="shared" si="0"/>
        <v>4143.3636363636379</v>
      </c>
      <c r="AF12" s="74">
        <f t="shared" si="0"/>
        <v>4181.0909090909117</v>
      </c>
      <c r="AG12" s="74">
        <f t="shared" si="0"/>
        <v>4221.1818181818198</v>
      </c>
      <c r="AH12" s="74">
        <f t="shared" si="0"/>
        <v>4263.636363636364</v>
      </c>
      <c r="AI12" s="74">
        <f t="shared" si="0"/>
        <v>4308.4545454545478</v>
      </c>
      <c r="AJ12" s="74">
        <f t="shared" si="0"/>
        <v>4355.636363636364</v>
      </c>
      <c r="AK12" s="74">
        <f t="shared" si="0"/>
        <v>4405.1818181818253</v>
      </c>
      <c r="AL12" s="74">
        <f t="shared" si="0"/>
        <v>4457.0909090909136</v>
      </c>
      <c r="AM12" s="74">
        <f t="shared" si="0"/>
        <v>4511.3636363636451</v>
      </c>
      <c r="AN12" s="74">
        <f t="shared" si="0"/>
        <v>4568.0000000000073</v>
      </c>
      <c r="AO12" s="74">
        <f t="shared" si="0"/>
        <v>4627.0000000000073</v>
      </c>
    </row>
    <row r="13" spans="1:41" ht="15" thickBot="1">
      <c r="A13" s="10">
        <v>15.5</v>
      </c>
      <c r="B13" s="11">
        <v>4322</v>
      </c>
      <c r="C13" s="12">
        <v>4587</v>
      </c>
      <c r="D13" s="65">
        <v>5209</v>
      </c>
      <c r="E13" s="25">
        <f t="array" ref="E13:G13">((LINEST(TRANSPOSE(B13:D13),TRANSPOSE($B$5:$D$5)^{1,2})))</f>
        <v>134.84848484848479</v>
      </c>
      <c r="F13" s="25">
        <v>-1821.363636363636</v>
      </c>
      <c r="G13" s="25">
        <v>10414.606060606064</v>
      </c>
      <c r="H13" s="74">
        <f t="shared" si="1"/>
        <v>4322.0000000000036</v>
      </c>
      <c r="I13" s="74">
        <f t="shared" si="1"/>
        <v>4305.7272727272757</v>
      </c>
      <c r="J13" s="74">
        <f t="shared" si="1"/>
        <v>4292.1515151515187</v>
      </c>
      <c r="K13" s="74">
        <f t="shared" si="1"/>
        <v>4281.2727272727298</v>
      </c>
      <c r="L13" s="74">
        <f t="shared" si="1"/>
        <v>4273.0909090909117</v>
      </c>
      <c r="M13" s="74">
        <f t="shared" si="1"/>
        <v>4267.6060606060637</v>
      </c>
      <c r="N13" s="74">
        <f t="shared" si="1"/>
        <v>4264.8181818181838</v>
      </c>
      <c r="O13" s="74">
        <f t="shared" si="1"/>
        <v>4264.7272727272757</v>
      </c>
      <c r="P13" s="74">
        <f t="shared" si="1"/>
        <v>4267.3333333333348</v>
      </c>
      <c r="Q13" s="74">
        <f t="shared" si="1"/>
        <v>4272.6363636363658</v>
      </c>
      <c r="R13" s="74">
        <f t="shared" si="1"/>
        <v>4280.6363636363667</v>
      </c>
      <c r="S13" s="74">
        <f t="shared" si="1"/>
        <v>4291.3333333333367</v>
      </c>
      <c r="T13" s="74">
        <f t="shared" si="1"/>
        <v>4304.7272727272766</v>
      </c>
      <c r="U13" s="74">
        <f t="shared" si="1"/>
        <v>4320.8181818181856</v>
      </c>
      <c r="V13" s="74">
        <f t="shared" si="1"/>
        <v>4339.6060606060646</v>
      </c>
      <c r="W13" s="74">
        <f t="shared" si="1"/>
        <v>4361.0909090909136</v>
      </c>
      <c r="X13" s="74">
        <f t="shared" si="0"/>
        <v>4385.2727272727316</v>
      </c>
      <c r="Y13" s="74">
        <f t="shared" si="0"/>
        <v>4412.1515151515196</v>
      </c>
      <c r="Z13" s="74">
        <f t="shared" si="0"/>
        <v>4441.7272727272775</v>
      </c>
      <c r="AA13" s="74">
        <f t="shared" si="0"/>
        <v>4474.0000000000055</v>
      </c>
      <c r="AB13" s="74">
        <f t="shared" si="0"/>
        <v>4508.9696969697034</v>
      </c>
      <c r="AC13" s="74">
        <f t="shared" si="0"/>
        <v>4546.6363636363694</v>
      </c>
      <c r="AD13" s="74">
        <f t="shared" si="0"/>
        <v>4587.0000000000055</v>
      </c>
      <c r="AE13" s="74">
        <f t="shared" si="0"/>
        <v>4630.0606060606133</v>
      </c>
      <c r="AF13" s="74">
        <f t="shared" si="0"/>
        <v>4675.8181818181874</v>
      </c>
      <c r="AG13" s="74">
        <f t="shared" si="0"/>
        <v>4724.2727272727334</v>
      </c>
      <c r="AH13" s="74">
        <f t="shared" si="0"/>
        <v>4775.4242424242475</v>
      </c>
      <c r="AI13" s="74">
        <f t="shared" si="0"/>
        <v>4829.2727272727334</v>
      </c>
      <c r="AJ13" s="74">
        <f t="shared" si="0"/>
        <v>4885.8181818181893</v>
      </c>
      <c r="AK13" s="74">
        <f t="shared" si="0"/>
        <v>4945.0606060606187</v>
      </c>
      <c r="AL13" s="74">
        <f t="shared" si="0"/>
        <v>5007.0000000000109</v>
      </c>
      <c r="AM13" s="74">
        <f t="shared" si="0"/>
        <v>5071.6363636363785</v>
      </c>
      <c r="AN13" s="74">
        <f t="shared" si="0"/>
        <v>5138.9696969697106</v>
      </c>
      <c r="AO13" s="74">
        <f t="shared" si="0"/>
        <v>5209.0000000000127</v>
      </c>
    </row>
    <row r="14" spans="1:41" ht="15" thickBot="1">
      <c r="A14" s="13">
        <v>16</v>
      </c>
      <c r="B14" s="14">
        <v>4750</v>
      </c>
      <c r="C14" s="15">
        <v>5140</v>
      </c>
      <c r="D14" s="66">
        <v>5874</v>
      </c>
      <c r="E14" s="25">
        <f t="array" ref="E14:G14">((LINEST(TRANSPOSE(B14:D14),TRANSPOSE($B$5:$D$5)^{1,2})))</f>
        <v>148.48484848484847</v>
      </c>
      <c r="F14" s="25">
        <v>-1960.909090909091</v>
      </c>
      <c r="G14" s="25">
        <v>11186.424242424246</v>
      </c>
      <c r="H14" s="74">
        <f t="shared" si="1"/>
        <v>4750.0000000000027</v>
      </c>
      <c r="I14" s="74">
        <f t="shared" si="1"/>
        <v>4736.5454545454577</v>
      </c>
      <c r="J14" s="74">
        <f t="shared" si="1"/>
        <v>4726.0606060606087</v>
      </c>
      <c r="K14" s="74">
        <f t="shared" si="1"/>
        <v>4718.5454545454568</v>
      </c>
      <c r="L14" s="74">
        <f t="shared" si="1"/>
        <v>4714.0000000000018</v>
      </c>
      <c r="M14" s="74">
        <f t="shared" si="1"/>
        <v>4712.4242424242448</v>
      </c>
      <c r="N14" s="74">
        <f t="shared" si="1"/>
        <v>4713.8181818181838</v>
      </c>
      <c r="O14" s="74">
        <f t="shared" si="1"/>
        <v>4718.1818181818198</v>
      </c>
      <c r="P14" s="74">
        <f t="shared" si="1"/>
        <v>4725.5151515151547</v>
      </c>
      <c r="Q14" s="74">
        <f t="shared" si="1"/>
        <v>4735.8181818181847</v>
      </c>
      <c r="R14" s="74">
        <f t="shared" si="1"/>
        <v>4749.0909090909126</v>
      </c>
      <c r="S14" s="74">
        <f t="shared" si="1"/>
        <v>4765.3333333333376</v>
      </c>
      <c r="T14" s="74">
        <f t="shared" si="1"/>
        <v>4784.5454545454595</v>
      </c>
      <c r="U14" s="74">
        <f t="shared" si="1"/>
        <v>4806.7272727272757</v>
      </c>
      <c r="V14" s="74">
        <f t="shared" si="1"/>
        <v>4831.8787878787916</v>
      </c>
      <c r="W14" s="74">
        <f t="shared" si="1"/>
        <v>4860.0000000000036</v>
      </c>
      <c r="X14" s="74">
        <f t="shared" si="0"/>
        <v>4891.0909090909154</v>
      </c>
      <c r="Y14" s="74">
        <f t="shared" si="0"/>
        <v>4925.1515151515214</v>
      </c>
      <c r="Z14" s="74">
        <f t="shared" si="0"/>
        <v>4962.1818181818253</v>
      </c>
      <c r="AA14" s="74">
        <f t="shared" si="0"/>
        <v>5002.1818181818253</v>
      </c>
      <c r="AB14" s="74">
        <f t="shared" si="0"/>
        <v>5045.1515151515214</v>
      </c>
      <c r="AC14" s="74">
        <f t="shared" si="0"/>
        <v>5091.0909090909154</v>
      </c>
      <c r="AD14" s="74">
        <f t="shared" si="0"/>
        <v>5140.0000000000055</v>
      </c>
      <c r="AE14" s="74">
        <f t="shared" si="0"/>
        <v>5191.8787878787953</v>
      </c>
      <c r="AF14" s="74">
        <f t="shared" si="0"/>
        <v>5246.7272727272812</v>
      </c>
      <c r="AG14" s="74">
        <f t="shared" si="0"/>
        <v>5304.5454545454631</v>
      </c>
      <c r="AH14" s="74">
        <f t="shared" si="0"/>
        <v>5365.3333333333412</v>
      </c>
      <c r="AI14" s="74">
        <f t="shared" si="0"/>
        <v>5429.0909090909172</v>
      </c>
      <c r="AJ14" s="74">
        <f t="shared" si="0"/>
        <v>5495.8181818181911</v>
      </c>
      <c r="AK14" s="74">
        <f t="shared" si="0"/>
        <v>5565.5151515151683</v>
      </c>
      <c r="AL14" s="74">
        <f t="shared" si="0"/>
        <v>5638.1818181818344</v>
      </c>
      <c r="AM14" s="74">
        <f t="shared" si="0"/>
        <v>5713.818181818202</v>
      </c>
      <c r="AN14" s="74">
        <f t="shared" si="0"/>
        <v>5792.424242424262</v>
      </c>
      <c r="AO14" s="74">
        <f t="shared" si="0"/>
        <v>5874.0000000000146</v>
      </c>
    </row>
    <row r="15" spans="1:41">
      <c r="A15" s="16">
        <v>16.5</v>
      </c>
      <c r="B15" s="5">
        <v>5218</v>
      </c>
      <c r="C15" s="6">
        <v>5777</v>
      </c>
      <c r="D15" s="63">
        <v>6639</v>
      </c>
      <c r="E15" s="25">
        <f t="array" ref="E15:G15">((LINEST(TRANSPOSE(B15:D15),TRANSPOSE($B$5:$D$5)^{1,2})))</f>
        <v>160.46831955922863</v>
      </c>
      <c r="F15" s="25">
        <v>-2056.6528925619837</v>
      </c>
      <c r="G15" s="25">
        <v>11792.556473829201</v>
      </c>
      <c r="H15" s="74">
        <f t="shared" si="1"/>
        <v>5217.9999999999991</v>
      </c>
      <c r="I15" s="74">
        <f t="shared" si="1"/>
        <v>5209.7107438016519</v>
      </c>
      <c r="J15" s="74">
        <f t="shared" si="1"/>
        <v>5204.6308539944894</v>
      </c>
      <c r="K15" s="74">
        <f t="shared" si="1"/>
        <v>5202.7603305785115</v>
      </c>
      <c r="L15" s="74">
        <f t="shared" si="1"/>
        <v>5204.0991735537173</v>
      </c>
      <c r="M15" s="74">
        <f t="shared" si="1"/>
        <v>5208.6473829201077</v>
      </c>
      <c r="N15" s="74">
        <f t="shared" si="1"/>
        <v>5216.4049586776837</v>
      </c>
      <c r="O15" s="74">
        <f t="shared" si="1"/>
        <v>5227.3719008264452</v>
      </c>
      <c r="P15" s="74">
        <f t="shared" si="1"/>
        <v>5241.5482093663904</v>
      </c>
      <c r="Q15" s="74">
        <f t="shared" si="1"/>
        <v>5258.9338842975194</v>
      </c>
      <c r="R15" s="74">
        <f t="shared" si="1"/>
        <v>5279.5289256198357</v>
      </c>
      <c r="S15" s="74">
        <f t="shared" si="1"/>
        <v>5303.3333333333339</v>
      </c>
      <c r="T15" s="74">
        <f t="shared" si="1"/>
        <v>5330.3471074380177</v>
      </c>
      <c r="U15" s="74">
        <f t="shared" si="1"/>
        <v>5360.5702479338852</v>
      </c>
      <c r="V15" s="74">
        <f t="shared" si="1"/>
        <v>5394.0027548209382</v>
      </c>
      <c r="W15" s="74">
        <f t="shared" si="1"/>
        <v>5430.644628099175</v>
      </c>
      <c r="X15" s="74">
        <f t="shared" si="0"/>
        <v>5470.4958677685972</v>
      </c>
      <c r="Y15" s="74">
        <f t="shared" si="0"/>
        <v>5513.5564738292051</v>
      </c>
      <c r="Z15" s="74">
        <f t="shared" si="0"/>
        <v>5559.8264462809948</v>
      </c>
      <c r="AA15" s="74">
        <f t="shared" si="0"/>
        <v>5609.3057851239701</v>
      </c>
      <c r="AB15" s="74">
        <f t="shared" si="0"/>
        <v>5661.9944903581309</v>
      </c>
      <c r="AC15" s="74">
        <f t="shared" si="0"/>
        <v>5717.8925619834736</v>
      </c>
      <c r="AD15" s="74">
        <f t="shared" si="0"/>
        <v>5777.0000000000018</v>
      </c>
      <c r="AE15" s="74">
        <f t="shared" si="0"/>
        <v>5839.3168044077174</v>
      </c>
      <c r="AF15" s="74">
        <f t="shared" si="0"/>
        <v>5904.8429752066149</v>
      </c>
      <c r="AG15" s="74">
        <f t="shared" si="0"/>
        <v>5973.578512396698</v>
      </c>
      <c r="AH15" s="74">
        <f t="shared" si="0"/>
        <v>6045.5234159779629</v>
      </c>
      <c r="AI15" s="74">
        <f t="shared" si="0"/>
        <v>6120.6776859504153</v>
      </c>
      <c r="AJ15" s="74">
        <f t="shared" si="0"/>
        <v>6199.0413223140567</v>
      </c>
      <c r="AK15" s="74">
        <f t="shared" si="0"/>
        <v>6280.6143250688856</v>
      </c>
      <c r="AL15" s="74">
        <f t="shared" si="0"/>
        <v>6365.3966942148909</v>
      </c>
      <c r="AM15" s="74">
        <f t="shared" si="0"/>
        <v>6453.3884297520835</v>
      </c>
      <c r="AN15" s="74">
        <f t="shared" si="0"/>
        <v>6544.5895316804581</v>
      </c>
      <c r="AO15" s="74">
        <f t="shared" si="0"/>
        <v>6639.0000000000164</v>
      </c>
    </row>
    <row r="16" spans="1:41">
      <c r="A16" s="7">
        <v>17</v>
      </c>
      <c r="B16" s="8">
        <v>5732</v>
      </c>
      <c r="C16" s="9">
        <v>6514</v>
      </c>
      <c r="D16" s="64">
        <v>7521</v>
      </c>
      <c r="E16" s="25">
        <f t="array" ref="E16:G16">((LINEST(TRANSPOSE(B16:D16),TRANSPOSE($B$5:$D$5)^{1,2})))</f>
        <v>169.69696969696975</v>
      </c>
      <c r="F16" s="25">
        <v>-2088.1818181818194</v>
      </c>
      <c r="G16" s="25">
        <v>12155.484848484855</v>
      </c>
      <c r="H16" s="74">
        <f t="shared" si="1"/>
        <v>5732.0000000000009</v>
      </c>
      <c r="I16" s="74">
        <f t="shared" si="1"/>
        <v>5731.9090909090919</v>
      </c>
      <c r="J16" s="74">
        <f t="shared" si="1"/>
        <v>5735.2121212121228</v>
      </c>
      <c r="K16" s="74">
        <f t="shared" si="1"/>
        <v>5741.9090909090919</v>
      </c>
      <c r="L16" s="74">
        <f t="shared" si="1"/>
        <v>5752.0000000000018</v>
      </c>
      <c r="M16" s="74">
        <f t="shared" si="1"/>
        <v>5765.484848484849</v>
      </c>
      <c r="N16" s="74">
        <f t="shared" si="1"/>
        <v>5782.363636363636</v>
      </c>
      <c r="O16" s="74">
        <f t="shared" si="1"/>
        <v>5802.636363636364</v>
      </c>
      <c r="P16" s="74">
        <f t="shared" si="1"/>
        <v>5826.3030303030309</v>
      </c>
      <c r="Q16" s="74">
        <f t="shared" si="1"/>
        <v>5853.3636363636379</v>
      </c>
      <c r="R16" s="74">
        <f t="shared" si="1"/>
        <v>5883.8181818181856</v>
      </c>
      <c r="S16" s="74">
        <f t="shared" si="1"/>
        <v>5917.6666666666697</v>
      </c>
      <c r="T16" s="74">
        <f t="shared" si="1"/>
        <v>5954.9090909090955</v>
      </c>
      <c r="U16" s="74">
        <f t="shared" si="1"/>
        <v>5995.5454545454577</v>
      </c>
      <c r="V16" s="74">
        <f t="shared" si="1"/>
        <v>6039.5757575757634</v>
      </c>
      <c r="W16" s="74">
        <f t="shared" si="1"/>
        <v>6087.0000000000055</v>
      </c>
      <c r="X16" s="74">
        <f t="shared" si="0"/>
        <v>6137.8181818181893</v>
      </c>
      <c r="Y16" s="74">
        <f t="shared" si="0"/>
        <v>6192.0303030303094</v>
      </c>
      <c r="Z16" s="74">
        <f t="shared" si="0"/>
        <v>6249.6363636363712</v>
      </c>
      <c r="AA16" s="74">
        <f t="shared" si="0"/>
        <v>6310.6363636363712</v>
      </c>
      <c r="AB16" s="74">
        <f t="shared" si="0"/>
        <v>6375.030303030313</v>
      </c>
      <c r="AC16" s="74">
        <f t="shared" si="0"/>
        <v>6442.8181818181874</v>
      </c>
      <c r="AD16" s="74">
        <f t="shared" si="0"/>
        <v>6514.0000000000073</v>
      </c>
      <c r="AE16" s="74">
        <f t="shared" si="0"/>
        <v>6588.5757575757671</v>
      </c>
      <c r="AF16" s="74">
        <f t="shared" si="0"/>
        <v>6666.5454545454613</v>
      </c>
      <c r="AG16" s="74">
        <f t="shared" si="0"/>
        <v>6747.9090909090992</v>
      </c>
      <c r="AH16" s="74">
        <f t="shared" si="0"/>
        <v>6832.6666666666752</v>
      </c>
      <c r="AI16" s="74">
        <f t="shared" si="0"/>
        <v>6920.8181818181911</v>
      </c>
      <c r="AJ16" s="74">
        <f t="shared" si="0"/>
        <v>7012.3636363636433</v>
      </c>
      <c r="AK16" s="74">
        <f t="shared" si="0"/>
        <v>7107.30303030305</v>
      </c>
      <c r="AL16" s="74">
        <f t="shared" si="0"/>
        <v>7205.636363636384</v>
      </c>
      <c r="AM16" s="74">
        <f t="shared" si="0"/>
        <v>7307.3636363636579</v>
      </c>
      <c r="AN16" s="74">
        <f t="shared" si="0"/>
        <v>7412.4848484848699</v>
      </c>
      <c r="AO16" s="74">
        <f t="shared" si="0"/>
        <v>7521.0000000000218</v>
      </c>
    </row>
    <row r="17" spans="1:41">
      <c r="A17" s="7">
        <v>17.5</v>
      </c>
      <c r="B17" s="8">
        <v>6298</v>
      </c>
      <c r="C17" s="9">
        <v>7364</v>
      </c>
      <c r="D17" s="64">
        <v>8543</v>
      </c>
      <c r="E17" s="25">
        <f t="array" ref="E17:G17">((LINEST(TRANSPOSE(B17:D17),TRANSPOSE($B$5:$D$5)^{1,2})))</f>
        <v>177.96143250688709</v>
      </c>
      <c r="F17" s="25">
        <v>-2078.09917355372</v>
      </c>
      <c r="G17" s="25">
        <v>12352.460055096426</v>
      </c>
      <c r="H17" s="74">
        <f t="shared" si="1"/>
        <v>6298.0000000000027</v>
      </c>
      <c r="I17" s="74">
        <f t="shared" si="1"/>
        <v>6309.0826446281026</v>
      </c>
      <c r="J17" s="74">
        <f t="shared" si="1"/>
        <v>6323.7245179063393</v>
      </c>
      <c r="K17" s="74">
        <f t="shared" si="1"/>
        <v>6341.925619834713</v>
      </c>
      <c r="L17" s="74">
        <f t="shared" si="1"/>
        <v>6363.6859504132253</v>
      </c>
      <c r="M17" s="74">
        <f t="shared" si="1"/>
        <v>6389.0055096418755</v>
      </c>
      <c r="N17" s="74">
        <f t="shared" si="1"/>
        <v>6417.8842975206635</v>
      </c>
      <c r="O17" s="74">
        <f t="shared" si="1"/>
        <v>6450.3223140495884</v>
      </c>
      <c r="P17" s="74">
        <f t="shared" si="1"/>
        <v>6486.3195592286538</v>
      </c>
      <c r="Q17" s="74">
        <f t="shared" si="1"/>
        <v>6525.8760330578552</v>
      </c>
      <c r="R17" s="74">
        <f t="shared" si="1"/>
        <v>6568.9917355371963</v>
      </c>
      <c r="S17" s="74">
        <f t="shared" si="1"/>
        <v>6615.6666666666733</v>
      </c>
      <c r="T17" s="74">
        <f t="shared" si="1"/>
        <v>6665.9008264462882</v>
      </c>
      <c r="U17" s="74">
        <f t="shared" si="1"/>
        <v>6719.6942148760409</v>
      </c>
      <c r="V17" s="74">
        <f t="shared" si="1"/>
        <v>6777.0468319559313</v>
      </c>
      <c r="W17" s="74">
        <f t="shared" si="1"/>
        <v>6837.9586776859578</v>
      </c>
      <c r="X17" s="74">
        <f t="shared" si="0"/>
        <v>6902.4297520661239</v>
      </c>
      <c r="Y17" s="74">
        <f t="shared" si="0"/>
        <v>6970.4600550964278</v>
      </c>
      <c r="Z17" s="74">
        <f t="shared" si="0"/>
        <v>7042.0495867768677</v>
      </c>
      <c r="AA17" s="74">
        <f t="shared" si="0"/>
        <v>7117.1983471074491</v>
      </c>
      <c r="AB17" s="74">
        <f t="shared" si="0"/>
        <v>7195.9063360881664</v>
      </c>
      <c r="AC17" s="74">
        <f t="shared" si="0"/>
        <v>7278.1735537190198</v>
      </c>
      <c r="AD17" s="74">
        <f t="shared" si="0"/>
        <v>7364.0000000000109</v>
      </c>
      <c r="AE17" s="74">
        <f t="shared" si="0"/>
        <v>7453.3856749311417</v>
      </c>
      <c r="AF17" s="74">
        <f t="shared" si="0"/>
        <v>7546.3305785124103</v>
      </c>
      <c r="AG17" s="74">
        <f t="shared" si="0"/>
        <v>7642.8347107438112</v>
      </c>
      <c r="AH17" s="74">
        <f t="shared" si="0"/>
        <v>7742.8980716253536</v>
      </c>
      <c r="AI17" s="74">
        <f t="shared" si="0"/>
        <v>7846.5206611570356</v>
      </c>
      <c r="AJ17" s="74">
        <f t="shared" si="0"/>
        <v>7953.7024793388537</v>
      </c>
      <c r="AK17" s="74">
        <f t="shared" si="0"/>
        <v>8064.4435261708222</v>
      </c>
      <c r="AL17" s="74">
        <f t="shared" si="0"/>
        <v>8178.7438016529159</v>
      </c>
      <c r="AM17" s="74">
        <f t="shared" si="0"/>
        <v>8296.603305785151</v>
      </c>
      <c r="AN17" s="74">
        <f t="shared" si="0"/>
        <v>8418.0220385675202</v>
      </c>
      <c r="AO17" s="74">
        <f t="shared" si="0"/>
        <v>8543.0000000000273</v>
      </c>
    </row>
    <row r="18" spans="1:41">
      <c r="A18" s="7">
        <v>18</v>
      </c>
      <c r="B18" s="8">
        <v>6921</v>
      </c>
      <c r="C18" s="9">
        <v>8341</v>
      </c>
      <c r="D18" s="64">
        <v>9727</v>
      </c>
      <c r="E18" s="25">
        <f t="array" ref="E18:G18">((LINEST(TRANSPOSE(B18:D18),TRANSPOSE($B$5:$D$5)^{1,2})))</f>
        <v>186.22589531680444</v>
      </c>
      <c r="F18" s="25">
        <v>-2036.1983471074393</v>
      </c>
      <c r="G18" s="25">
        <v>12412.344352617089</v>
      </c>
      <c r="H18" s="74">
        <f t="shared" si="1"/>
        <v>6921.0000000000027</v>
      </c>
      <c r="I18" s="74">
        <f t="shared" si="1"/>
        <v>6946.4380165289285</v>
      </c>
      <c r="J18" s="74">
        <f t="shared" si="1"/>
        <v>6975.6005509641891</v>
      </c>
      <c r="K18" s="74">
        <f t="shared" si="1"/>
        <v>7008.4876033057881</v>
      </c>
      <c r="L18" s="74">
        <f t="shared" si="1"/>
        <v>7045.0991735537209</v>
      </c>
      <c r="M18" s="74">
        <f t="shared" si="1"/>
        <v>7085.4352617079903</v>
      </c>
      <c r="N18" s="74">
        <f t="shared" si="1"/>
        <v>7129.4958677685972</v>
      </c>
      <c r="O18" s="74">
        <f t="shared" si="1"/>
        <v>7177.2809917355389</v>
      </c>
      <c r="P18" s="74">
        <f t="shared" si="1"/>
        <v>7228.7906336088163</v>
      </c>
      <c r="Q18" s="74">
        <f t="shared" si="1"/>
        <v>7284.0247933884311</v>
      </c>
      <c r="R18" s="74">
        <f t="shared" si="1"/>
        <v>7342.9834710743871</v>
      </c>
      <c r="S18" s="74">
        <f t="shared" si="1"/>
        <v>7405.6666666666733</v>
      </c>
      <c r="T18" s="74">
        <f t="shared" si="1"/>
        <v>7472.074380165297</v>
      </c>
      <c r="U18" s="74">
        <f t="shared" si="1"/>
        <v>7542.2066115702564</v>
      </c>
      <c r="V18" s="74">
        <f t="shared" si="1"/>
        <v>7616.0633608815515</v>
      </c>
      <c r="W18" s="74">
        <f t="shared" si="1"/>
        <v>7693.6446280991822</v>
      </c>
      <c r="X18" s="74">
        <f t="shared" si="0"/>
        <v>7774.9504132231505</v>
      </c>
      <c r="Y18" s="74">
        <f t="shared" si="0"/>
        <v>7859.9807162534526</v>
      </c>
      <c r="Z18" s="74">
        <f t="shared" si="0"/>
        <v>7948.7355371900921</v>
      </c>
      <c r="AA18" s="74">
        <f t="shared" si="0"/>
        <v>8041.2148760330674</v>
      </c>
      <c r="AB18" s="74">
        <f t="shared" si="0"/>
        <v>8137.4187327823802</v>
      </c>
      <c r="AC18" s="74">
        <f t="shared" si="0"/>
        <v>8237.3471074380286</v>
      </c>
      <c r="AD18" s="74">
        <f t="shared" si="0"/>
        <v>8341.0000000000109</v>
      </c>
      <c r="AE18" s="74">
        <f t="shared" si="0"/>
        <v>8448.3774104683289</v>
      </c>
      <c r="AF18" s="74">
        <f t="shared" si="0"/>
        <v>8559.479338842988</v>
      </c>
      <c r="AG18" s="74">
        <f t="shared" si="0"/>
        <v>8674.305785123981</v>
      </c>
      <c r="AH18" s="74">
        <f t="shared" si="0"/>
        <v>8792.8567493113042</v>
      </c>
      <c r="AI18" s="74">
        <f t="shared" si="0"/>
        <v>8915.1322314049703</v>
      </c>
      <c r="AJ18" s="74">
        <f t="shared" si="0"/>
        <v>9041.1322314049721</v>
      </c>
      <c r="AK18" s="74">
        <f t="shared" si="0"/>
        <v>9170.8567493113205</v>
      </c>
      <c r="AL18" s="74">
        <f t="shared" si="0"/>
        <v>9304.3057851239919</v>
      </c>
      <c r="AM18" s="74">
        <f t="shared" si="0"/>
        <v>9441.4793388430062</v>
      </c>
      <c r="AN18" s="74">
        <f t="shared" si="0"/>
        <v>9582.3774104683471</v>
      </c>
      <c r="AO18" s="74">
        <f t="shared" si="0"/>
        <v>9727.0000000000291</v>
      </c>
    </row>
    <row r="19" spans="1:41">
      <c r="A19" s="7">
        <v>18.5</v>
      </c>
      <c r="B19" s="8">
        <v>7606</v>
      </c>
      <c r="C19" s="9">
        <v>9458</v>
      </c>
      <c r="D19" s="64">
        <v>11101</v>
      </c>
      <c r="E19" s="25">
        <f t="array" ref="E19:G19">((LINEST(TRANSPOSE(B19:D19),TRANSPOSE($B$5:$D$5)^{1,2})))</f>
        <v>197.52066115702485</v>
      </c>
      <c r="F19" s="25">
        <v>-2002.4793388429769</v>
      </c>
      <c r="G19" s="25">
        <v>12471.380165289267</v>
      </c>
      <c r="H19" s="74">
        <f t="shared" si="1"/>
        <v>7606.0000000000027</v>
      </c>
      <c r="I19" s="74">
        <f t="shared" si="1"/>
        <v>7648.7024793388473</v>
      </c>
      <c r="J19" s="74">
        <f t="shared" si="1"/>
        <v>7695.3553719008278</v>
      </c>
      <c r="K19" s="74">
        <f t="shared" si="1"/>
        <v>7745.9586776859533</v>
      </c>
      <c r="L19" s="74">
        <f t="shared" si="1"/>
        <v>7800.5123966942174</v>
      </c>
      <c r="M19" s="74">
        <f t="shared" si="1"/>
        <v>7859.016528925622</v>
      </c>
      <c r="N19" s="74">
        <f t="shared" si="1"/>
        <v>7921.4710743801679</v>
      </c>
      <c r="O19" s="74">
        <f t="shared" si="1"/>
        <v>7987.8760330578534</v>
      </c>
      <c r="P19" s="74">
        <f t="shared" si="1"/>
        <v>8058.2314049586803</v>
      </c>
      <c r="Q19" s="74">
        <f t="shared" si="1"/>
        <v>8132.5371900826467</v>
      </c>
      <c r="R19" s="74">
        <f t="shared" si="1"/>
        <v>8210.7933884297618</v>
      </c>
      <c r="S19" s="74">
        <f t="shared" si="1"/>
        <v>8293.0000000000109</v>
      </c>
      <c r="T19" s="74">
        <f t="shared" si="1"/>
        <v>8379.1570247933996</v>
      </c>
      <c r="U19" s="74">
        <f t="shared" si="1"/>
        <v>8469.2644628099279</v>
      </c>
      <c r="V19" s="74">
        <f t="shared" si="1"/>
        <v>8563.3223140495993</v>
      </c>
      <c r="W19" s="74">
        <f t="shared" si="1"/>
        <v>8661.3305785124085</v>
      </c>
      <c r="X19" s="74">
        <f t="shared" si="0"/>
        <v>8763.2892561983608</v>
      </c>
      <c r="Y19" s="74">
        <f t="shared" si="0"/>
        <v>8869.1983471074491</v>
      </c>
      <c r="Z19" s="74">
        <f t="shared" si="0"/>
        <v>8979.0578512396805</v>
      </c>
      <c r="AA19" s="74">
        <f t="shared" si="0"/>
        <v>9092.8677685950552</v>
      </c>
      <c r="AB19" s="74">
        <f t="shared" si="0"/>
        <v>9210.6280991735675</v>
      </c>
      <c r="AC19" s="74">
        <f t="shared" si="0"/>
        <v>9332.3388429752213</v>
      </c>
      <c r="AD19" s="74">
        <f t="shared" ref="AD19:AO19" si="2">AD$5^2*$E19+AD$5*$F19+$G19</f>
        <v>9458.0000000000109</v>
      </c>
      <c r="AE19" s="74">
        <f t="shared" si="2"/>
        <v>9587.6115702479456</v>
      </c>
      <c r="AF19" s="74">
        <f t="shared" si="2"/>
        <v>9721.1735537190234</v>
      </c>
      <c r="AG19" s="74">
        <f t="shared" si="2"/>
        <v>9858.6859504132372</v>
      </c>
      <c r="AH19" s="74">
        <f t="shared" si="2"/>
        <v>10000.14876033059</v>
      </c>
      <c r="AI19" s="74">
        <f t="shared" si="2"/>
        <v>10145.561983471089</v>
      </c>
      <c r="AJ19" s="74">
        <f t="shared" si="2"/>
        <v>10294.925619834725</v>
      </c>
      <c r="AK19" s="74">
        <f t="shared" si="2"/>
        <v>10448.239669421519</v>
      </c>
      <c r="AL19" s="74">
        <f t="shared" si="2"/>
        <v>10605.504132231434</v>
      </c>
      <c r="AM19" s="74">
        <f t="shared" si="2"/>
        <v>10766.719008264497</v>
      </c>
      <c r="AN19" s="74">
        <f t="shared" si="2"/>
        <v>10931.884297520695</v>
      </c>
      <c r="AO19" s="74">
        <f t="shared" si="2"/>
        <v>11101.000000000031</v>
      </c>
    </row>
    <row r="20" spans="1:41">
      <c r="A20" s="7">
        <v>19</v>
      </c>
      <c r="B20" s="8">
        <v>8353</v>
      </c>
      <c r="C20" s="9">
        <v>10723</v>
      </c>
      <c r="D20" s="64">
        <v>12695</v>
      </c>
      <c r="E20" s="25">
        <f t="array" ref="E20:G20">((LINEST(TRANSPOSE(B20:D20),TRANSPOSE($B$5:$D$5)^{1,2})))</f>
        <v>216.80440771349879</v>
      </c>
      <c r="F20" s="25">
        <v>-2044.7107438016562</v>
      </c>
      <c r="G20" s="25">
        <v>12758.443526170813</v>
      </c>
      <c r="H20" s="74">
        <f t="shared" si="1"/>
        <v>8353</v>
      </c>
      <c r="I20" s="74">
        <f t="shared" si="1"/>
        <v>8415.1983471074382</v>
      </c>
      <c r="J20" s="74">
        <f t="shared" si="1"/>
        <v>8481.7327823691467</v>
      </c>
      <c r="K20" s="74">
        <f t="shared" si="1"/>
        <v>8552.6033057851237</v>
      </c>
      <c r="L20" s="74">
        <f t="shared" si="1"/>
        <v>8627.809917355371</v>
      </c>
      <c r="M20" s="74">
        <f t="shared" si="1"/>
        <v>8707.3526170798887</v>
      </c>
      <c r="N20" s="74">
        <f t="shared" si="1"/>
        <v>8791.2314049586766</v>
      </c>
      <c r="O20" s="74">
        <f t="shared" si="1"/>
        <v>8879.4462809917331</v>
      </c>
      <c r="P20" s="74">
        <f t="shared" si="1"/>
        <v>8971.9972451790636</v>
      </c>
      <c r="Q20" s="74">
        <f t="shared" si="1"/>
        <v>9068.8842975206589</v>
      </c>
      <c r="R20" s="74">
        <f t="shared" si="1"/>
        <v>9170.1074380165392</v>
      </c>
      <c r="S20" s="74">
        <f t="shared" si="1"/>
        <v>9275.666666666677</v>
      </c>
      <c r="T20" s="74">
        <f t="shared" si="1"/>
        <v>9385.5619834710833</v>
      </c>
      <c r="U20" s="74">
        <f t="shared" si="1"/>
        <v>9499.7933884297618</v>
      </c>
      <c r="V20" s="74">
        <f t="shared" si="1"/>
        <v>9618.3608815427106</v>
      </c>
      <c r="W20" s="74">
        <f t="shared" si="1"/>
        <v>9741.2644628099279</v>
      </c>
      <c r="X20" s="74">
        <f t="shared" ref="X20:AO21" si="3">X$5^2*$E20+X$5*$F20+$G20</f>
        <v>9868.5041322314173</v>
      </c>
      <c r="Y20" s="74">
        <f t="shared" si="3"/>
        <v>10000.079889807175</v>
      </c>
      <c r="Z20" s="74">
        <f t="shared" si="3"/>
        <v>10135.991735537202</v>
      </c>
      <c r="AA20" s="74">
        <f t="shared" si="3"/>
        <v>10276.2396694215</v>
      </c>
      <c r="AB20" s="74">
        <f t="shared" si="3"/>
        <v>10420.823691460069</v>
      </c>
      <c r="AC20" s="74">
        <f t="shared" si="3"/>
        <v>10569.743801652905</v>
      </c>
      <c r="AD20" s="74">
        <f t="shared" si="3"/>
        <v>10723.000000000015</v>
      </c>
      <c r="AE20" s="74">
        <f t="shared" si="3"/>
        <v>10880.592286501391</v>
      </c>
      <c r="AF20" s="74">
        <f t="shared" si="3"/>
        <v>11042.520661157041</v>
      </c>
      <c r="AG20" s="74">
        <f t="shared" si="3"/>
        <v>11208.785123966956</v>
      </c>
      <c r="AH20" s="74">
        <f t="shared" si="3"/>
        <v>11379.385674931145</v>
      </c>
      <c r="AI20" s="74">
        <f t="shared" si="3"/>
        <v>11554.322314049601</v>
      </c>
      <c r="AJ20" s="74">
        <f t="shared" si="3"/>
        <v>11733.595041322325</v>
      </c>
      <c r="AK20" s="74">
        <f t="shared" si="3"/>
        <v>11917.203856749347</v>
      </c>
      <c r="AL20" s="74">
        <f t="shared" si="3"/>
        <v>12105.148760330612</v>
      </c>
      <c r="AM20" s="74">
        <f t="shared" si="3"/>
        <v>12297.429752066153</v>
      </c>
      <c r="AN20" s="74">
        <f t="shared" si="3"/>
        <v>12494.046831955962</v>
      </c>
      <c r="AO20" s="74">
        <f t="shared" si="3"/>
        <v>12695.000000000036</v>
      </c>
    </row>
    <row r="21" spans="1:41">
      <c r="A21" s="17">
        <v>19.5</v>
      </c>
      <c r="B21" s="8">
        <v>9159</v>
      </c>
      <c r="C21" s="9">
        <v>12141</v>
      </c>
      <c r="D21" s="64">
        <v>14540</v>
      </c>
      <c r="E21" s="25">
        <f t="array" ref="E21:G21">((LINEST(TRANSPOSE(B21:D21),TRANSPOSE($B$5:$D$5)^{1,2})))</f>
        <v>250.13774104683216</v>
      </c>
      <c r="F21" s="25">
        <v>-2246.528925619838</v>
      </c>
      <c r="G21" s="25">
        <v>13555.201101928387</v>
      </c>
      <c r="H21" s="74">
        <f t="shared" si="1"/>
        <v>9159</v>
      </c>
      <c r="I21" s="74">
        <f t="shared" si="1"/>
        <v>9242.016528925622</v>
      </c>
      <c r="J21" s="74">
        <f t="shared" si="1"/>
        <v>9330.0358126721767</v>
      </c>
      <c r="K21" s="74">
        <f t="shared" si="1"/>
        <v>9423.0578512396714</v>
      </c>
      <c r="L21" s="74">
        <f t="shared" si="1"/>
        <v>9521.0826446280989</v>
      </c>
      <c r="M21" s="74">
        <f t="shared" si="1"/>
        <v>9624.1101928374646</v>
      </c>
      <c r="N21" s="74">
        <f t="shared" si="1"/>
        <v>9732.1404958677685</v>
      </c>
      <c r="O21" s="74">
        <f t="shared" si="1"/>
        <v>9845.173553719007</v>
      </c>
      <c r="P21" s="74">
        <f t="shared" si="1"/>
        <v>9963.2093663911855</v>
      </c>
      <c r="Q21" s="74">
        <f t="shared" si="1"/>
        <v>10086.247933884297</v>
      </c>
      <c r="R21" s="74">
        <f t="shared" si="1"/>
        <v>10214.289256198361</v>
      </c>
      <c r="S21" s="74">
        <f t="shared" si="1"/>
        <v>10347.333333333347</v>
      </c>
      <c r="T21" s="74">
        <f t="shared" si="1"/>
        <v>10485.380165289269</v>
      </c>
      <c r="U21" s="74">
        <f t="shared" si="1"/>
        <v>10628.429752066129</v>
      </c>
      <c r="V21" s="74">
        <f t="shared" si="1"/>
        <v>10776.482093663926</v>
      </c>
      <c r="W21" s="74">
        <f t="shared" si="1"/>
        <v>10929.537190082659</v>
      </c>
      <c r="X21" s="74">
        <f t="shared" si="3"/>
        <v>11087.595041322329</v>
      </c>
      <c r="Y21" s="74">
        <f t="shared" si="3"/>
        <v>11250.655647382937</v>
      </c>
      <c r="Z21" s="74">
        <f t="shared" si="3"/>
        <v>11418.719008264479</v>
      </c>
      <c r="AA21" s="74">
        <f t="shared" si="3"/>
        <v>11591.785123966958</v>
      </c>
      <c r="AB21" s="74">
        <f t="shared" si="3"/>
        <v>11769.853994490377</v>
      </c>
      <c r="AC21" s="74">
        <f t="shared" si="3"/>
        <v>11952.92561983473</v>
      </c>
      <c r="AD21" s="74">
        <f t="shared" si="3"/>
        <v>12141.000000000016</v>
      </c>
      <c r="AE21" s="74">
        <f t="shared" si="3"/>
        <v>12334.077134986246</v>
      </c>
      <c r="AF21" s="74">
        <f t="shared" si="3"/>
        <v>12532.157024793409</v>
      </c>
      <c r="AG21" s="74">
        <f t="shared" si="3"/>
        <v>12735.239669421508</v>
      </c>
      <c r="AH21" s="74">
        <f t="shared" si="3"/>
        <v>12943.325068870543</v>
      </c>
      <c r="AI21" s="74">
        <f t="shared" si="3"/>
        <v>13156.413223140518</v>
      </c>
      <c r="AJ21" s="74">
        <f t="shared" si="3"/>
        <v>13374.504132231426</v>
      </c>
      <c r="AK21" s="74">
        <f t="shared" si="3"/>
        <v>13597.597796143296</v>
      </c>
      <c r="AL21" s="74">
        <f t="shared" si="3"/>
        <v>13825.694214876077</v>
      </c>
      <c r="AM21" s="74">
        <f t="shared" si="3"/>
        <v>14058.793388429802</v>
      </c>
      <c r="AN21" s="74">
        <f t="shared" si="3"/>
        <v>14296.895316804455</v>
      </c>
      <c r="AO21" s="74">
        <f t="shared" si="3"/>
        <v>14540.000000000049</v>
      </c>
    </row>
    <row r="22" spans="1:41" ht="15" thickBot="1">
      <c r="A22" s="18">
        <v>20</v>
      </c>
      <c r="B22" s="19">
        <v>10027</v>
      </c>
      <c r="C22" s="20">
        <v>13270</v>
      </c>
      <c r="D22" s="67">
        <v>16666</v>
      </c>
      <c r="E22" s="25">
        <f t="array" ref="E22:G22">((LINEST(TRANSPOSE(B22:D22),TRANSPOSE($B$5:$D$5)^{1,2})))</f>
        <v>488.8429752066117</v>
      </c>
      <c r="F22" s="25">
        <v>-5565.2479338843013</v>
      </c>
      <c r="G22" s="25">
        <v>25785.16528925622</v>
      </c>
      <c r="H22" s="74">
        <f t="shared" si="1"/>
        <v>10027.000000000004</v>
      </c>
      <c r="I22" s="74">
        <f t="shared" si="1"/>
        <v>10071.752066115703</v>
      </c>
      <c r="J22" s="74">
        <f t="shared" si="1"/>
        <v>10126.280991735541</v>
      </c>
      <c r="K22" s="74">
        <f t="shared" si="1"/>
        <v>10190.586776859513</v>
      </c>
      <c r="L22" s="74">
        <f t="shared" si="1"/>
        <v>10264.669421487604</v>
      </c>
      <c r="M22" s="74">
        <f t="shared" si="1"/>
        <v>10348.528925619834</v>
      </c>
      <c r="N22" s="74">
        <f t="shared" si="1"/>
        <v>10442.165289256198</v>
      </c>
      <c r="O22" s="74">
        <f t="shared" si="1"/>
        <v>10545.578512396689</v>
      </c>
      <c r="P22" s="74">
        <f t="shared" si="1"/>
        <v>10658.768595041322</v>
      </c>
      <c r="Q22" s="74">
        <f t="shared" si="1"/>
        <v>10781.735537190085</v>
      </c>
      <c r="R22" s="74">
        <f t="shared" si="1"/>
        <v>10914.47933884299</v>
      </c>
      <c r="S22" s="74">
        <f t="shared" si="1"/>
        <v>11057.000000000015</v>
      </c>
      <c r="T22" s="74">
        <f t="shared" si="1"/>
        <v>11209.297520661174</v>
      </c>
      <c r="U22" s="74">
        <f t="shared" si="1"/>
        <v>11371.37190082646</v>
      </c>
      <c r="V22" s="74">
        <f t="shared" si="1"/>
        <v>11543.223140495887</v>
      </c>
      <c r="W22" s="74">
        <f t="shared" ref="W22:AO22" si="4">W$5^2*$E22+W$5*$F22+$G22</f>
        <v>11724.851239669442</v>
      </c>
      <c r="X22" s="74">
        <f t="shared" si="4"/>
        <v>11916.256198347128</v>
      </c>
      <c r="Y22" s="74">
        <f t="shared" si="4"/>
        <v>12117.438016528944</v>
      </c>
      <c r="Z22" s="74">
        <f t="shared" si="4"/>
        <v>12328.396694214895</v>
      </c>
      <c r="AA22" s="74">
        <f t="shared" si="4"/>
        <v>12549.132231404983</v>
      </c>
      <c r="AB22" s="74">
        <f t="shared" si="4"/>
        <v>12779.644628099195</v>
      </c>
      <c r="AC22" s="74">
        <f t="shared" si="4"/>
        <v>13019.933884297549</v>
      </c>
      <c r="AD22" s="74">
        <f t="shared" si="4"/>
        <v>13270.000000000022</v>
      </c>
      <c r="AE22" s="74">
        <f t="shared" si="4"/>
        <v>13529.842975206629</v>
      </c>
      <c r="AF22" s="74">
        <f t="shared" si="4"/>
        <v>13799.462809917386</v>
      </c>
      <c r="AG22" s="74">
        <f t="shared" si="4"/>
        <v>14078.859504132262</v>
      </c>
      <c r="AH22" s="74">
        <f t="shared" si="4"/>
        <v>14368.033057851258</v>
      </c>
      <c r="AI22" s="74">
        <f t="shared" si="4"/>
        <v>14666.983471074411</v>
      </c>
      <c r="AJ22" s="74">
        <f t="shared" si="4"/>
        <v>14975.710743801676</v>
      </c>
      <c r="AK22" s="74">
        <f t="shared" si="4"/>
        <v>15294.214876033118</v>
      </c>
      <c r="AL22" s="74">
        <f t="shared" si="4"/>
        <v>15622.495867768652</v>
      </c>
      <c r="AM22" s="74">
        <f t="shared" si="4"/>
        <v>15960.553719008334</v>
      </c>
      <c r="AN22" s="74">
        <f t="shared" si="4"/>
        <v>16308.388429752136</v>
      </c>
      <c r="AO22" s="74">
        <f t="shared" si="4"/>
        <v>16666.000000000065</v>
      </c>
    </row>
    <row r="23" spans="1:41">
      <c r="A23" s="22"/>
      <c r="B23" s="22"/>
      <c r="C23" s="23">
        <v>2</v>
      </c>
      <c r="D23" s="22"/>
      <c r="E23" s="25"/>
      <c r="F23" s="25"/>
      <c r="G23" s="25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</row>
  </sheetData>
  <mergeCells count="1">
    <mergeCell ref="A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O23"/>
  <sheetViews>
    <sheetView workbookViewId="0">
      <selection activeCell="I32" sqref="A32:I32"/>
    </sheetView>
  </sheetViews>
  <sheetFormatPr baseColWidth="10" defaultRowHeight="14.4"/>
  <cols>
    <col min="1" max="1" width="12.44140625" bestFit="1" customWidth="1"/>
    <col min="2" max="4" width="15.77734375" customWidth="1"/>
  </cols>
  <sheetData>
    <row r="1" spans="1:41" ht="15" thickBot="1">
      <c r="A1" s="2"/>
      <c r="B1" s="2"/>
      <c r="C1" s="2"/>
      <c r="D1" s="2"/>
    </row>
    <row r="2" spans="1:41" ht="15" thickBot="1">
      <c r="A2" s="70" t="s">
        <v>0</v>
      </c>
      <c r="B2" s="68"/>
      <c r="C2" s="68"/>
      <c r="D2" s="68"/>
    </row>
    <row r="4" spans="1:41" ht="28.8">
      <c r="A4" s="61" t="s">
        <v>5</v>
      </c>
      <c r="B4" s="59" t="s">
        <v>6</v>
      </c>
      <c r="C4" s="60" t="s">
        <v>7</v>
      </c>
      <c r="D4" s="62" t="s">
        <v>8</v>
      </c>
    </row>
    <row r="5" spans="1:41">
      <c r="A5" s="61"/>
      <c r="B5" s="59">
        <v>6.1</v>
      </c>
      <c r="C5" s="60">
        <v>8.3000000000000007</v>
      </c>
      <c r="D5" s="62">
        <v>9.4</v>
      </c>
      <c r="H5" s="26">
        <v>6.1</v>
      </c>
      <c r="I5" s="26">
        <v>6.2</v>
      </c>
      <c r="J5" s="26">
        <v>6.3</v>
      </c>
      <c r="K5" s="26">
        <v>6.4</v>
      </c>
      <c r="L5" s="26">
        <v>6.5</v>
      </c>
      <c r="M5" s="26">
        <v>6.6</v>
      </c>
      <c r="N5" s="26">
        <v>6.7</v>
      </c>
      <c r="O5" s="26">
        <v>6.8</v>
      </c>
      <c r="P5" s="26">
        <v>6.9</v>
      </c>
      <c r="Q5" s="26">
        <v>7</v>
      </c>
      <c r="R5" s="26">
        <v>7.1000000000000103</v>
      </c>
      <c r="S5" s="26">
        <v>7.2000000000000099</v>
      </c>
      <c r="T5" s="26">
        <v>7.3000000000000096</v>
      </c>
      <c r="U5" s="26">
        <v>7.4000000000000101</v>
      </c>
      <c r="V5" s="26">
        <v>7.5000000000000098</v>
      </c>
      <c r="W5" s="26">
        <v>7.6000000000000103</v>
      </c>
      <c r="X5" s="26">
        <v>7.7000000000000099</v>
      </c>
      <c r="Y5" s="26">
        <v>7.8000000000000096</v>
      </c>
      <c r="Z5" s="26">
        <v>7.9000000000000101</v>
      </c>
      <c r="AA5" s="26">
        <v>8.0000000000000107</v>
      </c>
      <c r="AB5" s="26">
        <v>8.1000000000000103</v>
      </c>
      <c r="AC5" s="26">
        <v>8.2000000000000099</v>
      </c>
      <c r="AD5" s="26">
        <v>8.3000000000000096</v>
      </c>
      <c r="AE5" s="26">
        <v>8.4000000000000092</v>
      </c>
      <c r="AF5" s="26">
        <v>8.5000000000000107</v>
      </c>
      <c r="AG5" s="26">
        <v>8.6000000000000103</v>
      </c>
      <c r="AH5" s="26">
        <v>8.7000000000000099</v>
      </c>
      <c r="AI5" s="26">
        <v>8.8000000000000096</v>
      </c>
      <c r="AJ5" s="26">
        <v>8.9000000000000092</v>
      </c>
      <c r="AK5" s="26">
        <v>9.0000000000000195</v>
      </c>
      <c r="AL5" s="26">
        <v>9.1000000000000192</v>
      </c>
      <c r="AM5" s="26">
        <v>9.2000000000000206</v>
      </c>
      <c r="AN5" s="26">
        <v>9.3000000000000203</v>
      </c>
      <c r="AO5" s="26">
        <v>9.4000000000000199</v>
      </c>
    </row>
    <row r="6" spans="1:41">
      <c r="A6" s="4">
        <v>12</v>
      </c>
      <c r="B6" s="143">
        <v>1923.5</v>
      </c>
      <c r="C6" s="6">
        <v>2138.5771739130432</v>
      </c>
      <c r="D6" s="63">
        <v>2205.5</v>
      </c>
      <c r="E6" s="25">
        <f t="array" ref="E6:G6">((LINEST(TRANSPOSE(B6:D6),TRANSPOSE($B$5:$D$5)^{1,2})))</f>
        <v>-11.18891484010048</v>
      </c>
      <c r="F6" s="25">
        <v>258.88272547610291</v>
      </c>
      <c r="G6" s="25">
        <v>760.65489579591122</v>
      </c>
      <c r="H6" s="74">
        <f>H$5^2*$E6+H$5*$F6+$G6</f>
        <v>1923.5</v>
      </c>
      <c r="I6" s="74">
        <f t="shared" ref="I6:AO14" si="0">I$5^2*$E6+I$5*$F6+$G6</f>
        <v>1935.6259072942867</v>
      </c>
      <c r="J6" s="74">
        <f t="shared" si="0"/>
        <v>1947.5280362917713</v>
      </c>
      <c r="K6" s="74">
        <f t="shared" si="0"/>
        <v>1959.2063869924541</v>
      </c>
      <c r="L6" s="74">
        <f t="shared" si="0"/>
        <v>1970.6609593963346</v>
      </c>
      <c r="M6" s="74">
        <f t="shared" si="0"/>
        <v>1981.8917535034134</v>
      </c>
      <c r="N6" s="74">
        <f t="shared" si="0"/>
        <v>1992.8987693136903</v>
      </c>
      <c r="O6" s="74">
        <f t="shared" si="0"/>
        <v>2003.6820068271647</v>
      </c>
      <c r="P6" s="74">
        <f t="shared" si="0"/>
        <v>2014.2414660438376</v>
      </c>
      <c r="Q6" s="74">
        <f t="shared" si="0"/>
        <v>2024.5771469637079</v>
      </c>
      <c r="R6" s="74">
        <f t="shared" si="0"/>
        <v>2034.6890495867779</v>
      </c>
      <c r="S6" s="74">
        <f t="shared" si="0"/>
        <v>2044.5771739130441</v>
      </c>
      <c r="T6" s="74">
        <f t="shared" si="0"/>
        <v>2054.2415199425086</v>
      </c>
      <c r="U6" s="74">
        <f t="shared" si="0"/>
        <v>2063.6820876751713</v>
      </c>
      <c r="V6" s="74">
        <f t="shared" si="0"/>
        <v>2072.8988771110317</v>
      </c>
      <c r="W6" s="74">
        <f t="shared" si="0"/>
        <v>2081.8918882500902</v>
      </c>
      <c r="X6" s="74">
        <f t="shared" si="0"/>
        <v>2090.661121092347</v>
      </c>
      <c r="Y6" s="74">
        <f t="shared" si="0"/>
        <v>2099.2065756378015</v>
      </c>
      <c r="Z6" s="74">
        <f t="shared" si="0"/>
        <v>2107.5282518864542</v>
      </c>
      <c r="AA6" s="74">
        <f t="shared" si="0"/>
        <v>2115.6261498383046</v>
      </c>
      <c r="AB6" s="74">
        <f t="shared" si="0"/>
        <v>2123.5002694933528</v>
      </c>
      <c r="AC6" s="74">
        <f t="shared" si="0"/>
        <v>2131.1506108515996</v>
      </c>
      <c r="AD6" s="74">
        <f t="shared" si="0"/>
        <v>2138.5771739130441</v>
      </c>
      <c r="AE6" s="74">
        <f t="shared" si="0"/>
        <v>2145.7799586776864</v>
      </c>
      <c r="AF6" s="74">
        <f t="shared" si="0"/>
        <v>2152.7589651455269</v>
      </c>
      <c r="AG6" s="74">
        <f t="shared" si="0"/>
        <v>2159.5141933165655</v>
      </c>
      <c r="AH6" s="74">
        <f t="shared" si="0"/>
        <v>2166.0456431908019</v>
      </c>
      <c r="AI6" s="74">
        <f t="shared" si="0"/>
        <v>2172.353314768236</v>
      </c>
      <c r="AJ6" s="74">
        <f t="shared" si="0"/>
        <v>2178.4372080488683</v>
      </c>
      <c r="AK6" s="74">
        <f t="shared" si="0"/>
        <v>2184.2973230326998</v>
      </c>
      <c r="AL6" s="74">
        <f t="shared" si="0"/>
        <v>2189.933659719728</v>
      </c>
      <c r="AM6" s="74">
        <f t="shared" si="0"/>
        <v>2195.3462181099544</v>
      </c>
      <c r="AN6" s="74">
        <f t="shared" si="0"/>
        <v>2200.5349982033786</v>
      </c>
      <c r="AO6" s="74">
        <f t="shared" si="0"/>
        <v>2205.5000000000014</v>
      </c>
    </row>
    <row r="7" spans="1:41">
      <c r="A7" s="7">
        <v>12.5</v>
      </c>
      <c r="B7" s="143">
        <v>2198.6257440476193</v>
      </c>
      <c r="C7" s="9">
        <v>2372.9277173913038</v>
      </c>
      <c r="D7" s="64">
        <v>2499.4904494382022</v>
      </c>
      <c r="E7" s="25">
        <f t="array" ref="E7:G7">((LINEST(TRANSPOSE(B7:D7),TRANSPOSE($B$5:$D$5)^{1,2})))</f>
        <v>10.857230130869482</v>
      </c>
      <c r="F7" s="25">
        <v>-77.115944182845851</v>
      </c>
      <c r="G7" s="25">
        <v>2265.0354703933258</v>
      </c>
      <c r="H7" s="74">
        <f t="shared" ref="H7:W21" si="1">H$5^2*$E7+H$5*$F7+$G7</f>
        <v>2198.6257440476193</v>
      </c>
      <c r="I7" s="74">
        <f t="shared" si="1"/>
        <v>2204.2685426903045</v>
      </c>
      <c r="J7" s="74">
        <f t="shared" si="1"/>
        <v>2210.1284859356065</v>
      </c>
      <c r="K7" s="74">
        <f t="shared" si="1"/>
        <v>2216.2055737835262</v>
      </c>
      <c r="L7" s="74">
        <f t="shared" si="1"/>
        <v>2222.4998062340633</v>
      </c>
      <c r="M7" s="74">
        <f t="shared" si="1"/>
        <v>2229.0111832872176</v>
      </c>
      <c r="N7" s="74">
        <f t="shared" si="1"/>
        <v>2235.7397049429896</v>
      </c>
      <c r="O7" s="74">
        <f t="shared" si="1"/>
        <v>2242.685371201379</v>
      </c>
      <c r="P7" s="74">
        <f t="shared" si="1"/>
        <v>2249.8481820623856</v>
      </c>
      <c r="Q7" s="74">
        <f t="shared" si="1"/>
        <v>2257.2281375260095</v>
      </c>
      <c r="R7" s="74">
        <f t="shared" si="1"/>
        <v>2264.8252375922516</v>
      </c>
      <c r="S7" s="74">
        <f t="shared" si="1"/>
        <v>2272.6394822611105</v>
      </c>
      <c r="T7" s="74">
        <f t="shared" si="1"/>
        <v>2280.6708715325867</v>
      </c>
      <c r="U7" s="74">
        <f t="shared" si="1"/>
        <v>2288.9194054066802</v>
      </c>
      <c r="V7" s="74">
        <f t="shared" si="1"/>
        <v>2297.385083883391</v>
      </c>
      <c r="W7" s="74">
        <f t="shared" si="1"/>
        <v>2306.0679069627195</v>
      </c>
      <c r="X7" s="74">
        <f t="shared" si="0"/>
        <v>2314.9678746446652</v>
      </c>
      <c r="Y7" s="74">
        <f t="shared" si="0"/>
        <v>2324.0849869292283</v>
      </c>
      <c r="Z7" s="74">
        <f t="shared" si="0"/>
        <v>2333.4192438164091</v>
      </c>
      <c r="AA7" s="74">
        <f t="shared" si="0"/>
        <v>2342.9706453062067</v>
      </c>
      <c r="AB7" s="74">
        <f t="shared" si="0"/>
        <v>2352.7391913986221</v>
      </c>
      <c r="AC7" s="74">
        <f t="shared" si="0"/>
        <v>2362.7248820936547</v>
      </c>
      <c r="AD7" s="74">
        <f t="shared" si="0"/>
        <v>2372.9277173913047</v>
      </c>
      <c r="AE7" s="74">
        <f t="shared" si="0"/>
        <v>2383.3476972915723</v>
      </c>
      <c r="AF7" s="74">
        <f t="shared" si="0"/>
        <v>2393.9848217944573</v>
      </c>
      <c r="AG7" s="74">
        <f t="shared" si="0"/>
        <v>2404.8390908999595</v>
      </c>
      <c r="AH7" s="74">
        <f t="shared" si="0"/>
        <v>2415.910504608079</v>
      </c>
      <c r="AI7" s="74">
        <f t="shared" si="0"/>
        <v>2427.1990629188158</v>
      </c>
      <c r="AJ7" s="74">
        <f t="shared" si="0"/>
        <v>2438.7047658321703</v>
      </c>
      <c r="AK7" s="74">
        <f t="shared" si="0"/>
        <v>2450.4276133481435</v>
      </c>
      <c r="AL7" s="74">
        <f t="shared" si="0"/>
        <v>2462.3676054667326</v>
      </c>
      <c r="AM7" s="74">
        <f t="shared" si="0"/>
        <v>2474.5247421879394</v>
      </c>
      <c r="AN7" s="74">
        <f t="shared" si="0"/>
        <v>2486.8990235117635</v>
      </c>
      <c r="AO7" s="74">
        <f t="shared" si="0"/>
        <v>2499.4904494382045</v>
      </c>
    </row>
    <row r="8" spans="1:41">
      <c r="A8" s="7">
        <v>13</v>
      </c>
      <c r="B8" s="143">
        <v>2493.9226759339704</v>
      </c>
      <c r="C8" s="9">
        <v>2629.0456521739129</v>
      </c>
      <c r="D8" s="64">
        <v>2823.821159190155</v>
      </c>
      <c r="E8" s="25">
        <f t="array" ref="E8:G8">((LINEST(TRANSPOSE(B8:D8),TRANSPOSE($B$5:$D$5)^{1,2})))</f>
        <v>35.045184268945114</v>
      </c>
      <c r="F8" s="25">
        <v>-443.23111881829038</v>
      </c>
      <c r="G8" s="25">
        <v>3893.6011940780945</v>
      </c>
      <c r="H8" s="74">
        <f t="shared" si="1"/>
        <v>2493.9226759339708</v>
      </c>
      <c r="I8" s="74">
        <f t="shared" si="0"/>
        <v>2492.7051407029444</v>
      </c>
      <c r="J8" s="74">
        <f t="shared" si="0"/>
        <v>2492.1885091572967</v>
      </c>
      <c r="K8" s="74">
        <f t="shared" si="0"/>
        <v>2492.3727812970283</v>
      </c>
      <c r="L8" s="74">
        <f t="shared" si="0"/>
        <v>2493.2579571221377</v>
      </c>
      <c r="M8" s="74">
        <f t="shared" si="0"/>
        <v>2494.8440366326267</v>
      </c>
      <c r="N8" s="74">
        <f t="shared" si="0"/>
        <v>2497.1310198284955</v>
      </c>
      <c r="O8" s="74">
        <f t="shared" si="0"/>
        <v>2500.1189067097421</v>
      </c>
      <c r="P8" s="74">
        <f t="shared" si="0"/>
        <v>2503.8076972763674</v>
      </c>
      <c r="Q8" s="74">
        <f t="shared" si="0"/>
        <v>2508.1973915283725</v>
      </c>
      <c r="R8" s="74">
        <f t="shared" si="0"/>
        <v>2513.2879894657563</v>
      </c>
      <c r="S8" s="74">
        <f t="shared" si="0"/>
        <v>2519.0794910885188</v>
      </c>
      <c r="T8" s="74">
        <f t="shared" si="0"/>
        <v>2525.5718963966601</v>
      </c>
      <c r="U8" s="74">
        <f t="shared" si="0"/>
        <v>2532.7652053901807</v>
      </c>
      <c r="V8" s="74">
        <f t="shared" si="0"/>
        <v>2540.6594180690804</v>
      </c>
      <c r="W8" s="74">
        <f t="shared" si="0"/>
        <v>2549.2545344333585</v>
      </c>
      <c r="X8" s="74">
        <f t="shared" si="0"/>
        <v>2558.5505544830153</v>
      </c>
      <c r="Y8" s="74">
        <f t="shared" si="0"/>
        <v>2568.5474782180513</v>
      </c>
      <c r="Z8" s="74">
        <f t="shared" si="0"/>
        <v>2579.2453056384661</v>
      </c>
      <c r="AA8" s="74">
        <f t="shared" si="0"/>
        <v>2590.6440367442601</v>
      </c>
      <c r="AB8" s="74">
        <f t="shared" si="0"/>
        <v>2602.7436715354329</v>
      </c>
      <c r="AC8" s="74">
        <f t="shared" si="0"/>
        <v>2615.5442100119844</v>
      </c>
      <c r="AD8" s="74">
        <f t="shared" si="0"/>
        <v>2629.0456521739147</v>
      </c>
      <c r="AE8" s="74">
        <f t="shared" si="0"/>
        <v>2643.2479980212238</v>
      </c>
      <c r="AF8" s="74">
        <f t="shared" si="0"/>
        <v>2658.1512475539121</v>
      </c>
      <c r="AG8" s="74">
        <f t="shared" si="0"/>
        <v>2673.7554007719796</v>
      </c>
      <c r="AH8" s="74">
        <f t="shared" si="0"/>
        <v>2690.0604576754254</v>
      </c>
      <c r="AI8" s="74">
        <f t="shared" si="0"/>
        <v>2707.0664182642504</v>
      </c>
      <c r="AJ8" s="74">
        <f t="shared" si="0"/>
        <v>2724.7732825384542</v>
      </c>
      <c r="AK8" s="74">
        <f t="shared" si="0"/>
        <v>2743.1810504980394</v>
      </c>
      <c r="AL8" s="74">
        <f t="shared" si="0"/>
        <v>2762.2897221430007</v>
      </c>
      <c r="AM8" s="74">
        <f t="shared" si="0"/>
        <v>2782.0992974733417</v>
      </c>
      <c r="AN8" s="74">
        <f t="shared" si="0"/>
        <v>2802.609776489061</v>
      </c>
      <c r="AO8" s="74">
        <f t="shared" si="0"/>
        <v>2823.8211591901595</v>
      </c>
    </row>
    <row r="9" spans="1:41">
      <c r="A9" s="7">
        <v>13.5</v>
      </c>
      <c r="B9" s="143">
        <v>2804.8644474290099</v>
      </c>
      <c r="C9" s="9">
        <v>2912.809782608696</v>
      </c>
      <c r="D9" s="64">
        <v>3182.6025686136527</v>
      </c>
      <c r="E9" s="25">
        <f t="array" ref="E9:G9">((LINEST(TRANSPOSE(B9:D9),TRANSPOSE($B$5:$D$5)^{1,2})))</f>
        <v>59.454578075788881</v>
      </c>
      <c r="F9" s="25">
        <v>-807.07986284604829</v>
      </c>
      <c r="G9" s="25">
        <v>5515.7467605898019</v>
      </c>
      <c r="H9" s="74">
        <f t="shared" si="1"/>
        <v>2804.8644474290113</v>
      </c>
      <c r="I9" s="74">
        <f t="shared" si="0"/>
        <v>2797.2855921776277</v>
      </c>
      <c r="J9" s="74">
        <f t="shared" si="0"/>
        <v>2790.8958284877581</v>
      </c>
      <c r="K9" s="74">
        <f t="shared" si="0"/>
        <v>2785.6951563594057</v>
      </c>
      <c r="L9" s="74">
        <f t="shared" si="0"/>
        <v>2781.6835757925683</v>
      </c>
      <c r="M9" s="74">
        <f t="shared" si="0"/>
        <v>2778.8610867872462</v>
      </c>
      <c r="N9" s="74">
        <f t="shared" si="0"/>
        <v>2777.2276893434409</v>
      </c>
      <c r="O9" s="74">
        <f t="shared" si="0"/>
        <v>2776.7833834611506</v>
      </c>
      <c r="P9" s="74">
        <f t="shared" si="0"/>
        <v>2777.5281691403775</v>
      </c>
      <c r="Q9" s="74">
        <f t="shared" si="0"/>
        <v>2779.4620463811189</v>
      </c>
      <c r="R9" s="74">
        <f t="shared" si="0"/>
        <v>2782.5850151833765</v>
      </c>
      <c r="S9" s="74">
        <f t="shared" si="0"/>
        <v>2786.8970755471505</v>
      </c>
      <c r="T9" s="74">
        <f t="shared" si="0"/>
        <v>2792.3982274724394</v>
      </c>
      <c r="U9" s="74">
        <f t="shared" si="0"/>
        <v>2799.0884709592447</v>
      </c>
      <c r="V9" s="74">
        <f t="shared" si="0"/>
        <v>2806.9678060075653</v>
      </c>
      <c r="W9" s="74">
        <f t="shared" si="0"/>
        <v>2816.0362326174018</v>
      </c>
      <c r="X9" s="74">
        <f t="shared" si="0"/>
        <v>2826.2937507887541</v>
      </c>
      <c r="Y9" s="74">
        <f t="shared" si="0"/>
        <v>2837.7403605216218</v>
      </c>
      <c r="Z9" s="74">
        <f t="shared" si="0"/>
        <v>2850.3760618160059</v>
      </c>
      <c r="AA9" s="74">
        <f t="shared" si="0"/>
        <v>2864.2008546719057</v>
      </c>
      <c r="AB9" s="74">
        <f t="shared" si="0"/>
        <v>2879.214739089321</v>
      </c>
      <c r="AC9" s="74">
        <f t="shared" si="0"/>
        <v>2895.4177150682517</v>
      </c>
      <c r="AD9" s="74">
        <f t="shared" si="0"/>
        <v>2912.8097826086992</v>
      </c>
      <c r="AE9" s="74">
        <f t="shared" si="0"/>
        <v>2931.3909417106615</v>
      </c>
      <c r="AF9" s="74">
        <f t="shared" si="0"/>
        <v>2951.1611923741402</v>
      </c>
      <c r="AG9" s="74">
        <f t="shared" si="0"/>
        <v>2972.1205345991339</v>
      </c>
      <c r="AH9" s="74">
        <f t="shared" si="0"/>
        <v>2994.2689683856443</v>
      </c>
      <c r="AI9" s="74">
        <f t="shared" si="0"/>
        <v>3017.6064937336705</v>
      </c>
      <c r="AJ9" s="74">
        <f t="shared" si="0"/>
        <v>3042.1331106432117</v>
      </c>
      <c r="AK9" s="74">
        <f t="shared" si="0"/>
        <v>3067.8488191142715</v>
      </c>
      <c r="AL9" s="74">
        <f t="shared" si="0"/>
        <v>3094.7536191468453</v>
      </c>
      <c r="AM9" s="74">
        <f t="shared" si="0"/>
        <v>3122.847510740934</v>
      </c>
      <c r="AN9" s="74">
        <f t="shared" si="0"/>
        <v>3152.1304938965395</v>
      </c>
      <c r="AO9" s="74">
        <f t="shared" si="0"/>
        <v>3182.6025686136591</v>
      </c>
    </row>
    <row r="10" spans="1:41">
      <c r="A10" s="7">
        <v>14</v>
      </c>
      <c r="B10" s="143">
        <v>3129.3080997949419</v>
      </c>
      <c r="C10" s="9">
        <v>3230.8809782608705</v>
      </c>
      <c r="D10" s="64">
        <v>3581.3652703969992</v>
      </c>
      <c r="E10" s="25">
        <f t="array" ref="E10:G10">((LINEST(TRANSPOSE(B10:D10),TRANSPOSE($B$5:$D$5)^{1,2})))</f>
        <v>82.561391984342762</v>
      </c>
      <c r="F10" s="25">
        <v>-1142.7145543627505</v>
      </c>
      <c r="G10" s="25">
        <v>7027.7574856703259</v>
      </c>
      <c r="H10" s="74">
        <f t="shared" si="1"/>
        <v>3129.3080997949423</v>
      </c>
      <c r="I10" s="74">
        <f t="shared" si="0"/>
        <v>3116.5871564994081</v>
      </c>
      <c r="J10" s="74">
        <f t="shared" si="0"/>
        <v>3105.5174410435616</v>
      </c>
      <c r="K10" s="74">
        <f t="shared" si="0"/>
        <v>3096.0989534274022</v>
      </c>
      <c r="L10" s="74">
        <f t="shared" si="0"/>
        <v>3088.3316936509291</v>
      </c>
      <c r="M10" s="74">
        <f t="shared" si="0"/>
        <v>3082.2156617141427</v>
      </c>
      <c r="N10" s="74">
        <f t="shared" si="0"/>
        <v>3077.7508576170435</v>
      </c>
      <c r="O10" s="74">
        <f t="shared" si="0"/>
        <v>3074.9372813596315</v>
      </c>
      <c r="P10" s="74">
        <f t="shared" si="0"/>
        <v>3073.7749329419062</v>
      </c>
      <c r="Q10" s="74">
        <f t="shared" si="0"/>
        <v>3074.2638123638676</v>
      </c>
      <c r="R10" s="74">
        <f t="shared" si="0"/>
        <v>3076.4039196255162</v>
      </c>
      <c r="S10" s="74">
        <f t="shared" si="0"/>
        <v>3080.1952547268511</v>
      </c>
      <c r="T10" s="74">
        <f t="shared" si="0"/>
        <v>3085.6378176678736</v>
      </c>
      <c r="U10" s="74">
        <f t="shared" si="0"/>
        <v>3092.7316084485828</v>
      </c>
      <c r="V10" s="74">
        <f t="shared" si="0"/>
        <v>3101.4766270689779</v>
      </c>
      <c r="W10" s="74">
        <f t="shared" si="0"/>
        <v>3111.8728735290606</v>
      </c>
      <c r="X10" s="74">
        <f t="shared" si="0"/>
        <v>3123.9203478288309</v>
      </c>
      <c r="Y10" s="74">
        <f t="shared" si="0"/>
        <v>3137.6190499682862</v>
      </c>
      <c r="Z10" s="74">
        <f t="shared" si="0"/>
        <v>3152.9689799474299</v>
      </c>
      <c r="AA10" s="74">
        <f t="shared" si="0"/>
        <v>3169.9701377662595</v>
      </c>
      <c r="AB10" s="74">
        <f t="shared" si="0"/>
        <v>3188.6225234247777</v>
      </c>
      <c r="AC10" s="74">
        <f t="shared" si="0"/>
        <v>3208.9261369229807</v>
      </c>
      <c r="AD10" s="74">
        <f t="shared" si="0"/>
        <v>3230.8809782608723</v>
      </c>
      <c r="AE10" s="74">
        <f t="shared" si="0"/>
        <v>3254.4870474384488</v>
      </c>
      <c r="AF10" s="74">
        <f t="shared" si="0"/>
        <v>3279.7443444557148</v>
      </c>
      <c r="AG10" s="74">
        <f t="shared" si="0"/>
        <v>3306.6528693126647</v>
      </c>
      <c r="AH10" s="74">
        <f t="shared" si="0"/>
        <v>3335.2126220093032</v>
      </c>
      <c r="AI10" s="74">
        <f t="shared" si="0"/>
        <v>3365.4236025456275</v>
      </c>
      <c r="AJ10" s="74">
        <f t="shared" si="0"/>
        <v>3397.2858109216404</v>
      </c>
      <c r="AK10" s="74">
        <f t="shared" si="0"/>
        <v>3430.7992471373427</v>
      </c>
      <c r="AL10" s="74">
        <f t="shared" si="0"/>
        <v>3465.9639111927263</v>
      </c>
      <c r="AM10" s="74">
        <f t="shared" si="0"/>
        <v>3502.7798030878021</v>
      </c>
      <c r="AN10" s="74">
        <f t="shared" si="0"/>
        <v>3541.24692282256</v>
      </c>
      <c r="AO10" s="74">
        <f t="shared" si="0"/>
        <v>3581.3652703970065</v>
      </c>
    </row>
    <row r="11" spans="1:41">
      <c r="A11" s="7">
        <v>14.5</v>
      </c>
      <c r="B11" s="143">
        <v>3468.5913726993867</v>
      </c>
      <c r="C11" s="9">
        <v>3591.5766304347831</v>
      </c>
      <c r="D11" s="64">
        <v>4029.1792269187986</v>
      </c>
      <c r="E11" s="25">
        <f t="array" ref="E11:G11">((LINEST(TRANSPOSE(B11:D11),TRANSPOSE($B$5:$D$5)^{1,2})))</f>
        <v>103.61156132680915</v>
      </c>
      <c r="F11" s="25">
        <v>-1436.1040932263265</v>
      </c>
      <c r="G11" s="25">
        <v>8373.440144409411</v>
      </c>
      <c r="H11" s="74">
        <f>H$5^2*$E11+H$5*$F11+$G11</f>
        <v>3468.5913726993876</v>
      </c>
      <c r="I11" s="74">
        <f t="shared" si="0"/>
        <v>3452.4231838087308</v>
      </c>
      <c r="J11" s="74">
        <f t="shared" si="0"/>
        <v>3438.32722614461</v>
      </c>
      <c r="K11" s="74">
        <f t="shared" si="0"/>
        <v>3426.3034997070254</v>
      </c>
      <c r="L11" s="74">
        <f t="shared" si="0"/>
        <v>3416.3520044959751</v>
      </c>
      <c r="M11" s="74">
        <f t="shared" si="0"/>
        <v>3408.4727405114636</v>
      </c>
      <c r="N11" s="74">
        <f t="shared" si="0"/>
        <v>3402.6657077534846</v>
      </c>
      <c r="O11" s="74">
        <f t="shared" si="0"/>
        <v>3398.9309062220455</v>
      </c>
      <c r="P11" s="74">
        <f t="shared" si="0"/>
        <v>3397.2683359171424</v>
      </c>
      <c r="Q11" s="74">
        <f t="shared" si="0"/>
        <v>3397.6779968387727</v>
      </c>
      <c r="R11" s="74">
        <f t="shared" si="0"/>
        <v>3400.1598889869429</v>
      </c>
      <c r="S11" s="74">
        <f t="shared" si="0"/>
        <v>3404.7140123616473</v>
      </c>
      <c r="T11" s="74">
        <f t="shared" si="0"/>
        <v>3411.3403669628888</v>
      </c>
      <c r="U11" s="74">
        <f t="shared" si="0"/>
        <v>3420.0389527906636</v>
      </c>
      <c r="V11" s="74">
        <f t="shared" si="0"/>
        <v>3430.8097698449783</v>
      </c>
      <c r="W11" s="74">
        <f t="shared" si="0"/>
        <v>3443.6528181258273</v>
      </c>
      <c r="X11" s="74">
        <f t="shared" si="0"/>
        <v>3458.5680976332123</v>
      </c>
      <c r="Y11" s="74">
        <f t="shared" si="0"/>
        <v>3475.5556083671354</v>
      </c>
      <c r="Z11" s="74">
        <f t="shared" si="0"/>
        <v>3494.6153503275928</v>
      </c>
      <c r="AA11" s="74">
        <f t="shared" si="0"/>
        <v>3515.7473235145872</v>
      </c>
      <c r="AB11" s="74">
        <f t="shared" si="0"/>
        <v>3538.9515279281168</v>
      </c>
      <c r="AC11" s="74">
        <f t="shared" si="0"/>
        <v>3564.2279635681844</v>
      </c>
      <c r="AD11" s="74">
        <f t="shared" si="0"/>
        <v>3591.5766304347853</v>
      </c>
      <c r="AE11" s="74">
        <f t="shared" si="0"/>
        <v>3620.9975285279252</v>
      </c>
      <c r="AF11" s="74">
        <f t="shared" si="0"/>
        <v>3652.4906578476002</v>
      </c>
      <c r="AG11" s="74">
        <f t="shared" si="0"/>
        <v>3686.0560183938105</v>
      </c>
      <c r="AH11" s="74">
        <f t="shared" si="0"/>
        <v>3721.6936101665578</v>
      </c>
      <c r="AI11" s="74">
        <f t="shared" si="0"/>
        <v>3759.4034331658431</v>
      </c>
      <c r="AJ11" s="74">
        <f t="shared" si="0"/>
        <v>3799.1854873916618</v>
      </c>
      <c r="AK11" s="74">
        <f t="shared" si="0"/>
        <v>3841.0397728440221</v>
      </c>
      <c r="AL11" s="74">
        <f t="shared" si="0"/>
        <v>3884.9662895229139</v>
      </c>
      <c r="AM11" s="74">
        <f t="shared" si="0"/>
        <v>3930.9650374283447</v>
      </c>
      <c r="AN11" s="74">
        <f t="shared" si="0"/>
        <v>3979.036016560307</v>
      </c>
      <c r="AO11" s="74">
        <f t="shared" si="0"/>
        <v>4029.1792269188081</v>
      </c>
    </row>
    <row r="12" spans="1:41">
      <c r="A12" s="7">
        <v>15</v>
      </c>
      <c r="B12" s="143">
        <v>3830.3112880886429</v>
      </c>
      <c r="C12" s="9">
        <v>4003.6065217391306</v>
      </c>
      <c r="D12" s="64">
        <v>4535.3571561108365</v>
      </c>
      <c r="E12" s="25">
        <f t="array" ref="E12:G12">((LINEST(TRANSPOSE(B12:D12),TRANSPOSE($B$5:$D$5)^{1,2})))</f>
        <v>122.61791116982424</v>
      </c>
      <c r="F12" s="25">
        <v>-1686.9273600952474</v>
      </c>
      <c r="G12" s="25">
        <v>9557.9557100404909</v>
      </c>
      <c r="H12" s="74">
        <f t="shared" si="1"/>
        <v>3830.311288088642</v>
      </c>
      <c r="I12" s="74">
        <f t="shared" si="0"/>
        <v>3812.4385828180002</v>
      </c>
      <c r="J12" s="74">
        <f t="shared" si="0"/>
        <v>3797.0182357707563</v>
      </c>
      <c r="K12" s="74">
        <f t="shared" si="0"/>
        <v>3784.0502469469075</v>
      </c>
      <c r="L12" s="74">
        <f t="shared" si="0"/>
        <v>3773.5346163464565</v>
      </c>
      <c r="M12" s="74">
        <f t="shared" si="0"/>
        <v>3765.4713439694024</v>
      </c>
      <c r="N12" s="74">
        <f t="shared" si="0"/>
        <v>3759.8604298157425</v>
      </c>
      <c r="O12" s="74">
        <f t="shared" si="0"/>
        <v>3756.7018738854813</v>
      </c>
      <c r="P12" s="74">
        <f t="shared" si="0"/>
        <v>3755.9956761786152</v>
      </c>
      <c r="Q12" s="74">
        <f t="shared" si="0"/>
        <v>3757.741836695147</v>
      </c>
      <c r="R12" s="74">
        <f t="shared" si="0"/>
        <v>3761.9403554350756</v>
      </c>
      <c r="S12" s="74">
        <f t="shared" si="0"/>
        <v>3768.5912323983985</v>
      </c>
      <c r="T12" s="74">
        <f t="shared" si="0"/>
        <v>3777.69446758512</v>
      </c>
      <c r="U12" s="74">
        <f t="shared" si="0"/>
        <v>3789.2500609952358</v>
      </c>
      <c r="V12" s="74">
        <f t="shared" si="0"/>
        <v>3803.2580126287503</v>
      </c>
      <c r="W12" s="74">
        <f t="shared" si="0"/>
        <v>3819.7183224856608</v>
      </c>
      <c r="X12" s="74">
        <f t="shared" si="0"/>
        <v>3838.6309905659673</v>
      </c>
      <c r="Y12" s="74">
        <f t="shared" si="0"/>
        <v>3859.9960168696707</v>
      </c>
      <c r="Z12" s="74">
        <f t="shared" si="0"/>
        <v>3883.8134013967692</v>
      </c>
      <c r="AA12" s="74">
        <f t="shared" si="0"/>
        <v>3910.0831441472656</v>
      </c>
      <c r="AB12" s="74">
        <f t="shared" si="0"/>
        <v>3938.8052451211588</v>
      </c>
      <c r="AC12" s="74">
        <f t="shared" si="0"/>
        <v>3969.9797043184462</v>
      </c>
      <c r="AD12" s="74">
        <f t="shared" si="0"/>
        <v>4003.6065217391333</v>
      </c>
      <c r="AE12" s="74">
        <f t="shared" si="0"/>
        <v>4039.6856973832146</v>
      </c>
      <c r="AF12" s="74">
        <f t="shared" si="0"/>
        <v>4078.2172312506937</v>
      </c>
      <c r="AG12" s="74">
        <f t="shared" si="0"/>
        <v>4119.2011233415687</v>
      </c>
      <c r="AH12" s="74">
        <f t="shared" si="0"/>
        <v>4162.637373655838</v>
      </c>
      <c r="AI12" s="74">
        <f t="shared" si="0"/>
        <v>4208.5259821935069</v>
      </c>
      <c r="AJ12" s="74">
        <f t="shared" si="0"/>
        <v>4256.8669489545719</v>
      </c>
      <c r="AK12" s="74">
        <f t="shared" si="0"/>
        <v>4307.6602739390382</v>
      </c>
      <c r="AL12" s="74">
        <f t="shared" si="0"/>
        <v>4360.9059571468933</v>
      </c>
      <c r="AM12" s="74">
        <f t="shared" si="0"/>
        <v>4416.6039985781499</v>
      </c>
      <c r="AN12" s="74">
        <f t="shared" si="0"/>
        <v>4474.7543982328007</v>
      </c>
      <c r="AO12" s="74">
        <f t="shared" si="0"/>
        <v>4535.3571561108456</v>
      </c>
    </row>
    <row r="13" spans="1:41" ht="15" thickBot="1">
      <c r="A13" s="10">
        <v>15.5</v>
      </c>
      <c r="B13" s="143">
        <v>4218.4838061762493</v>
      </c>
      <c r="C13" s="12">
        <v>4476.3190217391311</v>
      </c>
      <c r="D13" s="65">
        <v>5111.2183787945451</v>
      </c>
      <c r="E13" s="25">
        <f t="array" ref="E13:G13">((LINEST(TRANSPOSE(B13:D13),TRANSPOSE($B$5:$D$5)^{1,2})))</f>
        <v>139.38891164572254</v>
      </c>
      <c r="F13" s="25">
        <v>-1890.0025024425495</v>
      </c>
      <c r="G13" s="25">
        <v>10560.837668738464</v>
      </c>
      <c r="H13" s="74">
        <f t="shared" si="1"/>
        <v>4218.4838061762475</v>
      </c>
      <c r="I13" s="74">
        <f t="shared" si="0"/>
        <v>4200.9319172562327</v>
      </c>
      <c r="J13" s="74">
        <f t="shared" si="0"/>
        <v>4186.1678065691303</v>
      </c>
      <c r="K13" s="74">
        <f t="shared" si="0"/>
        <v>4174.191474114943</v>
      </c>
      <c r="L13" s="74">
        <f t="shared" si="0"/>
        <v>4165.0029198936709</v>
      </c>
      <c r="M13" s="74">
        <f t="shared" si="0"/>
        <v>4158.602143905312</v>
      </c>
      <c r="N13" s="74">
        <f t="shared" si="0"/>
        <v>4154.9891461498664</v>
      </c>
      <c r="O13" s="74">
        <f t="shared" si="0"/>
        <v>4154.1639266273387</v>
      </c>
      <c r="P13" s="74">
        <f t="shared" si="0"/>
        <v>4156.1264853377234</v>
      </c>
      <c r="Q13" s="74">
        <f t="shared" si="0"/>
        <v>4160.8768222810213</v>
      </c>
      <c r="R13" s="74">
        <f t="shared" si="0"/>
        <v>4168.414937457238</v>
      </c>
      <c r="S13" s="74">
        <f t="shared" si="0"/>
        <v>4178.7408308663662</v>
      </c>
      <c r="T13" s="74">
        <f t="shared" si="0"/>
        <v>4191.8545025084086</v>
      </c>
      <c r="U13" s="74">
        <f t="shared" si="0"/>
        <v>4207.7559523833661</v>
      </c>
      <c r="V13" s="74">
        <f t="shared" si="0"/>
        <v>4226.4451804912387</v>
      </c>
      <c r="W13" s="74">
        <f t="shared" si="0"/>
        <v>4247.9221868320237</v>
      </c>
      <c r="X13" s="74">
        <f t="shared" si="0"/>
        <v>4272.1869714057266</v>
      </c>
      <c r="Y13" s="74">
        <f t="shared" si="0"/>
        <v>4299.23953421234</v>
      </c>
      <c r="Z13" s="74">
        <f t="shared" si="0"/>
        <v>4329.0798752518713</v>
      </c>
      <c r="AA13" s="74">
        <f t="shared" si="0"/>
        <v>4361.7079945243149</v>
      </c>
      <c r="AB13" s="74">
        <f t="shared" si="0"/>
        <v>4397.1238920296728</v>
      </c>
      <c r="AC13" s="74">
        <f t="shared" si="0"/>
        <v>4435.3275677679467</v>
      </c>
      <c r="AD13" s="74">
        <f t="shared" si="0"/>
        <v>4476.3190217391329</v>
      </c>
      <c r="AE13" s="74">
        <f t="shared" si="0"/>
        <v>4520.0982539432352</v>
      </c>
      <c r="AF13" s="74">
        <f t="shared" si="0"/>
        <v>4566.6652643802536</v>
      </c>
      <c r="AG13" s="74">
        <f t="shared" si="0"/>
        <v>4616.0200530501843</v>
      </c>
      <c r="AH13" s="74">
        <f t="shared" si="0"/>
        <v>4668.1626199530292</v>
      </c>
      <c r="AI13" s="74">
        <f t="shared" si="0"/>
        <v>4723.0929650887883</v>
      </c>
      <c r="AJ13" s="74">
        <f t="shared" si="0"/>
        <v>4780.8110884574617</v>
      </c>
      <c r="AK13" s="74">
        <f t="shared" si="0"/>
        <v>4841.3169900590583</v>
      </c>
      <c r="AL13" s="74">
        <f t="shared" si="0"/>
        <v>4904.61066989356</v>
      </c>
      <c r="AM13" s="74">
        <f t="shared" si="0"/>
        <v>4970.6921279609796</v>
      </c>
      <c r="AN13" s="74">
        <f t="shared" si="0"/>
        <v>5039.5613642613116</v>
      </c>
      <c r="AO13" s="74">
        <f t="shared" si="0"/>
        <v>5111.218378794556</v>
      </c>
    </row>
    <row r="14" spans="1:41" ht="15" thickBot="1">
      <c r="A14" s="13">
        <v>16</v>
      </c>
      <c r="B14" s="143">
        <v>4640.3250342231349</v>
      </c>
      <c r="C14" s="15">
        <v>5022.709239130435</v>
      </c>
      <c r="D14" s="66">
        <v>5769.9079410041022</v>
      </c>
      <c r="E14" s="25">
        <f t="array" ref="E14:G14">((LINEST(TRANSPOSE(B14:D14),TRANSPOSE($B$5:$D$5)^{1,2})))</f>
        <v>153.16986209917829</v>
      </c>
      <c r="F14" s="25">
        <v>-2031.8350119975767</v>
      </c>
      <c r="G14" s="25">
        <v>11335.068038697926</v>
      </c>
      <c r="H14" s="74">
        <f t="shared" si="1"/>
        <v>4640.3250342231313</v>
      </c>
      <c r="I14" s="74">
        <f t="shared" si="0"/>
        <v>4625.5404634053639</v>
      </c>
      <c r="J14" s="74">
        <f t="shared" si="0"/>
        <v>4613.8192898295802</v>
      </c>
      <c r="K14" s="74">
        <f t="shared" si="0"/>
        <v>4605.1615134957783</v>
      </c>
      <c r="L14" s="74">
        <f t="shared" si="0"/>
        <v>4599.5671344039602</v>
      </c>
      <c r="M14" s="74">
        <f t="shared" si="0"/>
        <v>4597.0361525541257</v>
      </c>
      <c r="N14" s="74">
        <f t="shared" si="0"/>
        <v>4597.568567946274</v>
      </c>
      <c r="O14" s="74">
        <f t="shared" ref="I14:AO21" si="2">O$5^2*$E14+O$5*$F14+$G14</f>
        <v>4601.1643805804088</v>
      </c>
      <c r="P14" s="74">
        <f t="shared" si="2"/>
        <v>4607.8235904565254</v>
      </c>
      <c r="Q14" s="74">
        <f t="shared" si="2"/>
        <v>4617.5461975746248</v>
      </c>
      <c r="R14" s="74">
        <f t="shared" si="2"/>
        <v>4630.3322019347097</v>
      </c>
      <c r="S14" s="74">
        <f t="shared" si="2"/>
        <v>4646.1816035367774</v>
      </c>
      <c r="T14" s="74">
        <f t="shared" si="2"/>
        <v>4665.0944023808297</v>
      </c>
      <c r="U14" s="74">
        <f t="shared" si="2"/>
        <v>4687.0705984668639</v>
      </c>
      <c r="V14" s="74">
        <f t="shared" si="2"/>
        <v>4712.1101917948818</v>
      </c>
      <c r="W14" s="74">
        <f t="shared" si="2"/>
        <v>4740.2131823648833</v>
      </c>
      <c r="X14" s="74">
        <f t="shared" si="2"/>
        <v>4771.3795701768686</v>
      </c>
      <c r="Y14" s="74">
        <f t="shared" si="2"/>
        <v>4805.6093552308394</v>
      </c>
      <c r="Z14" s="74">
        <f t="shared" si="2"/>
        <v>4842.902537526792</v>
      </c>
      <c r="AA14" s="74">
        <f t="shared" si="2"/>
        <v>4883.2591170647265</v>
      </c>
      <c r="AB14" s="74">
        <f t="shared" si="2"/>
        <v>4926.6790938446466</v>
      </c>
      <c r="AC14" s="74">
        <f t="shared" si="2"/>
        <v>4973.1624678665503</v>
      </c>
      <c r="AD14" s="74">
        <f t="shared" si="2"/>
        <v>5022.7092391304359</v>
      </c>
      <c r="AE14" s="74">
        <f t="shared" si="2"/>
        <v>5075.3194076363052</v>
      </c>
      <c r="AF14" s="74">
        <f t="shared" si="2"/>
        <v>5130.9929733841636</v>
      </c>
      <c r="AG14" s="74">
        <f t="shared" si="2"/>
        <v>5189.7299363740003</v>
      </c>
      <c r="AH14" s="74">
        <f t="shared" si="2"/>
        <v>5251.5302966058207</v>
      </c>
      <c r="AI14" s="74">
        <f t="shared" si="2"/>
        <v>5316.3940540796248</v>
      </c>
      <c r="AJ14" s="74">
        <f t="shared" si="2"/>
        <v>5384.3212087954125</v>
      </c>
      <c r="AK14" s="74">
        <f t="shared" si="2"/>
        <v>5455.3117607531913</v>
      </c>
      <c r="AL14" s="74">
        <f t="shared" si="2"/>
        <v>5529.3657099529446</v>
      </c>
      <c r="AM14" s="74">
        <f t="shared" si="2"/>
        <v>5606.4830563946871</v>
      </c>
      <c r="AN14" s="74">
        <f t="shared" si="2"/>
        <v>5686.6638000784078</v>
      </c>
      <c r="AO14" s="74">
        <f t="shared" si="2"/>
        <v>5769.9079410041122</v>
      </c>
    </row>
    <row r="15" spans="1:41">
      <c r="A15" s="16">
        <v>16.5</v>
      </c>
      <c r="B15" s="143">
        <v>5101.7654109589039</v>
      </c>
      <c r="C15" s="6">
        <v>5653.0146739130423</v>
      </c>
      <c r="D15" s="63">
        <v>6527.5212157949427</v>
      </c>
      <c r="E15" s="25">
        <f t="array" ref="E15:G15">((LINEST(TRANSPOSE(B15:D15),TRANSPOSE($B$5:$D$5)^{1,2})))</f>
        <v>164.98124253576617</v>
      </c>
      <c r="F15" s="25">
        <v>-2125.1620457176978</v>
      </c>
      <c r="G15" s="25">
        <v>11926.301855081001</v>
      </c>
      <c r="H15" s="74">
        <f t="shared" si="1"/>
        <v>5101.765410958903</v>
      </c>
      <c r="I15" s="74">
        <f t="shared" si="2"/>
        <v>5092.1761347061274</v>
      </c>
      <c r="J15" s="74">
        <f t="shared" si="2"/>
        <v>5085.8864833040643</v>
      </c>
      <c r="K15" s="74">
        <f t="shared" si="2"/>
        <v>5082.8964567527191</v>
      </c>
      <c r="L15" s="74">
        <f t="shared" si="2"/>
        <v>5083.2060550520864</v>
      </c>
      <c r="M15" s="74">
        <f t="shared" si="2"/>
        <v>5086.8152782021698</v>
      </c>
      <c r="N15" s="74">
        <f t="shared" si="2"/>
        <v>5093.7241262029693</v>
      </c>
      <c r="O15" s="74">
        <f t="shared" si="2"/>
        <v>5103.932599054483</v>
      </c>
      <c r="P15" s="74">
        <f t="shared" si="2"/>
        <v>5117.4406967567147</v>
      </c>
      <c r="Q15" s="74">
        <f t="shared" si="2"/>
        <v>5134.2484193096589</v>
      </c>
      <c r="R15" s="74">
        <f t="shared" si="2"/>
        <v>5154.3557667133227</v>
      </c>
      <c r="S15" s="74">
        <f t="shared" si="2"/>
        <v>5177.7627389676982</v>
      </c>
      <c r="T15" s="74">
        <f t="shared" si="2"/>
        <v>5204.4693360727906</v>
      </c>
      <c r="U15" s="74">
        <f t="shared" si="2"/>
        <v>5234.4755580285964</v>
      </c>
      <c r="V15" s="74">
        <f t="shared" si="2"/>
        <v>5267.7814048351192</v>
      </c>
      <c r="W15" s="74">
        <f t="shared" si="2"/>
        <v>5304.3868764923554</v>
      </c>
      <c r="X15" s="74">
        <f t="shared" si="2"/>
        <v>5344.2919730003086</v>
      </c>
      <c r="Y15" s="74">
        <f t="shared" si="2"/>
        <v>5387.4966943589752</v>
      </c>
      <c r="Z15" s="74">
        <f t="shared" si="2"/>
        <v>5434.0010405683606</v>
      </c>
      <c r="AA15" s="74">
        <f t="shared" si="2"/>
        <v>5483.8050116284594</v>
      </c>
      <c r="AB15" s="74">
        <f t="shared" si="2"/>
        <v>5536.9086075392734</v>
      </c>
      <c r="AC15" s="74">
        <f t="shared" si="2"/>
        <v>5593.3118283008025</v>
      </c>
      <c r="AD15" s="74">
        <f t="shared" si="2"/>
        <v>5653.014673913045</v>
      </c>
      <c r="AE15" s="74">
        <f t="shared" si="2"/>
        <v>5716.0171443760082</v>
      </c>
      <c r="AF15" s="74">
        <f t="shared" si="2"/>
        <v>5782.3192396896848</v>
      </c>
      <c r="AG15" s="74">
        <f t="shared" si="2"/>
        <v>5851.9209598540747</v>
      </c>
      <c r="AH15" s="74">
        <f t="shared" si="2"/>
        <v>5924.822304869178</v>
      </c>
      <c r="AI15" s="74">
        <f t="shared" si="2"/>
        <v>6001.0232747349983</v>
      </c>
      <c r="AJ15" s="74">
        <f t="shared" si="2"/>
        <v>6080.5238694515392</v>
      </c>
      <c r="AK15" s="74">
        <f t="shared" si="2"/>
        <v>6163.324089018799</v>
      </c>
      <c r="AL15" s="74">
        <f t="shared" si="2"/>
        <v>6249.4239334367649</v>
      </c>
      <c r="AM15" s="74">
        <f t="shared" si="2"/>
        <v>6338.8234027054496</v>
      </c>
      <c r="AN15" s="74">
        <f t="shared" si="2"/>
        <v>6431.5224968248476</v>
      </c>
      <c r="AO15" s="74">
        <f t="shared" si="2"/>
        <v>6527.5212157949591</v>
      </c>
    </row>
    <row r="16" spans="1:41">
      <c r="A16" s="7">
        <v>17</v>
      </c>
      <c r="B16" s="143">
        <v>5608.655706727136</v>
      </c>
      <c r="C16" s="9">
        <v>6382.5391304347822</v>
      </c>
      <c r="D16" s="64">
        <v>7401.9784581801478</v>
      </c>
      <c r="E16" s="25">
        <f t="array" ref="E16:G16">((LINEST(TRANSPOSE(B16:D16),TRANSPOSE($B$5:$D$5)^{1,2})))</f>
        <v>174.24176746323482</v>
      </c>
      <c r="F16" s="25">
        <v>-2157.3162588761975</v>
      </c>
      <c r="G16" s="25">
        <v>12284.748718564973</v>
      </c>
      <c r="H16" s="74">
        <f t="shared" si="1"/>
        <v>5608.655706727136</v>
      </c>
      <c r="I16" s="74">
        <f t="shared" si="2"/>
        <v>5607.2414548192955</v>
      </c>
      <c r="J16" s="74">
        <f t="shared" si="2"/>
        <v>5609.3120382607194</v>
      </c>
      <c r="K16" s="74">
        <f t="shared" si="2"/>
        <v>5614.8674570514077</v>
      </c>
      <c r="L16" s="74">
        <f t="shared" si="2"/>
        <v>5623.9077111913612</v>
      </c>
      <c r="M16" s="74">
        <f t="shared" si="2"/>
        <v>5636.4328006805781</v>
      </c>
      <c r="N16" s="74">
        <f t="shared" si="2"/>
        <v>5652.4427255190612</v>
      </c>
      <c r="O16" s="74">
        <f t="shared" si="2"/>
        <v>5671.9374857068078</v>
      </c>
      <c r="P16" s="74">
        <f t="shared" si="2"/>
        <v>5694.9170812438224</v>
      </c>
      <c r="Q16" s="74">
        <f t="shared" si="2"/>
        <v>5721.3815121300977</v>
      </c>
      <c r="R16" s="74">
        <f t="shared" si="2"/>
        <v>5751.3307783656419</v>
      </c>
      <c r="S16" s="74">
        <f t="shared" si="2"/>
        <v>5784.7648799504495</v>
      </c>
      <c r="T16" s="74">
        <f t="shared" si="2"/>
        <v>5821.6838168845188</v>
      </c>
      <c r="U16" s="74">
        <f t="shared" si="2"/>
        <v>5862.0875891678552</v>
      </c>
      <c r="V16" s="74">
        <f t="shared" si="2"/>
        <v>5905.976196800455</v>
      </c>
      <c r="W16" s="74">
        <f t="shared" si="2"/>
        <v>5953.3496397823219</v>
      </c>
      <c r="X16" s="74">
        <f t="shared" si="2"/>
        <v>6004.2079181134504</v>
      </c>
      <c r="Y16" s="74">
        <f t="shared" si="2"/>
        <v>6058.5510317938442</v>
      </c>
      <c r="Z16" s="74">
        <f t="shared" si="2"/>
        <v>6116.3789808235051</v>
      </c>
      <c r="AA16" s="74">
        <f t="shared" si="2"/>
        <v>6177.6917652024295</v>
      </c>
      <c r="AB16" s="74">
        <f t="shared" si="2"/>
        <v>6242.4893849306172</v>
      </c>
      <c r="AC16" s="74">
        <f t="shared" si="2"/>
        <v>6310.7718400080703</v>
      </c>
      <c r="AD16" s="74">
        <f t="shared" si="2"/>
        <v>6382.5391304347868</v>
      </c>
      <c r="AE16" s="74">
        <f t="shared" si="2"/>
        <v>6457.7912562107722</v>
      </c>
      <c r="AF16" s="74">
        <f t="shared" si="2"/>
        <v>6536.528217336021</v>
      </c>
      <c r="AG16" s="74">
        <f t="shared" si="2"/>
        <v>6618.7500138105315</v>
      </c>
      <c r="AH16" s="74">
        <f t="shared" si="2"/>
        <v>6704.4566456343055</v>
      </c>
      <c r="AI16" s="74">
        <f t="shared" si="2"/>
        <v>6793.6481128073501</v>
      </c>
      <c r="AJ16" s="74">
        <f t="shared" si="2"/>
        <v>6886.3244153296546</v>
      </c>
      <c r="AK16" s="74">
        <f t="shared" si="2"/>
        <v>6982.4855532012371</v>
      </c>
      <c r="AL16" s="74">
        <f t="shared" si="2"/>
        <v>7082.1315264220702</v>
      </c>
      <c r="AM16" s="74">
        <f t="shared" si="2"/>
        <v>7185.2623349921741</v>
      </c>
      <c r="AN16" s="74">
        <f t="shared" si="2"/>
        <v>7291.8779789115379</v>
      </c>
      <c r="AO16" s="74">
        <f t="shared" si="2"/>
        <v>7401.9784581801687</v>
      </c>
    </row>
    <row r="17" spans="1:41">
      <c r="A17" s="7">
        <v>17.5</v>
      </c>
      <c r="B17" s="143">
        <v>6167.4007182177875</v>
      </c>
      <c r="C17" s="9">
        <v>7224.6565217391308</v>
      </c>
      <c r="D17" s="64">
        <v>8415.7405717761558</v>
      </c>
      <c r="E17" s="25">
        <f t="array" ref="E17:G17">((LINEST(TRANSPOSE(B17:D17),TRANSPOSE($B$5:$D$5)^{1,2})))</f>
        <v>182.49480668770062</v>
      </c>
      <c r="F17" s="25">
        <v>-2147.3543965204608</v>
      </c>
      <c r="G17" s="25">
        <v>12475.630780143256</v>
      </c>
      <c r="H17" s="74">
        <f t="shared" si="1"/>
        <v>6167.4007182177838</v>
      </c>
      <c r="I17" s="74">
        <f t="shared" si="2"/>
        <v>6177.1338907916115</v>
      </c>
      <c r="J17" s="74">
        <f t="shared" si="2"/>
        <v>6190.5169594991903</v>
      </c>
      <c r="K17" s="74">
        <f t="shared" si="2"/>
        <v>6207.5499243405247</v>
      </c>
      <c r="L17" s="74">
        <f t="shared" si="2"/>
        <v>6228.232785315613</v>
      </c>
      <c r="M17" s="74">
        <f t="shared" si="2"/>
        <v>6252.5655424244533</v>
      </c>
      <c r="N17" s="74">
        <f t="shared" si="2"/>
        <v>6280.5481956670483</v>
      </c>
      <c r="O17" s="74">
        <f t="shared" si="2"/>
        <v>6312.1807450433971</v>
      </c>
      <c r="P17" s="74">
        <f t="shared" si="2"/>
        <v>6347.4631905535043</v>
      </c>
      <c r="Q17" s="74">
        <f t="shared" si="2"/>
        <v>6386.3955321973608</v>
      </c>
      <c r="R17" s="74">
        <f t="shared" si="2"/>
        <v>6428.9777699749775</v>
      </c>
      <c r="S17" s="74">
        <f t="shared" si="2"/>
        <v>6475.2099038863435</v>
      </c>
      <c r="T17" s="74">
        <f t="shared" si="2"/>
        <v>6525.0919339314623</v>
      </c>
      <c r="U17" s="74">
        <f t="shared" si="2"/>
        <v>6578.6238601103378</v>
      </c>
      <c r="V17" s="74">
        <f t="shared" si="2"/>
        <v>6635.8056824229661</v>
      </c>
      <c r="W17" s="74">
        <f t="shared" si="2"/>
        <v>6696.6374008693474</v>
      </c>
      <c r="X17" s="74">
        <f t="shared" si="2"/>
        <v>6761.1190154494834</v>
      </c>
      <c r="Y17" s="74">
        <f t="shared" si="2"/>
        <v>6829.2505261633723</v>
      </c>
      <c r="Z17" s="74">
        <f t="shared" si="2"/>
        <v>6901.0319330110178</v>
      </c>
      <c r="AA17" s="74">
        <f t="shared" si="2"/>
        <v>6976.463235992418</v>
      </c>
      <c r="AB17" s="74">
        <f t="shared" si="2"/>
        <v>7055.5444351075694</v>
      </c>
      <c r="AC17" s="74">
        <f t="shared" si="2"/>
        <v>7138.2755303564754</v>
      </c>
      <c r="AD17" s="74">
        <f t="shared" si="2"/>
        <v>7224.6565217391344</v>
      </c>
      <c r="AE17" s="74">
        <f t="shared" si="2"/>
        <v>7314.6874092555481</v>
      </c>
      <c r="AF17" s="74">
        <f t="shared" si="2"/>
        <v>7408.3681929057184</v>
      </c>
      <c r="AG17" s="74">
        <f t="shared" si="2"/>
        <v>7505.6988726896416</v>
      </c>
      <c r="AH17" s="74">
        <f t="shared" si="2"/>
        <v>7606.6794486073159</v>
      </c>
      <c r="AI17" s="74">
        <f t="shared" si="2"/>
        <v>7711.3099206587467</v>
      </c>
      <c r="AJ17" s="74">
        <f t="shared" si="2"/>
        <v>7819.5902888439305</v>
      </c>
      <c r="AK17" s="74">
        <f t="shared" si="2"/>
        <v>7931.5205531628817</v>
      </c>
      <c r="AL17" s="74">
        <f t="shared" si="2"/>
        <v>8047.1007136155713</v>
      </c>
      <c r="AM17" s="74">
        <f t="shared" si="2"/>
        <v>8166.3307702020211</v>
      </c>
      <c r="AN17" s="74">
        <f t="shared" si="2"/>
        <v>8289.2107229222202</v>
      </c>
      <c r="AO17" s="74">
        <f t="shared" si="2"/>
        <v>8415.7405717761776</v>
      </c>
    </row>
    <row r="18" spans="1:41">
      <c r="A18" s="7">
        <v>18</v>
      </c>
      <c r="B18" s="143">
        <v>6783.3903240958198</v>
      </c>
      <c r="C18" s="9">
        <v>8193.5521739130418</v>
      </c>
      <c r="D18" s="64">
        <v>9591.1339657428307</v>
      </c>
      <c r="E18" s="25">
        <f t="array" ref="E18:G18">((LINEST(TRANSPOSE(B18:D18),TRANSPOSE($B$5:$D$5)^{1,2})))</f>
        <v>190.77158868352012</v>
      </c>
      <c r="F18" s="25">
        <v>-2106.1282180348621</v>
      </c>
      <c r="G18" s="25">
        <v>12532.161639194697</v>
      </c>
      <c r="H18" s="74">
        <f t="shared" si="1"/>
        <v>6783.3903240958216</v>
      </c>
      <c r="I18" s="74">
        <f t="shared" si="2"/>
        <v>6807.4265563730669</v>
      </c>
      <c r="J18" s="74">
        <f t="shared" si="2"/>
        <v>6835.2782204239793</v>
      </c>
      <c r="K18" s="74">
        <f t="shared" si="2"/>
        <v>6866.9453162485652</v>
      </c>
      <c r="L18" s="74">
        <f t="shared" si="2"/>
        <v>6902.4278438468182</v>
      </c>
      <c r="M18" s="74">
        <f t="shared" si="2"/>
        <v>6941.7258032187437</v>
      </c>
      <c r="N18" s="74">
        <f t="shared" si="2"/>
        <v>6984.8391943643383</v>
      </c>
      <c r="O18" s="74">
        <f t="shared" si="2"/>
        <v>7031.7680172836044</v>
      </c>
      <c r="P18" s="74">
        <f t="shared" si="2"/>
        <v>7082.5122719765423</v>
      </c>
      <c r="Q18" s="74">
        <f t="shared" si="2"/>
        <v>7137.0719584431481</v>
      </c>
      <c r="R18" s="74">
        <f t="shared" si="2"/>
        <v>7195.4470766834311</v>
      </c>
      <c r="S18" s="74">
        <f t="shared" si="2"/>
        <v>7257.6376266973784</v>
      </c>
      <c r="T18" s="74">
        <f t="shared" si="2"/>
        <v>7323.6436084849975</v>
      </c>
      <c r="U18" s="74">
        <f t="shared" si="2"/>
        <v>7393.4650220462863</v>
      </c>
      <c r="V18" s="74">
        <f t="shared" si="2"/>
        <v>7467.101867381245</v>
      </c>
      <c r="W18" s="74">
        <f t="shared" si="2"/>
        <v>7544.5541444898754</v>
      </c>
      <c r="X18" s="74">
        <f t="shared" si="2"/>
        <v>7625.8218533721756</v>
      </c>
      <c r="Y18" s="74">
        <f t="shared" si="2"/>
        <v>7710.9049940281438</v>
      </c>
      <c r="Z18" s="74">
        <f t="shared" si="2"/>
        <v>7799.8035664577856</v>
      </c>
      <c r="AA18" s="74">
        <f t="shared" si="2"/>
        <v>7892.5175706610989</v>
      </c>
      <c r="AB18" s="74">
        <f t="shared" si="2"/>
        <v>7989.0470066380803</v>
      </c>
      <c r="AC18" s="74">
        <f t="shared" si="2"/>
        <v>8089.3918743887298</v>
      </c>
      <c r="AD18" s="74">
        <f t="shared" si="2"/>
        <v>8193.5521739130545</v>
      </c>
      <c r="AE18" s="74">
        <f t="shared" si="2"/>
        <v>8301.5279052110454</v>
      </c>
      <c r="AF18" s="74">
        <f t="shared" si="2"/>
        <v>8413.3190682827098</v>
      </c>
      <c r="AG18" s="74">
        <f t="shared" si="2"/>
        <v>8528.9256631280423</v>
      </c>
      <c r="AH18" s="74">
        <f t="shared" si="2"/>
        <v>8648.3476897470464</v>
      </c>
      <c r="AI18" s="74">
        <f t="shared" si="2"/>
        <v>8771.5851481397203</v>
      </c>
      <c r="AJ18" s="74">
        <f t="shared" si="2"/>
        <v>8898.6380383060641</v>
      </c>
      <c r="AK18" s="74">
        <f t="shared" si="2"/>
        <v>9029.5063602460941</v>
      </c>
      <c r="AL18" s="74">
        <f t="shared" si="2"/>
        <v>9164.1901139597794</v>
      </c>
      <c r="AM18" s="74">
        <f t="shared" si="2"/>
        <v>9302.68929944714</v>
      </c>
      <c r="AN18" s="74">
        <f t="shared" si="2"/>
        <v>9445.003916708165</v>
      </c>
      <c r="AO18" s="74">
        <f t="shared" si="2"/>
        <v>9591.1339657428598</v>
      </c>
    </row>
    <row r="19" spans="1:41">
      <c r="A19" s="7">
        <v>18.5</v>
      </c>
      <c r="B19" s="143">
        <v>7447.1381072802396</v>
      </c>
      <c r="C19" s="9">
        <v>9301.4619565217399</v>
      </c>
      <c r="D19" s="64">
        <v>10955.558740601502</v>
      </c>
      <c r="E19" s="25">
        <f t="array" ref="E19:G19">((LINEST(TRANSPOSE(B19:D19),TRANSPOSE($B$5:$D$5)^{1,2})))</f>
        <v>200.25753704105023</v>
      </c>
      <c r="F19" s="25">
        <v>-2040.834056463169</v>
      </c>
      <c r="G19" s="25">
        <v>12444.642898408092</v>
      </c>
      <c r="H19" s="74">
        <f t="shared" si="1"/>
        <v>7447.1381072802405</v>
      </c>
      <c r="I19" s="74">
        <f t="shared" si="2"/>
        <v>7489.3714721944152</v>
      </c>
      <c r="J19" s="74">
        <f t="shared" si="2"/>
        <v>7535.6099878494115</v>
      </c>
      <c r="K19" s="74">
        <f t="shared" si="2"/>
        <v>7585.8536542452275</v>
      </c>
      <c r="L19" s="74">
        <f t="shared" si="2"/>
        <v>7640.1024713818661</v>
      </c>
      <c r="M19" s="74">
        <f t="shared" si="2"/>
        <v>7698.3564392593253</v>
      </c>
      <c r="N19" s="74">
        <f t="shared" si="2"/>
        <v>7760.6155578776034</v>
      </c>
      <c r="O19" s="74">
        <f t="shared" si="2"/>
        <v>7826.8798272367058</v>
      </c>
      <c r="P19" s="74">
        <f t="shared" si="2"/>
        <v>7897.149247336627</v>
      </c>
      <c r="Q19" s="74">
        <f t="shared" si="2"/>
        <v>7971.4238181773708</v>
      </c>
      <c r="R19" s="74">
        <f t="shared" si="2"/>
        <v>8049.7035397589425</v>
      </c>
      <c r="S19" s="74">
        <f t="shared" si="2"/>
        <v>8131.9884120813276</v>
      </c>
      <c r="T19" s="74">
        <f t="shared" si="2"/>
        <v>8218.2784351445334</v>
      </c>
      <c r="U19" s="74">
        <f t="shared" si="2"/>
        <v>8308.5736089485599</v>
      </c>
      <c r="V19" s="74">
        <f t="shared" si="2"/>
        <v>8402.8739334934107</v>
      </c>
      <c r="W19" s="74">
        <f t="shared" si="2"/>
        <v>8501.1794087790804</v>
      </c>
      <c r="X19" s="74">
        <f t="shared" si="2"/>
        <v>8603.4900348055689</v>
      </c>
      <c r="Y19" s="74">
        <f t="shared" si="2"/>
        <v>8709.8058115728818</v>
      </c>
      <c r="Z19" s="74">
        <f t="shared" si="2"/>
        <v>8820.1267390810135</v>
      </c>
      <c r="AA19" s="74">
        <f t="shared" si="2"/>
        <v>8934.4528173299677</v>
      </c>
      <c r="AB19" s="74">
        <f t="shared" si="2"/>
        <v>9052.7840463197408</v>
      </c>
      <c r="AC19" s="74">
        <f t="shared" si="2"/>
        <v>9175.1204260503382</v>
      </c>
      <c r="AD19" s="74">
        <f t="shared" si="2"/>
        <v>9301.4619565217527</v>
      </c>
      <c r="AE19" s="74">
        <f t="shared" si="2"/>
        <v>9431.8086377339896</v>
      </c>
      <c r="AF19" s="74">
        <f t="shared" si="2"/>
        <v>9566.1604696870527</v>
      </c>
      <c r="AG19" s="74">
        <f t="shared" si="2"/>
        <v>9704.5174523809292</v>
      </c>
      <c r="AH19" s="74">
        <f t="shared" si="2"/>
        <v>9846.8795858156263</v>
      </c>
      <c r="AI19" s="74">
        <f t="shared" si="2"/>
        <v>9993.2468699911478</v>
      </c>
      <c r="AJ19" s="74">
        <f t="shared" si="2"/>
        <v>10143.619304907492</v>
      </c>
      <c r="AK19" s="74">
        <f t="shared" si="2"/>
        <v>10297.996890564671</v>
      </c>
      <c r="AL19" s="74">
        <f t="shared" si="2"/>
        <v>10456.379626962651</v>
      </c>
      <c r="AM19" s="74">
        <f t="shared" si="2"/>
        <v>10618.767514101466</v>
      </c>
      <c r="AN19" s="74">
        <f t="shared" si="2"/>
        <v>10785.160551981091</v>
      </c>
      <c r="AO19" s="74">
        <f t="shared" si="2"/>
        <v>10955.558740601533</v>
      </c>
    </row>
    <row r="20" spans="1:41">
      <c r="A20" s="7">
        <v>19</v>
      </c>
      <c r="B20" s="143">
        <v>8199.5541131855316</v>
      </c>
      <c r="C20" s="9">
        <v>10557.907065217392</v>
      </c>
      <c r="D20" s="64">
        <v>12539.855795610425</v>
      </c>
      <c r="E20" s="25">
        <f t="array" ref="E20:G20">((LINEST(TRANSPOSE(B20:D20),TRANSPOSE($B$5:$D$5)^{1,2})))</f>
        <v>221.14938137110272</v>
      </c>
      <c r="F20" s="25">
        <v>-2112.5724771839432</v>
      </c>
      <c r="G20" s="25">
        <v>12857.277743188855</v>
      </c>
      <c r="H20" s="74">
        <f t="shared" si="1"/>
        <v>8199.5541131855334</v>
      </c>
      <c r="I20" s="74">
        <f t="shared" si="2"/>
        <v>8260.3106045535969</v>
      </c>
      <c r="J20" s="74">
        <f t="shared" si="2"/>
        <v>8325.4900835490807</v>
      </c>
      <c r="K20" s="74">
        <f t="shared" si="2"/>
        <v>8395.0925501719885</v>
      </c>
      <c r="L20" s="74">
        <f t="shared" si="2"/>
        <v>8469.1180044223129</v>
      </c>
      <c r="M20" s="74">
        <f t="shared" si="2"/>
        <v>8547.5664463000649</v>
      </c>
      <c r="N20" s="74">
        <f t="shared" si="2"/>
        <v>8630.4378758052371</v>
      </c>
      <c r="O20" s="74">
        <f t="shared" si="2"/>
        <v>8717.7322929378315</v>
      </c>
      <c r="P20" s="74">
        <f t="shared" si="2"/>
        <v>8809.449697697848</v>
      </c>
      <c r="Q20" s="74">
        <f t="shared" si="2"/>
        <v>8905.5900900852866</v>
      </c>
      <c r="R20" s="74">
        <f t="shared" si="2"/>
        <v>9006.1534701001565</v>
      </c>
      <c r="S20" s="74">
        <f t="shared" si="2"/>
        <v>9111.1398377424412</v>
      </c>
      <c r="T20" s="74">
        <f t="shared" si="2"/>
        <v>9220.5491930121461</v>
      </c>
      <c r="U20" s="74">
        <f t="shared" si="2"/>
        <v>9334.3815359092714</v>
      </c>
      <c r="V20" s="74">
        <f t="shared" si="2"/>
        <v>9452.6368664338206</v>
      </c>
      <c r="W20" s="74">
        <f t="shared" si="2"/>
        <v>9575.3151845857919</v>
      </c>
      <c r="X20" s="74">
        <f t="shared" si="2"/>
        <v>9702.4164903651872</v>
      </c>
      <c r="Y20" s="74">
        <f t="shared" si="2"/>
        <v>9833.9407837720009</v>
      </c>
      <c r="Z20" s="74">
        <f t="shared" si="2"/>
        <v>9969.8880648062368</v>
      </c>
      <c r="AA20" s="74">
        <f t="shared" si="2"/>
        <v>10110.2583334679</v>
      </c>
      <c r="AB20" s="74">
        <f t="shared" si="2"/>
        <v>10255.051589756982</v>
      </c>
      <c r="AC20" s="74">
        <f t="shared" si="2"/>
        <v>10404.267833673486</v>
      </c>
      <c r="AD20" s="74">
        <f t="shared" si="2"/>
        <v>10557.907065217407</v>
      </c>
      <c r="AE20" s="74">
        <f t="shared" si="2"/>
        <v>10715.969284388755</v>
      </c>
      <c r="AF20" s="74">
        <f t="shared" si="2"/>
        <v>10878.454491187527</v>
      </c>
      <c r="AG20" s="74">
        <f t="shared" si="2"/>
        <v>11045.36268561372</v>
      </c>
      <c r="AH20" s="74">
        <f t="shared" si="2"/>
        <v>11216.693867667333</v>
      </c>
      <c r="AI20" s="74">
        <f t="shared" si="2"/>
        <v>11392.448037348369</v>
      </c>
      <c r="AJ20" s="74">
        <f t="shared" si="2"/>
        <v>11572.625194656821</v>
      </c>
      <c r="AK20" s="74">
        <f t="shared" si="2"/>
        <v>11757.225339592724</v>
      </c>
      <c r="AL20" s="74">
        <f t="shared" si="2"/>
        <v>11946.248472156023</v>
      </c>
      <c r="AM20" s="74">
        <f t="shared" si="2"/>
        <v>12139.694592346756</v>
      </c>
      <c r="AN20" s="74">
        <f t="shared" si="2"/>
        <v>12337.563700164899</v>
      </c>
      <c r="AO20" s="74">
        <f t="shared" si="2"/>
        <v>12539.855795610465</v>
      </c>
    </row>
    <row r="21" spans="1:41">
      <c r="A21" s="17">
        <v>19.5</v>
      </c>
      <c r="B21" s="143">
        <v>8998.1458997520367</v>
      </c>
      <c r="C21" s="9">
        <v>11966.78206521739</v>
      </c>
      <c r="D21" s="64">
        <v>14373.991648017904</v>
      </c>
      <c r="E21" s="25">
        <f t="array" ref="E21:G21">((LINEST(TRANSPOSE(B21:D21),TRANSPOSE($B$5:$D$5)^{1,2})))</f>
        <v>254.24008266331606</v>
      </c>
      <c r="F21" s="25">
        <v>-2311.6771151402281</v>
      </c>
      <c r="G21" s="25">
        <v>13639.102826205439</v>
      </c>
      <c r="H21" s="74">
        <f t="shared" si="1"/>
        <v>8998.1458997520367</v>
      </c>
      <c r="I21" s="74">
        <f t="shared" si="2"/>
        <v>9079.6934899138942</v>
      </c>
      <c r="J21" s="74">
        <f t="shared" si="2"/>
        <v>9166.3258817290152</v>
      </c>
      <c r="K21" s="74">
        <f t="shared" si="2"/>
        <v>9258.0430751974072</v>
      </c>
      <c r="L21" s="74">
        <f t="shared" si="2"/>
        <v>9354.8450703190592</v>
      </c>
      <c r="M21" s="74">
        <f t="shared" si="2"/>
        <v>9456.7318670939803</v>
      </c>
      <c r="N21" s="74">
        <f t="shared" si="2"/>
        <v>9563.7034655221687</v>
      </c>
      <c r="O21" s="74">
        <f t="shared" si="2"/>
        <v>9675.7598656036207</v>
      </c>
      <c r="P21" s="74">
        <f t="shared" si="2"/>
        <v>9792.9010673383436</v>
      </c>
      <c r="Q21" s="74">
        <f t="shared" si="2"/>
        <v>9915.1270707263284</v>
      </c>
      <c r="R21" s="74">
        <f t="shared" si="2"/>
        <v>10042.437875767593</v>
      </c>
      <c r="S21" s="74">
        <f t="shared" si="2"/>
        <v>10174.833482462116</v>
      </c>
      <c r="T21" s="74">
        <f t="shared" si="2"/>
        <v>10312.313890809901</v>
      </c>
      <c r="U21" s="74">
        <f t="shared" si="2"/>
        <v>10454.879100810953</v>
      </c>
      <c r="V21" s="74">
        <f t="shared" si="2"/>
        <v>10602.529112465272</v>
      </c>
      <c r="W21" s="74">
        <f t="shared" si="2"/>
        <v>10755.263925772855</v>
      </c>
      <c r="X21" s="74">
        <f t="shared" si="2"/>
        <v>10913.083540733709</v>
      </c>
      <c r="Y21" s="74">
        <f t="shared" si="2"/>
        <v>11075.987957347825</v>
      </c>
      <c r="Z21" s="74">
        <f t="shared" si="2"/>
        <v>11243.977175615211</v>
      </c>
      <c r="AA21" s="74">
        <f t="shared" si="2"/>
        <v>11417.05119553586</v>
      </c>
      <c r="AB21" s="74">
        <f t="shared" si="2"/>
        <v>11595.210017109774</v>
      </c>
      <c r="AC21" s="74">
        <f t="shared" si="2"/>
        <v>11778.45364033696</v>
      </c>
      <c r="AD21" s="74">
        <f t="shared" si="2"/>
        <v>11966.782065217405</v>
      </c>
      <c r="AE21" s="74">
        <f t="shared" si="2"/>
        <v>12160.195291751123</v>
      </c>
      <c r="AF21" s="74">
        <f t="shared" si="2"/>
        <v>12358.693319938106</v>
      </c>
      <c r="AG21" s="74">
        <f t="shared" si="2"/>
        <v>12562.276149778354</v>
      </c>
      <c r="AH21" s="74">
        <f t="shared" si="2"/>
        <v>12770.943781271868</v>
      </c>
      <c r="AI21" s="74">
        <f t="shared" si="2"/>
        <v>12984.696214418647</v>
      </c>
      <c r="AJ21" s="74">
        <f t="shared" si="2"/>
        <v>13203.533449218692</v>
      </c>
      <c r="AK21" s="74">
        <f t="shared" si="2"/>
        <v>13427.455485672032</v>
      </c>
      <c r="AL21" s="74">
        <f t="shared" si="2"/>
        <v>13656.462323778611</v>
      </c>
      <c r="AM21" s="74">
        <f t="shared" ref="AM21:AO22" si="3">AM$5^2*$E21+AM$5*$F21+$G21</f>
        <v>13890.553963538463</v>
      </c>
      <c r="AN21" s="74">
        <f t="shared" si="3"/>
        <v>14129.730404951573</v>
      </c>
      <c r="AO21" s="74">
        <f t="shared" si="3"/>
        <v>14373.991648017949</v>
      </c>
    </row>
    <row r="22" spans="1:41" ht="15" thickBot="1">
      <c r="A22" s="18">
        <v>20</v>
      </c>
      <c r="B22" s="143">
        <v>9858.2328737613097</v>
      </c>
      <c r="C22" s="20">
        <v>13350.498913043481</v>
      </c>
      <c r="D22" s="67">
        <v>16488.282919514571</v>
      </c>
      <c r="E22" s="25">
        <f t="array" ref="E22:G22">((LINEST(TRANSPOSE(B22:D22),TRANSPOSE($B$5:$D$5)^{1,2})))</f>
        <v>383.37492750137898</v>
      </c>
      <c r="F22" s="25">
        <v>-3933.20530180069</v>
      </c>
      <c r="G22" s="25">
        <v>19585.404162419207</v>
      </c>
      <c r="H22" s="74">
        <f>H$5^2*$E22+H$5*$F22+$G22</f>
        <v>9858.2328737613097</v>
      </c>
      <c r="I22" s="74">
        <f t="shared" ref="I22:AL22" si="4">I$5^2*$E22+I$5*$F22+$G22</f>
        <v>9936.4635044079369</v>
      </c>
      <c r="J22" s="74">
        <f t="shared" si="4"/>
        <v>10022.361633604591</v>
      </c>
      <c r="K22" s="74">
        <f t="shared" si="4"/>
        <v>10115.927261351277</v>
      </c>
      <c r="L22" s="74">
        <f t="shared" si="4"/>
        <v>10217.160387647982</v>
      </c>
      <c r="M22" s="74">
        <f t="shared" si="4"/>
        <v>10326.06101249472</v>
      </c>
      <c r="N22" s="74">
        <f t="shared" si="4"/>
        <v>10442.629135891486</v>
      </c>
      <c r="O22" s="74">
        <f t="shared" si="4"/>
        <v>10566.864757838277</v>
      </c>
      <c r="P22" s="74">
        <f t="shared" si="4"/>
        <v>10698.7678783351</v>
      </c>
      <c r="Q22" s="74">
        <f t="shared" si="4"/>
        <v>10838.338497381948</v>
      </c>
      <c r="R22" s="74">
        <f t="shared" si="4"/>
        <v>10985.57661497884</v>
      </c>
      <c r="S22" s="74">
        <f t="shared" si="4"/>
        <v>11140.482231125741</v>
      </c>
      <c r="T22" s="74">
        <f t="shared" si="4"/>
        <v>11303.055345822671</v>
      </c>
      <c r="U22" s="74">
        <f t="shared" si="4"/>
        <v>11473.295959069634</v>
      </c>
      <c r="V22" s="74">
        <f t="shared" si="4"/>
        <v>11651.204070866617</v>
      </c>
      <c r="W22" s="74">
        <f t="shared" si="4"/>
        <v>11836.779681213633</v>
      </c>
      <c r="X22" s="74">
        <f t="shared" si="4"/>
        <v>12030.022790110674</v>
      </c>
      <c r="Y22" s="74">
        <f t="shared" si="4"/>
        <v>12230.933397557743</v>
      </c>
      <c r="Z22" s="74">
        <f t="shared" si="4"/>
        <v>12439.511503554841</v>
      </c>
      <c r="AA22" s="74">
        <f t="shared" si="4"/>
        <v>12655.757108101963</v>
      </c>
      <c r="AB22" s="74">
        <f t="shared" si="4"/>
        <v>12879.670211199118</v>
      </c>
      <c r="AC22" s="74">
        <f t="shared" si="4"/>
        <v>13111.250812846298</v>
      </c>
      <c r="AD22" s="74">
        <f t="shared" si="4"/>
        <v>13350.498913043499</v>
      </c>
      <c r="AE22" s="74">
        <f t="shared" si="4"/>
        <v>13597.414511790739</v>
      </c>
      <c r="AF22" s="74">
        <f t="shared" si="4"/>
        <v>13851.997609088005</v>
      </c>
      <c r="AG22" s="74">
        <f t="shared" si="4"/>
        <v>14114.248204935288</v>
      </c>
      <c r="AH22" s="74">
        <f t="shared" si="4"/>
        <v>14384.166299332599</v>
      </c>
      <c r="AI22" s="74">
        <f t="shared" si="4"/>
        <v>14661.75189227995</v>
      </c>
      <c r="AJ22" s="74">
        <f t="shared" si="4"/>
        <v>14947.004983777319</v>
      </c>
      <c r="AK22" s="74">
        <f t="shared" si="4"/>
        <v>15239.925573824756</v>
      </c>
      <c r="AL22" s="74">
        <f t="shared" si="4"/>
        <v>15540.513662422178</v>
      </c>
      <c r="AM22" s="74">
        <f t="shared" si="3"/>
        <v>15848.769249569639</v>
      </c>
      <c r="AN22" s="74">
        <f t="shared" si="3"/>
        <v>16164.692335267126</v>
      </c>
      <c r="AO22" s="74">
        <f t="shared" si="3"/>
        <v>16488.28291951463</v>
      </c>
    </row>
    <row r="23" spans="1:41">
      <c r="A23" s="22"/>
      <c r="B23" s="22"/>
      <c r="C23" s="23">
        <v>0</v>
      </c>
      <c r="D23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N23"/>
  <sheetViews>
    <sheetView workbookViewId="0">
      <selection activeCell="F44" sqref="F44"/>
    </sheetView>
  </sheetViews>
  <sheetFormatPr baseColWidth="10" defaultRowHeight="14.4"/>
  <cols>
    <col min="1" max="3" width="15.77734375" customWidth="1"/>
  </cols>
  <sheetData>
    <row r="1" spans="1:40" ht="15" thickBot="1">
      <c r="A1" s="2"/>
      <c r="B1" s="2"/>
      <c r="C1" s="2"/>
    </row>
    <row r="2" spans="1:40" ht="15" thickBot="1">
      <c r="A2" s="68"/>
      <c r="B2" s="68"/>
      <c r="C2" s="68"/>
    </row>
    <row r="4" spans="1:40" ht="28.8">
      <c r="A4" s="59" t="s">
        <v>6</v>
      </c>
      <c r="B4" s="60" t="s">
        <v>7</v>
      </c>
      <c r="C4" s="62" t="s">
        <v>8</v>
      </c>
    </row>
    <row r="5" spans="1:40">
      <c r="A5" s="59">
        <v>6.1</v>
      </c>
      <c r="B5" s="60">
        <v>8.3000000000000007</v>
      </c>
      <c r="C5" s="62">
        <v>9.4</v>
      </c>
      <c r="G5" s="26">
        <v>6.1</v>
      </c>
      <c r="H5" s="26">
        <v>6.2</v>
      </c>
      <c r="I5" s="26">
        <v>6.3</v>
      </c>
      <c r="J5" s="26">
        <v>6.4</v>
      </c>
      <c r="K5" s="26">
        <v>6.5</v>
      </c>
      <c r="L5" s="26">
        <v>6.6</v>
      </c>
      <c r="M5" s="26">
        <v>6.7</v>
      </c>
      <c r="N5" s="26">
        <v>6.8</v>
      </c>
      <c r="O5" s="26">
        <v>6.9</v>
      </c>
      <c r="P5" s="26">
        <v>7</v>
      </c>
      <c r="Q5" s="26">
        <v>7.1000000000000103</v>
      </c>
      <c r="R5" s="26">
        <v>7.2000000000000099</v>
      </c>
      <c r="S5" s="26">
        <v>7.3000000000000096</v>
      </c>
      <c r="T5" s="26">
        <v>7.4000000000000101</v>
      </c>
      <c r="U5" s="26">
        <v>7.5000000000000098</v>
      </c>
      <c r="V5" s="26">
        <v>7.6000000000000103</v>
      </c>
      <c r="W5" s="26">
        <v>7.7000000000000099</v>
      </c>
      <c r="X5" s="26">
        <v>7.8000000000000096</v>
      </c>
      <c r="Y5" s="26">
        <v>7.9000000000000101</v>
      </c>
      <c r="Z5" s="26">
        <v>8.0000000000000107</v>
      </c>
      <c r="AA5" s="26">
        <v>8.1000000000000103</v>
      </c>
      <c r="AB5" s="26">
        <v>8.2000000000000099</v>
      </c>
      <c r="AC5" s="26">
        <v>8.3000000000000096</v>
      </c>
      <c r="AD5" s="26">
        <v>8.4000000000000092</v>
      </c>
      <c r="AE5" s="26">
        <v>8.5000000000000107</v>
      </c>
      <c r="AF5" s="26">
        <v>8.6000000000000103</v>
      </c>
      <c r="AG5" s="26">
        <v>8.7000000000000099</v>
      </c>
      <c r="AH5" s="26">
        <v>8.8000000000000096</v>
      </c>
      <c r="AI5" s="26">
        <v>8.9000000000000092</v>
      </c>
      <c r="AJ5" s="26">
        <v>9.0000000000000195</v>
      </c>
      <c r="AK5" s="26">
        <v>9.1000000000000192</v>
      </c>
      <c r="AL5" s="26">
        <v>9.2000000000000206</v>
      </c>
      <c r="AM5" s="26">
        <v>9.3000000000000203</v>
      </c>
      <c r="AN5" s="26">
        <v>9.4000000000000199</v>
      </c>
    </row>
    <row r="6" spans="1:40">
      <c r="A6" s="5">
        <v>2090.5</v>
      </c>
      <c r="B6" s="6">
        <v>2309.8858695652175</v>
      </c>
      <c r="C6" s="63">
        <v>2360.5</v>
      </c>
      <c r="D6" s="25">
        <f t="array" ref="D6:F6">((LINEST(TRANSPOSE(A6:C6),TRANSPOSE($A$5:$C$5)^{1,2})))</f>
        <v>-16.27515271289975</v>
      </c>
      <c r="E6" s="25">
        <v>334.083048868128</v>
      </c>
      <c r="F6" s="25">
        <v>658.19183435141872</v>
      </c>
      <c r="G6" s="74">
        <f>G$5^2*$D6+G$5*$E6+$F6</f>
        <v>2090.5</v>
      </c>
      <c r="H6" s="74">
        <f t="shared" ref="H6:AN14" si="0">H$5^2*$D6+H$5*$E6+$F6</f>
        <v>2103.8898670499457</v>
      </c>
      <c r="I6" s="74">
        <f t="shared" si="0"/>
        <v>2116.9542310456341</v>
      </c>
      <c r="J6" s="74">
        <f t="shared" si="0"/>
        <v>2129.6930919870638</v>
      </c>
      <c r="K6" s="74">
        <f t="shared" si="0"/>
        <v>2142.1064498742362</v>
      </c>
      <c r="L6" s="74">
        <f t="shared" si="0"/>
        <v>2154.19430470715</v>
      </c>
      <c r="M6" s="74">
        <f t="shared" si="0"/>
        <v>2165.9566564858069</v>
      </c>
      <c r="N6" s="74">
        <f t="shared" si="0"/>
        <v>2177.3935052102042</v>
      </c>
      <c r="O6" s="74">
        <f t="shared" si="0"/>
        <v>2188.5048508803447</v>
      </c>
      <c r="P6" s="74">
        <f t="shared" si="0"/>
        <v>2199.2906934962266</v>
      </c>
      <c r="Q6" s="74">
        <f t="shared" si="0"/>
        <v>2209.7510330578525</v>
      </c>
      <c r="R6" s="74">
        <f t="shared" si="0"/>
        <v>2219.8858695652179</v>
      </c>
      <c r="S6" s="74">
        <f t="shared" si="0"/>
        <v>2229.6952030183265</v>
      </c>
      <c r="T6" s="74">
        <f t="shared" si="0"/>
        <v>2239.1790334171765</v>
      </c>
      <c r="U6" s="74">
        <f t="shared" si="0"/>
        <v>2248.3373607617687</v>
      </c>
      <c r="V6" s="74">
        <f t="shared" si="0"/>
        <v>2257.1701850521031</v>
      </c>
      <c r="W6" s="74">
        <f t="shared" si="0"/>
        <v>2265.6775062881788</v>
      </c>
      <c r="X6" s="74">
        <f t="shared" si="0"/>
        <v>2273.8593244699969</v>
      </c>
      <c r="Y6" s="74">
        <f t="shared" si="0"/>
        <v>2281.7156395975571</v>
      </c>
      <c r="Z6" s="74">
        <f t="shared" si="0"/>
        <v>2289.2464516708596</v>
      </c>
      <c r="AA6" s="74">
        <f t="shared" si="0"/>
        <v>2296.4517606899035</v>
      </c>
      <c r="AB6" s="74">
        <f t="shared" si="0"/>
        <v>2303.3315666546896</v>
      </c>
      <c r="AC6" s="74">
        <f t="shared" si="0"/>
        <v>2309.8858695652179</v>
      </c>
      <c r="AD6" s="74">
        <f t="shared" si="0"/>
        <v>2316.1146694214876</v>
      </c>
      <c r="AE6" s="74">
        <f t="shared" si="0"/>
        <v>2322.0179662235005</v>
      </c>
      <c r="AF6" s="74">
        <f t="shared" si="0"/>
        <v>2327.5957599712547</v>
      </c>
      <c r="AG6" s="74">
        <f t="shared" si="0"/>
        <v>2332.8480506647506</v>
      </c>
      <c r="AH6" s="74">
        <f t="shared" si="0"/>
        <v>2337.7748383039889</v>
      </c>
      <c r="AI6" s="74">
        <f t="shared" si="0"/>
        <v>2342.3761228889693</v>
      </c>
      <c r="AJ6" s="74">
        <f t="shared" si="0"/>
        <v>2346.6519044196916</v>
      </c>
      <c r="AK6" s="74">
        <f t="shared" si="0"/>
        <v>2350.6021828961561</v>
      </c>
      <c r="AL6" s="74">
        <f t="shared" si="0"/>
        <v>2354.2269583183624</v>
      </c>
      <c r="AM6" s="74">
        <f t="shared" si="0"/>
        <v>2357.5262306863106</v>
      </c>
      <c r="AN6" s="74">
        <f t="shared" si="0"/>
        <v>2360.5000000000009</v>
      </c>
    </row>
    <row r="7" spans="1:40">
      <c r="A7" s="8">
        <v>2386.1227678571431</v>
      </c>
      <c r="B7" s="9">
        <v>2554.877717391304</v>
      </c>
      <c r="C7" s="64">
        <v>2672.5286516853935</v>
      </c>
      <c r="D7" s="25">
        <f t="array" ref="D7:F7">((LINEST(TRANSPOSE(A7:C7),TRANSPOSE($A$5:$C$5)^{1,2})))</f>
        <v>9.1662422939418846</v>
      </c>
      <c r="E7" s="25">
        <v>-55.287093789962746</v>
      </c>
      <c r="F7" s="25">
        <v>2382.2981642183386</v>
      </c>
      <c r="G7" s="74">
        <f t="shared" ref="G7:V22" si="1">G$5^2*$D7+G$5*$E7+$F7</f>
        <v>2386.1227678571431</v>
      </c>
      <c r="H7" s="74">
        <f t="shared" si="1"/>
        <v>2391.8685364996954</v>
      </c>
      <c r="I7" s="74">
        <f t="shared" si="1"/>
        <v>2397.7976299881266</v>
      </c>
      <c r="J7" s="74">
        <f t="shared" si="1"/>
        <v>2403.9100483224365</v>
      </c>
      <c r="K7" s="74">
        <f t="shared" si="1"/>
        <v>2410.2057915026253</v>
      </c>
      <c r="L7" s="74">
        <f t="shared" si="1"/>
        <v>2416.6848595286929</v>
      </c>
      <c r="M7" s="74">
        <f t="shared" si="1"/>
        <v>2423.3472524006393</v>
      </c>
      <c r="N7" s="74">
        <f t="shared" si="1"/>
        <v>2430.1929701184645</v>
      </c>
      <c r="O7" s="74">
        <f t="shared" si="1"/>
        <v>2437.222012682169</v>
      </c>
      <c r="P7" s="74">
        <f t="shared" si="1"/>
        <v>2444.4343800917518</v>
      </c>
      <c r="Q7" s="74">
        <f t="shared" si="1"/>
        <v>2451.8300723472144</v>
      </c>
      <c r="R7" s="74">
        <f t="shared" si="1"/>
        <v>2459.4090894485548</v>
      </c>
      <c r="S7" s="74">
        <f t="shared" si="1"/>
        <v>2467.1714313957741</v>
      </c>
      <c r="T7" s="74">
        <f t="shared" si="1"/>
        <v>2475.1170981888727</v>
      </c>
      <c r="U7" s="74">
        <f t="shared" si="1"/>
        <v>2483.2460898278496</v>
      </c>
      <c r="V7" s="74">
        <f t="shared" si="1"/>
        <v>2491.5584063127058</v>
      </c>
      <c r="W7" s="74">
        <f t="shared" si="0"/>
        <v>2500.0540476434408</v>
      </c>
      <c r="X7" s="74">
        <f t="shared" si="0"/>
        <v>2508.7330138200541</v>
      </c>
      <c r="Y7" s="74">
        <f t="shared" si="0"/>
        <v>2517.5953048425467</v>
      </c>
      <c r="Z7" s="74">
        <f t="shared" si="0"/>
        <v>2526.6409207109182</v>
      </c>
      <c r="AA7" s="74">
        <f t="shared" si="0"/>
        <v>2535.8698614251684</v>
      </c>
      <c r="AB7" s="74">
        <f t="shared" si="0"/>
        <v>2545.2821269852975</v>
      </c>
      <c r="AC7" s="74">
        <f t="shared" si="0"/>
        <v>2554.8777173913049</v>
      </c>
      <c r="AD7" s="74">
        <f t="shared" si="0"/>
        <v>2564.6566326431921</v>
      </c>
      <c r="AE7" s="74">
        <f t="shared" si="0"/>
        <v>2574.6188727409576</v>
      </c>
      <c r="AF7" s="74">
        <f t="shared" si="0"/>
        <v>2584.7644376846019</v>
      </c>
      <c r="AG7" s="74">
        <f t="shared" si="0"/>
        <v>2595.0933274741251</v>
      </c>
      <c r="AH7" s="74">
        <f t="shared" si="0"/>
        <v>2605.6055421095271</v>
      </c>
      <c r="AI7" s="74">
        <f t="shared" si="0"/>
        <v>2616.3010815908078</v>
      </c>
      <c r="AJ7" s="74">
        <f t="shared" si="0"/>
        <v>2627.1799459179688</v>
      </c>
      <c r="AK7" s="74">
        <f t="shared" si="0"/>
        <v>2638.2421350910072</v>
      </c>
      <c r="AL7" s="74">
        <f t="shared" si="0"/>
        <v>2649.4876491099249</v>
      </c>
      <c r="AM7" s="74">
        <f t="shared" si="0"/>
        <v>2660.9164879747209</v>
      </c>
      <c r="AN7" s="74">
        <f t="shared" si="0"/>
        <v>2672.5286516853957</v>
      </c>
    </row>
    <row r="8" spans="1:40">
      <c r="A8" s="8">
        <v>2693.2319721980884</v>
      </c>
      <c r="B8" s="9">
        <v>2822.010869565217</v>
      </c>
      <c r="C8" s="64">
        <v>3008.5365224295356</v>
      </c>
      <c r="D8" s="25">
        <f t="array" ref="D8:F8">((LINEST(TRANSPOSE(A8:C8),TRANSPOSE($A$5:$C$5)^{1,2})))</f>
        <v>33.646337239877191</v>
      </c>
      <c r="E8" s="25">
        <v>-425.97139381462779</v>
      </c>
      <c r="F8" s="25">
        <v>4039.6772657714882</v>
      </c>
      <c r="G8" s="74">
        <f t="shared" si="1"/>
        <v>2693.2319721980884</v>
      </c>
      <c r="H8" s="74">
        <f t="shared" si="0"/>
        <v>2692.0198276216752</v>
      </c>
      <c r="I8" s="74">
        <f t="shared" si="0"/>
        <v>2691.4806097900591</v>
      </c>
      <c r="J8" s="74">
        <f t="shared" si="0"/>
        <v>2691.6143187032403</v>
      </c>
      <c r="K8" s="74">
        <f t="shared" si="0"/>
        <v>2692.4209543612187</v>
      </c>
      <c r="L8" s="74">
        <f t="shared" si="0"/>
        <v>2693.9005167639953</v>
      </c>
      <c r="M8" s="74">
        <f t="shared" si="0"/>
        <v>2696.053005911569</v>
      </c>
      <c r="N8" s="74">
        <f t="shared" si="0"/>
        <v>2698.8784218039405</v>
      </c>
      <c r="O8" s="74">
        <f t="shared" si="0"/>
        <v>2702.3767644411096</v>
      </c>
      <c r="P8" s="74">
        <f t="shared" si="0"/>
        <v>2706.5480338230764</v>
      </c>
      <c r="Q8" s="74">
        <f t="shared" si="0"/>
        <v>2711.3922299498408</v>
      </c>
      <c r="R8" s="74">
        <f t="shared" si="0"/>
        <v>2716.9093528214025</v>
      </c>
      <c r="S8" s="74">
        <f t="shared" si="0"/>
        <v>2723.0994024377615</v>
      </c>
      <c r="T8" s="74">
        <f t="shared" si="0"/>
        <v>2729.9623787989185</v>
      </c>
      <c r="U8" s="74">
        <f t="shared" si="0"/>
        <v>2737.4982819048728</v>
      </c>
      <c r="V8" s="74">
        <f t="shared" si="0"/>
        <v>2745.7071117556243</v>
      </c>
      <c r="W8" s="74">
        <f t="shared" si="0"/>
        <v>2754.5888683511739</v>
      </c>
      <c r="X8" s="74">
        <f t="shared" si="0"/>
        <v>2764.1435516915208</v>
      </c>
      <c r="Y8" s="74">
        <f t="shared" si="0"/>
        <v>2774.3711617766653</v>
      </c>
      <c r="Z8" s="74">
        <f t="shared" si="0"/>
        <v>2785.2716986066075</v>
      </c>
      <c r="AA8" s="74">
        <f t="shared" si="0"/>
        <v>2796.845162181347</v>
      </c>
      <c r="AB8" s="74">
        <f t="shared" si="0"/>
        <v>2809.0915525008841</v>
      </c>
      <c r="AC8" s="74">
        <f t="shared" si="0"/>
        <v>2822.0108695652184</v>
      </c>
      <c r="AD8" s="74">
        <f t="shared" si="0"/>
        <v>2835.6031133743509</v>
      </c>
      <c r="AE8" s="74">
        <f t="shared" si="0"/>
        <v>2849.8682839282806</v>
      </c>
      <c r="AF8" s="74">
        <f t="shared" si="0"/>
        <v>2864.8063812270079</v>
      </c>
      <c r="AG8" s="74">
        <f t="shared" si="0"/>
        <v>2880.4174052705325</v>
      </c>
      <c r="AH8" s="74">
        <f t="shared" si="0"/>
        <v>2896.7013560588548</v>
      </c>
      <c r="AI8" s="74">
        <f t="shared" si="0"/>
        <v>2913.6582335919747</v>
      </c>
      <c r="AJ8" s="74">
        <f t="shared" si="0"/>
        <v>2931.2880378698942</v>
      </c>
      <c r="AK8" s="74">
        <f t="shared" si="0"/>
        <v>2949.590768892609</v>
      </c>
      <c r="AL8" s="74">
        <f t="shared" si="0"/>
        <v>2968.5664266601225</v>
      </c>
      <c r="AM8" s="74">
        <f t="shared" si="0"/>
        <v>2988.2150111724318</v>
      </c>
      <c r="AN8" s="74">
        <f t="shared" si="0"/>
        <v>3008.5365224295397</v>
      </c>
    </row>
    <row r="9" spans="1:40">
      <c r="A9" s="8">
        <v>3016.4066577129702</v>
      </c>
      <c r="B9" s="9">
        <v>3117.309782608696</v>
      </c>
      <c r="C9" s="64">
        <v>3380.1922941590433</v>
      </c>
      <c r="D9" s="25">
        <f t="array" ref="D9:F9">((LINEST(TRANSPOSE(A9:C9),TRANSPOSE($A$5:$C$5)^{1,2})))</f>
        <v>58.520922617764271</v>
      </c>
      <c r="E9" s="25">
        <v>-796.83622892502126</v>
      </c>
      <c r="F9" s="25">
        <v>5699.5441235485914</v>
      </c>
      <c r="G9" s="74">
        <f t="shared" si="1"/>
        <v>3016.4066577129697</v>
      </c>
      <c r="H9" s="74">
        <f t="shared" si="0"/>
        <v>3008.7037696403186</v>
      </c>
      <c r="I9" s="74">
        <f t="shared" si="0"/>
        <v>3002.1713000200211</v>
      </c>
      <c r="J9" s="74">
        <f t="shared" si="0"/>
        <v>2996.8092488520801</v>
      </c>
      <c r="K9" s="74">
        <f t="shared" si="0"/>
        <v>2992.6176161364933</v>
      </c>
      <c r="L9" s="74">
        <f t="shared" si="0"/>
        <v>2989.5964018732629</v>
      </c>
      <c r="M9" s="74">
        <f t="shared" si="0"/>
        <v>2987.7456060623867</v>
      </c>
      <c r="N9" s="74">
        <f t="shared" si="0"/>
        <v>2987.065228703867</v>
      </c>
      <c r="O9" s="74">
        <f t="shared" si="0"/>
        <v>2987.5552697977018</v>
      </c>
      <c r="P9" s="74">
        <f t="shared" si="0"/>
        <v>2989.2157293438922</v>
      </c>
      <c r="Q9" s="74">
        <f t="shared" si="0"/>
        <v>2992.0466073424382</v>
      </c>
      <c r="R9" s="74">
        <f t="shared" si="0"/>
        <v>2996.0479037933387</v>
      </c>
      <c r="S9" s="74">
        <f t="shared" si="0"/>
        <v>3001.2196186965948</v>
      </c>
      <c r="T9" s="74">
        <f t="shared" si="0"/>
        <v>3007.5617520522064</v>
      </c>
      <c r="U9" s="74">
        <f t="shared" si="0"/>
        <v>3015.0743038601731</v>
      </c>
      <c r="V9" s="74">
        <f t="shared" si="0"/>
        <v>3023.7572741204949</v>
      </c>
      <c r="W9" s="74">
        <f t="shared" si="0"/>
        <v>3033.6106628331722</v>
      </c>
      <c r="X9" s="74">
        <f t="shared" si="0"/>
        <v>3044.6344699982046</v>
      </c>
      <c r="Y9" s="74">
        <f t="shared" si="0"/>
        <v>3056.828695615593</v>
      </c>
      <c r="Z9" s="74">
        <f t="shared" si="0"/>
        <v>3070.1933396853365</v>
      </c>
      <c r="AA9" s="74">
        <f t="shared" si="0"/>
        <v>3084.7284022074346</v>
      </c>
      <c r="AB9" s="74">
        <f t="shared" si="0"/>
        <v>3100.4338831818882</v>
      </c>
      <c r="AC9" s="74">
        <f t="shared" si="0"/>
        <v>3117.3097826086973</v>
      </c>
      <c r="AD9" s="74">
        <f t="shared" si="0"/>
        <v>3135.356100487862</v>
      </c>
      <c r="AE9" s="74">
        <f t="shared" si="0"/>
        <v>3154.5728368193813</v>
      </c>
      <c r="AF9" s="74">
        <f t="shared" si="0"/>
        <v>3174.9599916032557</v>
      </c>
      <c r="AG9" s="74">
        <f t="shared" si="0"/>
        <v>3196.5175648394861</v>
      </c>
      <c r="AH9" s="74">
        <f t="shared" si="0"/>
        <v>3219.2455565280716</v>
      </c>
      <c r="AI9" s="74">
        <f t="shared" si="0"/>
        <v>3243.1439666690121</v>
      </c>
      <c r="AJ9" s="74">
        <f t="shared" si="0"/>
        <v>3268.2127952623105</v>
      </c>
      <c r="AK9" s="74">
        <f t="shared" si="0"/>
        <v>3294.4520423079621</v>
      </c>
      <c r="AL9" s="74">
        <f t="shared" si="0"/>
        <v>3321.8617078059706</v>
      </c>
      <c r="AM9" s="74">
        <f t="shared" si="0"/>
        <v>3350.4417917563314</v>
      </c>
      <c r="AN9" s="74">
        <f t="shared" si="0"/>
        <v>3380.1922941590483</v>
      </c>
    </row>
    <row r="10" spans="1:40">
      <c r="A10" s="8">
        <v>3354.0757006151744</v>
      </c>
      <c r="B10" s="9">
        <v>3448.5135869565224</v>
      </c>
      <c r="C10" s="64">
        <v>3791.9041888090028</v>
      </c>
      <c r="D10" s="25">
        <f t="array" ref="D10:F10">((LINEST(TRANSPOSE(A10:C10),TRANSPOSE($A$5:$C$5)^{1,2})))</f>
        <v>81.58998861757749</v>
      </c>
      <c r="E10" s="25">
        <v>-1131.969524119776</v>
      </c>
      <c r="F10" s="25">
        <v>7223.1263212857502</v>
      </c>
      <c r="G10" s="74">
        <f t="shared" si="1"/>
        <v>3354.0757006151753</v>
      </c>
      <c r="H10" s="74">
        <f t="shared" si="0"/>
        <v>3341.2344342028182</v>
      </c>
      <c r="I10" s="74">
        <f t="shared" si="0"/>
        <v>3330.0249675628124</v>
      </c>
      <c r="J10" s="74">
        <f t="shared" si="0"/>
        <v>3320.447300695158</v>
      </c>
      <c r="K10" s="74">
        <f t="shared" si="0"/>
        <v>3312.5014335998549</v>
      </c>
      <c r="L10" s="74">
        <f t="shared" si="0"/>
        <v>3306.187366276904</v>
      </c>
      <c r="M10" s="74">
        <f t="shared" si="0"/>
        <v>3301.5050987263039</v>
      </c>
      <c r="N10" s="74">
        <f t="shared" si="0"/>
        <v>3298.4546309480565</v>
      </c>
      <c r="O10" s="74">
        <f t="shared" si="0"/>
        <v>3297.03596294216</v>
      </c>
      <c r="P10" s="74">
        <f t="shared" si="0"/>
        <v>3297.2490947086153</v>
      </c>
      <c r="Q10" s="74">
        <f t="shared" si="0"/>
        <v>3299.0940262474223</v>
      </c>
      <c r="R10" s="74">
        <f t="shared" si="0"/>
        <v>3302.5707575585811</v>
      </c>
      <c r="S10" s="74">
        <f t="shared" si="0"/>
        <v>3307.6792886420908</v>
      </c>
      <c r="T10" s="74">
        <f t="shared" si="0"/>
        <v>3314.4196194979513</v>
      </c>
      <c r="U10" s="74">
        <f t="shared" si="0"/>
        <v>3322.7917501261654</v>
      </c>
      <c r="V10" s="74">
        <f t="shared" si="0"/>
        <v>3332.7956805267286</v>
      </c>
      <c r="W10" s="74">
        <f t="shared" si="0"/>
        <v>3344.4314106996462</v>
      </c>
      <c r="X10" s="74">
        <f t="shared" si="0"/>
        <v>3357.6989406449138</v>
      </c>
      <c r="Y10" s="74">
        <f t="shared" si="0"/>
        <v>3372.5982703625332</v>
      </c>
      <c r="Z10" s="74">
        <f t="shared" si="0"/>
        <v>3389.1293998525025</v>
      </c>
      <c r="AA10" s="74">
        <f t="shared" si="0"/>
        <v>3407.2923291148263</v>
      </c>
      <c r="AB10" s="74">
        <f t="shared" si="0"/>
        <v>3427.0870581495001</v>
      </c>
      <c r="AC10" s="74">
        <f t="shared" si="0"/>
        <v>3448.5135869565247</v>
      </c>
      <c r="AD10" s="74">
        <f t="shared" si="0"/>
        <v>3471.5719155359011</v>
      </c>
      <c r="AE10" s="74">
        <f t="shared" si="0"/>
        <v>3496.262043887632</v>
      </c>
      <c r="AF10" s="74">
        <f t="shared" si="0"/>
        <v>3522.583972011711</v>
      </c>
      <c r="AG10" s="74">
        <f t="shared" si="0"/>
        <v>3550.5376999081418</v>
      </c>
      <c r="AH10" s="74">
        <f t="shared" si="0"/>
        <v>3580.1232275769244</v>
      </c>
      <c r="AI10" s="74">
        <f t="shared" si="0"/>
        <v>3611.3405550180605</v>
      </c>
      <c r="AJ10" s="74">
        <f t="shared" si="0"/>
        <v>3644.1896822315493</v>
      </c>
      <c r="AK10" s="74">
        <f t="shared" si="0"/>
        <v>3678.6706092173872</v>
      </c>
      <c r="AL10" s="74">
        <f t="shared" si="0"/>
        <v>3714.7833359755787</v>
      </c>
      <c r="AM10" s="74">
        <f t="shared" si="0"/>
        <v>3752.5278625061183</v>
      </c>
      <c r="AN10" s="74">
        <f t="shared" si="0"/>
        <v>3791.9041888090096</v>
      </c>
    </row>
    <row r="11" spans="1:40">
      <c r="A11" s="8">
        <v>3707.2258819018407</v>
      </c>
      <c r="B11" s="9">
        <v>3822.7744565217399</v>
      </c>
      <c r="C11" s="64">
        <v>4253.4623192436038</v>
      </c>
      <c r="D11" s="25">
        <f t="array" ref="D11:F11">((LINEST(TRANSPOSE(A11:C11),TRANSPOSE($A$5:$C$5)^{1,2})))</f>
        <v>102.73101251016918</v>
      </c>
      <c r="E11" s="25">
        <v>-1426.8045007737551</v>
      </c>
      <c r="F11" s="25">
        <v>8588.1123611183502</v>
      </c>
      <c r="G11" s="74">
        <f>G$5^2*$D11+G$5*$E11+$F11</f>
        <v>3707.2258819018389</v>
      </c>
      <c r="H11" s="74">
        <f t="shared" si="0"/>
        <v>3690.9045772119725</v>
      </c>
      <c r="I11" s="74">
        <f t="shared" si="0"/>
        <v>3676.6378927723072</v>
      </c>
      <c r="J11" s="74">
        <f t="shared" si="0"/>
        <v>3664.4258285828473</v>
      </c>
      <c r="K11" s="74">
        <f t="shared" si="0"/>
        <v>3654.2683846435903</v>
      </c>
      <c r="L11" s="74">
        <f t="shared" si="0"/>
        <v>3646.1655609545351</v>
      </c>
      <c r="M11" s="74">
        <f t="shared" si="0"/>
        <v>3640.1173575156854</v>
      </c>
      <c r="N11" s="74">
        <f t="shared" si="0"/>
        <v>3636.1237743270385</v>
      </c>
      <c r="O11" s="74">
        <f t="shared" si="0"/>
        <v>3634.1848113885953</v>
      </c>
      <c r="P11" s="74">
        <f t="shared" si="0"/>
        <v>3634.300468700354</v>
      </c>
      <c r="Q11" s="74">
        <f t="shared" si="0"/>
        <v>3636.4707462623173</v>
      </c>
      <c r="R11" s="74">
        <f t="shared" si="0"/>
        <v>3640.6956440744843</v>
      </c>
      <c r="S11" s="74">
        <f t="shared" si="0"/>
        <v>3646.975162136855</v>
      </c>
      <c r="T11" s="74">
        <f t="shared" si="0"/>
        <v>3655.3093004494267</v>
      </c>
      <c r="U11" s="74">
        <f t="shared" si="0"/>
        <v>3665.6980590122048</v>
      </c>
      <c r="V11" s="74">
        <f t="shared" si="0"/>
        <v>3678.1414378251848</v>
      </c>
      <c r="W11" s="74">
        <f t="shared" si="0"/>
        <v>3692.6394368883675</v>
      </c>
      <c r="X11" s="74">
        <f t="shared" si="0"/>
        <v>3709.1920562017558</v>
      </c>
      <c r="Y11" s="74">
        <f t="shared" si="0"/>
        <v>3727.799295765346</v>
      </c>
      <c r="Z11" s="74">
        <f t="shared" si="0"/>
        <v>3748.4611555791398</v>
      </c>
      <c r="AA11" s="74">
        <f t="shared" si="0"/>
        <v>3771.1776356431365</v>
      </c>
      <c r="AB11" s="74">
        <f t="shared" si="0"/>
        <v>3795.9487359573377</v>
      </c>
      <c r="AC11" s="74">
        <f t="shared" si="0"/>
        <v>3822.7744565217399</v>
      </c>
      <c r="AD11" s="74">
        <f t="shared" si="0"/>
        <v>3851.6547973363486</v>
      </c>
      <c r="AE11" s="74">
        <f t="shared" si="0"/>
        <v>3882.5897584011591</v>
      </c>
      <c r="AF11" s="74">
        <f t="shared" si="0"/>
        <v>3915.5793397161733</v>
      </c>
      <c r="AG11" s="74">
        <f t="shared" si="0"/>
        <v>3950.6235412813894</v>
      </c>
      <c r="AH11" s="74">
        <f t="shared" si="0"/>
        <v>3987.722363096811</v>
      </c>
      <c r="AI11" s="74">
        <f t="shared" si="0"/>
        <v>4026.8758051624336</v>
      </c>
      <c r="AJ11" s="74">
        <f t="shared" si="0"/>
        <v>4068.0838674782663</v>
      </c>
      <c r="AK11" s="74">
        <f t="shared" si="0"/>
        <v>4111.3465500442962</v>
      </c>
      <c r="AL11" s="74">
        <f t="shared" si="0"/>
        <v>4156.6638528605326</v>
      </c>
      <c r="AM11" s="74">
        <f t="shared" si="0"/>
        <v>4204.03577592697</v>
      </c>
      <c r="AN11" s="74">
        <f t="shared" si="0"/>
        <v>4253.4623192436102</v>
      </c>
    </row>
    <row r="12" spans="1:40">
      <c r="A12" s="8">
        <v>4082.0661357340723</v>
      </c>
      <c r="B12" s="9">
        <v>4249.076086956522</v>
      </c>
      <c r="C12" s="64">
        <v>4773.9285316674914</v>
      </c>
      <c r="D12" s="25">
        <f t="array" ref="D12:F12">((LINEST(TRANSPOSE(A12:C12),TRANSPOSE($A$5:$C$5)^{1,2})))</f>
        <v>121.58332482086624</v>
      </c>
      <c r="E12" s="25">
        <v>-1674.8862632284513</v>
      </c>
      <c r="F12" s="25">
        <v>9774.7568248431944</v>
      </c>
      <c r="G12" s="74">
        <f t="shared" si="1"/>
        <v>4082.0661357340741</v>
      </c>
      <c r="H12" s="74">
        <f t="shared" si="0"/>
        <v>4064.1249989408952</v>
      </c>
      <c r="I12" s="74">
        <f t="shared" si="0"/>
        <v>4048.6155286441317</v>
      </c>
      <c r="J12" s="74">
        <f t="shared" si="0"/>
        <v>4035.5377248437881</v>
      </c>
      <c r="K12" s="74">
        <f t="shared" si="0"/>
        <v>4024.8915875398588</v>
      </c>
      <c r="L12" s="74">
        <f t="shared" si="0"/>
        <v>4016.6771167323495</v>
      </c>
      <c r="M12" s="74">
        <f t="shared" si="0"/>
        <v>4010.8943124212565</v>
      </c>
      <c r="N12" s="74">
        <f t="shared" si="0"/>
        <v>4007.5431746065797</v>
      </c>
      <c r="O12" s="74">
        <f t="shared" si="0"/>
        <v>4006.6237032883228</v>
      </c>
      <c r="P12" s="74">
        <f t="shared" si="0"/>
        <v>4008.1358984664803</v>
      </c>
      <c r="Q12" s="74">
        <f t="shared" si="0"/>
        <v>4012.0797601410577</v>
      </c>
      <c r="R12" s="74">
        <f t="shared" si="0"/>
        <v>4018.4552883120514</v>
      </c>
      <c r="S12" s="74">
        <f t="shared" si="0"/>
        <v>4027.2624829794631</v>
      </c>
      <c r="T12" s="74">
        <f t="shared" si="0"/>
        <v>4038.501344143292</v>
      </c>
      <c r="U12" s="74">
        <f t="shared" si="0"/>
        <v>4052.1718718035372</v>
      </c>
      <c r="V12" s="74">
        <f t="shared" si="0"/>
        <v>4068.2740659602005</v>
      </c>
      <c r="W12" s="74">
        <f t="shared" si="0"/>
        <v>4086.80792661328</v>
      </c>
      <c r="X12" s="74">
        <f t="shared" si="0"/>
        <v>4107.7734537627794</v>
      </c>
      <c r="Y12" s="74">
        <f t="shared" si="0"/>
        <v>4131.1706474086941</v>
      </c>
      <c r="Z12" s="74">
        <f t="shared" si="0"/>
        <v>4156.999507551026</v>
      </c>
      <c r="AA12" s="74">
        <f t="shared" si="0"/>
        <v>4185.2600341897769</v>
      </c>
      <c r="AB12" s="74">
        <f t="shared" si="0"/>
        <v>4215.9522273249431</v>
      </c>
      <c r="AC12" s="74">
        <f t="shared" si="0"/>
        <v>4249.0760869565274</v>
      </c>
      <c r="AD12" s="74">
        <f t="shared" si="0"/>
        <v>4284.631613084528</v>
      </c>
      <c r="AE12" s="74">
        <f t="shared" si="0"/>
        <v>4322.6188057089494</v>
      </c>
      <c r="AF12" s="74">
        <f t="shared" si="0"/>
        <v>4363.0376648297861</v>
      </c>
      <c r="AG12" s="74">
        <f t="shared" si="0"/>
        <v>4405.8881904470381</v>
      </c>
      <c r="AH12" s="74">
        <f t="shared" si="0"/>
        <v>4451.1703825607092</v>
      </c>
      <c r="AI12" s="74">
        <f t="shared" si="0"/>
        <v>4498.8842411707974</v>
      </c>
      <c r="AJ12" s="74">
        <f t="shared" si="0"/>
        <v>4549.0297662773082</v>
      </c>
      <c r="AK12" s="74">
        <f t="shared" si="0"/>
        <v>4601.6069578802308</v>
      </c>
      <c r="AL12" s="74">
        <f t="shared" si="0"/>
        <v>4656.6158159795723</v>
      </c>
      <c r="AM12" s="74">
        <f t="shared" si="0"/>
        <v>4714.056340575331</v>
      </c>
      <c r="AN12" s="74">
        <f t="shared" si="0"/>
        <v>4773.928531667505</v>
      </c>
    </row>
    <row r="13" spans="1:40" ht="15" thickBot="1">
      <c r="A13" s="11">
        <v>4484.5485814712529</v>
      </c>
      <c r="B13" s="12">
        <v>4736.529891304348</v>
      </c>
      <c r="C13" s="65">
        <v>5365.3448636163657</v>
      </c>
      <c r="D13" s="25">
        <f t="array" ref="D13:F13">((LINEST(TRANSPOSE(A13:C13),TRANSPOSE($A$5:$C$5)^{1,2})))</f>
        <v>138.51909570123141</v>
      </c>
      <c r="E13" s="25">
        <v>-1880.1380190826894</v>
      </c>
      <c r="F13" s="25">
        <v>10799.094946832838</v>
      </c>
      <c r="G13" s="74">
        <f t="shared" si="1"/>
        <v>4484.5485814712538</v>
      </c>
      <c r="H13" s="74">
        <f t="shared" si="0"/>
        <v>4466.9132672755004</v>
      </c>
      <c r="I13" s="74">
        <f t="shared" si="0"/>
        <v>4452.0483349937685</v>
      </c>
      <c r="J13" s="74">
        <f t="shared" si="0"/>
        <v>4439.9537846260646</v>
      </c>
      <c r="K13" s="74">
        <f t="shared" si="0"/>
        <v>4430.629616172384</v>
      </c>
      <c r="L13" s="74">
        <f t="shared" si="0"/>
        <v>4424.0758296327285</v>
      </c>
      <c r="M13" s="74">
        <f t="shared" si="0"/>
        <v>4420.2924250070973</v>
      </c>
      <c r="N13" s="74">
        <f t="shared" si="0"/>
        <v>4419.2794022954895</v>
      </c>
      <c r="O13" s="74">
        <f t="shared" si="0"/>
        <v>4421.0367614979086</v>
      </c>
      <c r="P13" s="74">
        <f t="shared" si="0"/>
        <v>4425.5645026143511</v>
      </c>
      <c r="Q13" s="74">
        <f t="shared" si="0"/>
        <v>4432.8626256448197</v>
      </c>
      <c r="R13" s="74">
        <f t="shared" si="0"/>
        <v>4442.9311305893125</v>
      </c>
      <c r="S13" s="74">
        <f t="shared" si="0"/>
        <v>4455.7700174478277</v>
      </c>
      <c r="T13" s="74">
        <f t="shared" si="0"/>
        <v>4471.3792862203691</v>
      </c>
      <c r="U13" s="74">
        <f t="shared" si="0"/>
        <v>4489.7589369069365</v>
      </c>
      <c r="V13" s="74">
        <f t="shared" si="0"/>
        <v>4510.9089695075272</v>
      </c>
      <c r="W13" s="74">
        <f t="shared" si="0"/>
        <v>4534.8293840221431</v>
      </c>
      <c r="X13" s="74">
        <f t="shared" si="0"/>
        <v>4561.5201804507815</v>
      </c>
      <c r="Y13" s="74">
        <f t="shared" si="0"/>
        <v>4590.9813587934459</v>
      </c>
      <c r="Z13" s="74">
        <f t="shared" si="0"/>
        <v>4623.2129190501364</v>
      </c>
      <c r="AA13" s="74">
        <f t="shared" si="0"/>
        <v>4658.2148612208512</v>
      </c>
      <c r="AB13" s="74">
        <f t="shared" si="0"/>
        <v>4695.9871853055902</v>
      </c>
      <c r="AC13" s="74">
        <f t="shared" si="0"/>
        <v>4736.5298913043498</v>
      </c>
      <c r="AD13" s="74">
        <f t="shared" si="0"/>
        <v>4779.8429792171391</v>
      </c>
      <c r="AE13" s="74">
        <f t="shared" si="0"/>
        <v>4825.9264490439527</v>
      </c>
      <c r="AF13" s="74">
        <f t="shared" si="0"/>
        <v>4874.7803007847906</v>
      </c>
      <c r="AG13" s="74">
        <f t="shared" si="0"/>
        <v>4926.4045344396509</v>
      </c>
      <c r="AH13" s="74">
        <f t="shared" si="0"/>
        <v>4980.7991500085373</v>
      </c>
      <c r="AI13" s="74">
        <f t="shared" si="0"/>
        <v>5037.9641474914479</v>
      </c>
      <c r="AJ13" s="74">
        <f t="shared" si="0"/>
        <v>5097.89952688839</v>
      </c>
      <c r="AK13" s="74">
        <f t="shared" si="0"/>
        <v>5160.6052881993473</v>
      </c>
      <c r="AL13" s="74">
        <f t="shared" si="0"/>
        <v>5226.0814314243362</v>
      </c>
      <c r="AM13" s="74">
        <f t="shared" si="0"/>
        <v>5294.3279565633457</v>
      </c>
      <c r="AN13" s="74">
        <f t="shared" si="0"/>
        <v>5365.3448636163794</v>
      </c>
    </row>
    <row r="14" spans="1:40" ht="15" thickBot="1">
      <c r="A14" s="14">
        <v>4922.0248973305952</v>
      </c>
      <c r="B14" s="15">
        <v>5298.872282608696</v>
      </c>
      <c r="C14" s="66">
        <v>6040.2761769876925</v>
      </c>
      <c r="D14" s="25">
        <f t="array" ref="D14:F14">((LINEST(TRANSPOSE(A14:C14),TRANSPOSE($A$5:$C$5)^{1,2})))</f>
        <v>152.33614373001262</v>
      </c>
      <c r="E14" s="25">
        <v>-2022.3462036766819</v>
      </c>
      <c r="F14" s="25">
        <v>11589.908831564586</v>
      </c>
      <c r="G14" s="74">
        <f t="shared" si="1"/>
        <v>4922.0248973305961</v>
      </c>
      <c r="H14" s="74">
        <f t="shared" si="0"/>
        <v>4907.1637337508437</v>
      </c>
      <c r="I14" s="74">
        <f t="shared" si="0"/>
        <v>4895.3492930456905</v>
      </c>
      <c r="J14" s="74">
        <f t="shared" si="0"/>
        <v>4886.5815752151402</v>
      </c>
      <c r="K14" s="74">
        <f t="shared" si="0"/>
        <v>4880.8605802591874</v>
      </c>
      <c r="L14" s="74">
        <f t="shared" si="0"/>
        <v>4878.1863081778356</v>
      </c>
      <c r="M14" s="74">
        <f t="shared" si="0"/>
        <v>4878.5587589710831</v>
      </c>
      <c r="N14" s="74">
        <f t="shared" ref="N14:AN22" si="2">N$5^2*$D14+N$5*$E14+$F14</f>
        <v>4881.9779326389335</v>
      </c>
      <c r="O14" s="74">
        <f t="shared" si="2"/>
        <v>4888.4438291813822</v>
      </c>
      <c r="P14" s="74">
        <f t="shared" si="2"/>
        <v>4897.9564485984311</v>
      </c>
      <c r="Q14" s="74">
        <f t="shared" si="2"/>
        <v>4910.5157908900828</v>
      </c>
      <c r="R14" s="74">
        <f t="shared" si="2"/>
        <v>4926.1218560563329</v>
      </c>
      <c r="S14" s="74">
        <f t="shared" si="2"/>
        <v>4944.7746440971823</v>
      </c>
      <c r="T14" s="74">
        <f t="shared" si="2"/>
        <v>4966.4741550126328</v>
      </c>
      <c r="U14" s="74">
        <f t="shared" si="2"/>
        <v>4991.2203888026852</v>
      </c>
      <c r="V14" s="74">
        <f t="shared" si="2"/>
        <v>5019.013345467336</v>
      </c>
      <c r="W14" s="74">
        <f t="shared" si="2"/>
        <v>5049.8530250065869</v>
      </c>
      <c r="X14" s="74">
        <f t="shared" si="2"/>
        <v>5083.7394274204398</v>
      </c>
      <c r="Y14" s="74">
        <f t="shared" si="2"/>
        <v>5120.6725527088911</v>
      </c>
      <c r="Z14" s="74">
        <f t="shared" si="2"/>
        <v>5160.6524008719425</v>
      </c>
      <c r="AA14" s="74">
        <f t="shared" si="2"/>
        <v>5203.6789719095959</v>
      </c>
      <c r="AB14" s="74">
        <f t="shared" si="2"/>
        <v>5249.7522658218477</v>
      </c>
      <c r="AC14" s="74">
        <f t="shared" si="2"/>
        <v>5298.8722826086996</v>
      </c>
      <c r="AD14" s="74">
        <f t="shared" si="2"/>
        <v>5351.0390222701553</v>
      </c>
      <c r="AE14" s="74">
        <f t="shared" si="2"/>
        <v>5406.2524848062094</v>
      </c>
      <c r="AF14" s="74">
        <f t="shared" si="2"/>
        <v>5464.5126702168618</v>
      </c>
      <c r="AG14" s="74">
        <f t="shared" si="2"/>
        <v>5525.8195785021144</v>
      </c>
      <c r="AH14" s="74">
        <f t="shared" si="2"/>
        <v>5590.1732096619689</v>
      </c>
      <c r="AI14" s="74">
        <f t="shared" si="2"/>
        <v>5657.5735636964218</v>
      </c>
      <c r="AJ14" s="74">
        <f t="shared" si="2"/>
        <v>5728.0206406054876</v>
      </c>
      <c r="AK14" s="74">
        <f t="shared" si="2"/>
        <v>5801.5144403891409</v>
      </c>
      <c r="AL14" s="74">
        <f t="shared" si="2"/>
        <v>5878.0549630473979</v>
      </c>
      <c r="AM14" s="74">
        <f t="shared" si="2"/>
        <v>5957.6422085802533</v>
      </c>
      <c r="AN14" s="74">
        <f t="shared" si="2"/>
        <v>6040.276176987707</v>
      </c>
    </row>
    <row r="15" spans="1:40">
      <c r="A15" s="5">
        <v>5399.7037671232874</v>
      </c>
      <c r="B15" s="6">
        <v>5946.0951086956511</v>
      </c>
      <c r="C15" s="63">
        <v>6816.436352615171</v>
      </c>
      <c r="D15" s="25">
        <f t="array" ref="D15:F15">((LINEST(TRANSPOSE(A15:C15),TRANSPOSE($A$5:$C$5)^{1,2})))</f>
        <v>164.50291270890853</v>
      </c>
      <c r="E15" s="25">
        <v>-2120.4822422935722</v>
      </c>
      <c r="F15" s="25">
        <v>12213.49206321559</v>
      </c>
      <c r="G15" s="74">
        <f t="shared" si="1"/>
        <v>5399.7037671232856</v>
      </c>
      <c r="H15" s="74">
        <f t="shared" si="1"/>
        <v>5389.9941255258864</v>
      </c>
      <c r="I15" s="74">
        <f t="shared" si="1"/>
        <v>5383.5745421826641</v>
      </c>
      <c r="J15" s="74">
        <f t="shared" si="1"/>
        <v>5380.4450170936216</v>
      </c>
      <c r="K15" s="74">
        <f t="shared" si="1"/>
        <v>5380.605550258756</v>
      </c>
      <c r="L15" s="74">
        <f t="shared" si="1"/>
        <v>5384.0561416780683</v>
      </c>
      <c r="M15" s="74">
        <f t="shared" si="1"/>
        <v>5390.7967913515595</v>
      </c>
      <c r="N15" s="74">
        <f t="shared" si="1"/>
        <v>5400.8274992792285</v>
      </c>
      <c r="O15" s="74">
        <f t="shared" si="1"/>
        <v>5414.1482654610772</v>
      </c>
      <c r="P15" s="74">
        <f t="shared" si="1"/>
        <v>5430.7590898971021</v>
      </c>
      <c r="Q15" s="74">
        <f t="shared" si="1"/>
        <v>5450.6599725873093</v>
      </c>
      <c r="R15" s="74">
        <f t="shared" si="1"/>
        <v>5473.8509135316908</v>
      </c>
      <c r="S15" s="74">
        <f t="shared" si="1"/>
        <v>5500.3319127302511</v>
      </c>
      <c r="T15" s="74">
        <f t="shared" si="1"/>
        <v>5530.1029701829902</v>
      </c>
      <c r="U15" s="74">
        <f t="shared" si="1"/>
        <v>5563.1640858899082</v>
      </c>
      <c r="V15" s="74">
        <f t="shared" si="1"/>
        <v>5599.5152598510012</v>
      </c>
      <c r="W15" s="74">
        <f t="shared" si="2"/>
        <v>5639.156492066275</v>
      </c>
      <c r="X15" s="74">
        <f t="shared" si="2"/>
        <v>5682.0877825357275</v>
      </c>
      <c r="Y15" s="74">
        <f t="shared" si="2"/>
        <v>5728.3091312593569</v>
      </c>
      <c r="Z15" s="74">
        <f t="shared" si="2"/>
        <v>5777.8205382371634</v>
      </c>
      <c r="AA15" s="74">
        <f t="shared" si="2"/>
        <v>5830.6220034691487</v>
      </c>
      <c r="AB15" s="74">
        <f t="shared" si="2"/>
        <v>5886.7135269553146</v>
      </c>
      <c r="AC15" s="74">
        <f t="shared" si="2"/>
        <v>5946.0951086956538</v>
      </c>
      <c r="AD15" s="74">
        <f t="shared" si="2"/>
        <v>6008.7667486901755</v>
      </c>
      <c r="AE15" s="74">
        <f t="shared" si="2"/>
        <v>6074.7284469388742</v>
      </c>
      <c r="AF15" s="74">
        <f t="shared" si="2"/>
        <v>6143.9802034417517</v>
      </c>
      <c r="AG15" s="74">
        <f t="shared" si="2"/>
        <v>6216.5220181988043</v>
      </c>
      <c r="AH15" s="74">
        <f t="shared" si="2"/>
        <v>6292.3538912100394</v>
      </c>
      <c r="AI15" s="74">
        <f t="shared" si="2"/>
        <v>6371.4758224754478</v>
      </c>
      <c r="AJ15" s="74">
        <f t="shared" si="2"/>
        <v>6453.8878119950496</v>
      </c>
      <c r="AK15" s="74">
        <f t="shared" si="2"/>
        <v>6539.5898597688138</v>
      </c>
      <c r="AL15" s="74">
        <f t="shared" si="2"/>
        <v>6628.5819657967641</v>
      </c>
      <c r="AM15" s="74">
        <f t="shared" si="2"/>
        <v>6720.8641300788859</v>
      </c>
      <c r="AN15" s="74">
        <f t="shared" si="2"/>
        <v>6816.4363526151883</v>
      </c>
    </row>
    <row r="16" spans="1:40">
      <c r="A16" s="8">
        <v>5924.0328798185956</v>
      </c>
      <c r="B16" s="9">
        <v>6693.217391304348</v>
      </c>
      <c r="C16" s="64">
        <v>7710.0646254595595</v>
      </c>
      <c r="D16" s="25">
        <f t="array" ref="D16:F16">((LINEST(TRANSPOSE(A16:C16),TRANSPOSE($A$5:$C$5)^{1,2})))</f>
        <v>174.17492518246152</v>
      </c>
      <c r="E16" s="25">
        <v>-2158.4895992248316</v>
      </c>
      <c r="F16" s="25">
        <v>12609.770469050673</v>
      </c>
      <c r="G16" s="74">
        <f t="shared" si="1"/>
        <v>5924.0328798185928</v>
      </c>
      <c r="H16" s="74">
        <f t="shared" si="1"/>
        <v>5922.419077870537</v>
      </c>
      <c r="I16" s="74">
        <f t="shared" si="1"/>
        <v>5924.2887744261316</v>
      </c>
      <c r="J16" s="74">
        <f t="shared" si="1"/>
        <v>5929.6419694853748</v>
      </c>
      <c r="K16" s="74">
        <f t="shared" si="1"/>
        <v>5938.4786630482658</v>
      </c>
      <c r="L16" s="74">
        <f t="shared" si="1"/>
        <v>5950.7988551148082</v>
      </c>
      <c r="M16" s="74">
        <f t="shared" si="1"/>
        <v>5966.6025456849975</v>
      </c>
      <c r="N16" s="74">
        <f t="shared" si="1"/>
        <v>5985.8897347588381</v>
      </c>
      <c r="O16" s="74">
        <f t="shared" si="1"/>
        <v>6008.6604223363283</v>
      </c>
      <c r="P16" s="74">
        <f t="shared" si="1"/>
        <v>6034.9146084174645</v>
      </c>
      <c r="Q16" s="74">
        <f t="shared" si="1"/>
        <v>6064.6522930022566</v>
      </c>
      <c r="R16" s="74">
        <f t="shared" si="1"/>
        <v>6097.8734760906937</v>
      </c>
      <c r="S16" s="74">
        <f t="shared" si="1"/>
        <v>6134.5781576827812</v>
      </c>
      <c r="T16" s="74">
        <f t="shared" si="1"/>
        <v>6174.7663377785157</v>
      </c>
      <c r="U16" s="74">
        <f t="shared" si="1"/>
        <v>6218.4380163779024</v>
      </c>
      <c r="V16" s="74">
        <f t="shared" si="1"/>
        <v>6265.5931934809341</v>
      </c>
      <c r="W16" s="74">
        <f t="shared" si="2"/>
        <v>6316.23186908762</v>
      </c>
      <c r="X16" s="74">
        <f t="shared" si="2"/>
        <v>6370.3540431979491</v>
      </c>
      <c r="Y16" s="74">
        <f t="shared" si="2"/>
        <v>6427.9597158119341</v>
      </c>
      <c r="Z16" s="74">
        <f t="shared" si="2"/>
        <v>6489.0488869295641</v>
      </c>
      <c r="AA16" s="74">
        <f t="shared" si="2"/>
        <v>6553.6215565508428</v>
      </c>
      <c r="AB16" s="74">
        <f t="shared" si="2"/>
        <v>6621.6777246757738</v>
      </c>
      <c r="AC16" s="74">
        <f t="shared" si="2"/>
        <v>6693.2173913043516</v>
      </c>
      <c r="AD16" s="74">
        <f t="shared" si="2"/>
        <v>6768.2405564365781</v>
      </c>
      <c r="AE16" s="74">
        <f t="shared" si="2"/>
        <v>6846.7472200724569</v>
      </c>
      <c r="AF16" s="74">
        <f t="shared" si="2"/>
        <v>6928.7373822119844</v>
      </c>
      <c r="AG16" s="74">
        <f t="shared" si="2"/>
        <v>7014.2110428551587</v>
      </c>
      <c r="AH16" s="74">
        <f t="shared" si="2"/>
        <v>7103.1682020019816</v>
      </c>
      <c r="AI16" s="74">
        <f t="shared" si="2"/>
        <v>7195.6088596524569</v>
      </c>
      <c r="AJ16" s="74">
        <f t="shared" si="2"/>
        <v>7291.5330158065899</v>
      </c>
      <c r="AK16" s="74">
        <f t="shared" si="2"/>
        <v>7390.9406704643625</v>
      </c>
      <c r="AL16" s="74">
        <f t="shared" si="2"/>
        <v>7493.8318236257892</v>
      </c>
      <c r="AM16" s="74">
        <f t="shared" si="2"/>
        <v>7600.2064752908573</v>
      </c>
      <c r="AN16" s="74">
        <f t="shared" si="2"/>
        <v>7710.0646254595758</v>
      </c>
    </row>
    <row r="17" spans="1:40">
      <c r="A17" s="8">
        <v>6500.7978453466367</v>
      </c>
      <c r="B17" s="9">
        <v>7554.239130434783</v>
      </c>
      <c r="C17" s="64">
        <v>8744.7782846715327</v>
      </c>
      <c r="D17" s="25">
        <f t="array" ref="D17:F17">((LINEST(TRANSPOSE(A17:C17),TRANSPOSE($A$5:$C$5)^{1,2})))</f>
        <v>182.87011341396047</v>
      </c>
      <c r="E17" s="25">
        <v>-2154.4926853936922</v>
      </c>
      <c r="F17" s="25">
        <v>12838.606306114692</v>
      </c>
      <c r="G17" s="74">
        <f t="shared" si="1"/>
        <v>6500.7978453466385</v>
      </c>
      <c r="H17" s="74">
        <f t="shared" si="1"/>
        <v>6510.2788163064406</v>
      </c>
      <c r="I17" s="74">
        <f t="shared" si="1"/>
        <v>6523.4171895345235</v>
      </c>
      <c r="J17" s="74">
        <f t="shared" si="1"/>
        <v>6540.2129650308843</v>
      </c>
      <c r="K17" s="74">
        <f t="shared" si="1"/>
        <v>6560.6661427955223</v>
      </c>
      <c r="L17" s="74">
        <f t="shared" si="1"/>
        <v>6584.7767228284411</v>
      </c>
      <c r="M17" s="74">
        <f t="shared" si="1"/>
        <v>6612.5447051296396</v>
      </c>
      <c r="N17" s="74">
        <f t="shared" si="1"/>
        <v>6643.970089699118</v>
      </c>
      <c r="O17" s="74">
        <f t="shared" si="1"/>
        <v>6679.0528765368745</v>
      </c>
      <c r="P17" s="74">
        <f t="shared" si="1"/>
        <v>6717.7930656429089</v>
      </c>
      <c r="Q17" s="74">
        <f t="shared" si="1"/>
        <v>6760.1906570172305</v>
      </c>
      <c r="R17" s="74">
        <f t="shared" si="1"/>
        <v>6806.2456506598246</v>
      </c>
      <c r="S17" s="74">
        <f t="shared" si="1"/>
        <v>6855.9580465706968</v>
      </c>
      <c r="T17" s="74">
        <f t="shared" si="1"/>
        <v>6909.3278447498506</v>
      </c>
      <c r="U17" s="74">
        <f t="shared" si="1"/>
        <v>6966.3550451972824</v>
      </c>
      <c r="V17" s="74">
        <f t="shared" si="1"/>
        <v>7027.039647912994</v>
      </c>
      <c r="W17" s="74">
        <f t="shared" si="2"/>
        <v>7091.3816528969855</v>
      </c>
      <c r="X17" s="74">
        <f t="shared" si="2"/>
        <v>7159.3810601492569</v>
      </c>
      <c r="Y17" s="74">
        <f t="shared" si="2"/>
        <v>7231.0378696698062</v>
      </c>
      <c r="Z17" s="74">
        <f t="shared" si="2"/>
        <v>7306.3520814586336</v>
      </c>
      <c r="AA17" s="74">
        <f t="shared" si="2"/>
        <v>7385.323695515739</v>
      </c>
      <c r="AB17" s="74">
        <f t="shared" si="2"/>
        <v>7467.9527118411279</v>
      </c>
      <c r="AC17" s="74">
        <f t="shared" si="2"/>
        <v>7554.239130434793</v>
      </c>
      <c r="AD17" s="74">
        <f t="shared" si="2"/>
        <v>7644.1829512967361</v>
      </c>
      <c r="AE17" s="74">
        <f t="shared" si="2"/>
        <v>7737.7841744269645</v>
      </c>
      <c r="AF17" s="74">
        <f t="shared" si="2"/>
        <v>7835.0427998254654</v>
      </c>
      <c r="AG17" s="74">
        <f t="shared" si="2"/>
        <v>7935.958827492248</v>
      </c>
      <c r="AH17" s="74">
        <f t="shared" si="2"/>
        <v>8040.5322574273105</v>
      </c>
      <c r="AI17" s="74">
        <f t="shared" si="2"/>
        <v>8148.7630896306491</v>
      </c>
      <c r="AJ17" s="74">
        <f t="shared" si="2"/>
        <v>8260.6513241022822</v>
      </c>
      <c r="AK17" s="74">
        <f t="shared" si="2"/>
        <v>8376.1969608421805</v>
      </c>
      <c r="AL17" s="74">
        <f t="shared" si="2"/>
        <v>8495.3999998503659</v>
      </c>
      <c r="AM17" s="74">
        <f t="shared" si="2"/>
        <v>8618.2604411268203</v>
      </c>
      <c r="AN17" s="74">
        <f t="shared" si="2"/>
        <v>8744.7782846715581</v>
      </c>
    </row>
    <row r="18" spans="1:40">
      <c r="A18" s="8">
        <v>7134.8290277125416</v>
      </c>
      <c r="B18" s="9">
        <v>8542.891304347826</v>
      </c>
      <c r="C18" s="64">
        <v>9941.5981027714988</v>
      </c>
      <c r="D18" s="25">
        <f t="array" ref="D18:F18">((LINEST(TRANSPOSE(A18:C18),TRANSPOSE($A$5:$C$5)^{1,2})))</f>
        <v>191.37070526336936</v>
      </c>
      <c r="E18" s="25">
        <v>-2115.7098482310266</v>
      </c>
      <c r="F18" s="25">
        <v>12919.755159071832</v>
      </c>
      <c r="G18" s="74">
        <f t="shared" si="1"/>
        <v>7134.8290277125434</v>
      </c>
      <c r="H18" s="74">
        <f t="shared" si="1"/>
        <v>7158.6440103633859</v>
      </c>
      <c r="I18" s="74">
        <f t="shared" si="1"/>
        <v>7186.2864071194945</v>
      </c>
      <c r="J18" s="74">
        <f t="shared" si="1"/>
        <v>7217.756217980872</v>
      </c>
      <c r="K18" s="74">
        <f t="shared" si="1"/>
        <v>7253.0534429475156</v>
      </c>
      <c r="L18" s="74">
        <f t="shared" si="1"/>
        <v>7292.1780820194253</v>
      </c>
      <c r="M18" s="74">
        <f t="shared" si="1"/>
        <v>7335.1301351966031</v>
      </c>
      <c r="N18" s="74">
        <f t="shared" si="1"/>
        <v>7381.9096024790488</v>
      </c>
      <c r="O18" s="74">
        <f t="shared" si="1"/>
        <v>7432.5164838667642</v>
      </c>
      <c r="P18" s="74">
        <f t="shared" si="1"/>
        <v>7486.950779359744</v>
      </c>
      <c r="Q18" s="74">
        <f t="shared" si="1"/>
        <v>7545.2124889579991</v>
      </c>
      <c r="R18" s="74">
        <f t="shared" si="1"/>
        <v>7607.3016126615148</v>
      </c>
      <c r="S18" s="74">
        <f t="shared" si="1"/>
        <v>7673.2181504702967</v>
      </c>
      <c r="T18" s="74">
        <f t="shared" si="1"/>
        <v>7742.9621023843483</v>
      </c>
      <c r="U18" s="74">
        <f t="shared" si="1"/>
        <v>7816.5334684036661</v>
      </c>
      <c r="V18" s="74">
        <f t="shared" si="1"/>
        <v>7893.9322485282519</v>
      </c>
      <c r="W18" s="74">
        <f t="shared" si="2"/>
        <v>7975.1584427581056</v>
      </c>
      <c r="X18" s="74">
        <f t="shared" si="2"/>
        <v>8060.2120510932255</v>
      </c>
      <c r="Y18" s="74">
        <f t="shared" si="2"/>
        <v>8149.0930735336115</v>
      </c>
      <c r="Z18" s="74">
        <f t="shared" si="2"/>
        <v>8241.8015100792691</v>
      </c>
      <c r="AA18" s="74">
        <f t="shared" si="2"/>
        <v>8338.337360730191</v>
      </c>
      <c r="AB18" s="74">
        <f t="shared" si="2"/>
        <v>8438.7006254863809</v>
      </c>
      <c r="AC18" s="74">
        <f t="shared" si="2"/>
        <v>8542.8913043478369</v>
      </c>
      <c r="AD18" s="74">
        <f t="shared" si="2"/>
        <v>8650.9093973145627</v>
      </c>
      <c r="AE18" s="74">
        <f t="shared" si="2"/>
        <v>8762.7549043865565</v>
      </c>
      <c r="AF18" s="74">
        <f t="shared" si="2"/>
        <v>8878.4278255638146</v>
      </c>
      <c r="AG18" s="74">
        <f t="shared" si="2"/>
        <v>8997.9281608463371</v>
      </c>
      <c r="AH18" s="74">
        <f t="shared" si="2"/>
        <v>9121.2559102341311</v>
      </c>
      <c r="AI18" s="74">
        <f t="shared" si="2"/>
        <v>9248.4110737271931</v>
      </c>
      <c r="AJ18" s="74">
        <f t="shared" si="2"/>
        <v>9379.3936513255376</v>
      </c>
      <c r="AK18" s="74">
        <f t="shared" si="2"/>
        <v>9514.2036430291319</v>
      </c>
      <c r="AL18" s="74">
        <f t="shared" si="2"/>
        <v>9652.8410488379996</v>
      </c>
      <c r="AM18" s="74">
        <f t="shared" si="2"/>
        <v>9795.3058687521298</v>
      </c>
      <c r="AN18" s="74">
        <f t="shared" si="2"/>
        <v>9941.5981027715279</v>
      </c>
    </row>
    <row r="19" spans="1:40">
      <c r="A19" s="8">
        <v>7835.585678159282</v>
      </c>
      <c r="B19" s="9">
        <v>9672.0489130434798</v>
      </c>
      <c r="C19" s="64">
        <v>11330.323778195487</v>
      </c>
      <c r="D19" s="25">
        <f t="array" ref="D19:F19">((LINEST(TRANSPOSE(A19:C19),TRANSPOSE($A$5:$C$5)^{1,2})))</f>
        <v>203.86866328096647</v>
      </c>
      <c r="E19" s="25">
        <v>-2100.9527353894641</v>
      </c>
      <c r="F19" s="25">
        <v>13065.444403350251</v>
      </c>
      <c r="G19" s="74">
        <f t="shared" si="1"/>
        <v>7835.5856781592811</v>
      </c>
      <c r="H19" s="74">
        <f t="shared" si="1"/>
        <v>7876.2488604559248</v>
      </c>
      <c r="I19" s="74">
        <f t="shared" si="1"/>
        <v>7920.9894160181857</v>
      </c>
      <c r="J19" s="74">
        <f t="shared" si="1"/>
        <v>7969.8073448460691</v>
      </c>
      <c r="K19" s="74">
        <f t="shared" si="1"/>
        <v>8022.7026469395678</v>
      </c>
      <c r="L19" s="74">
        <f t="shared" si="1"/>
        <v>8079.6753222986881</v>
      </c>
      <c r="M19" s="74">
        <f t="shared" si="1"/>
        <v>8140.7253709234265</v>
      </c>
      <c r="N19" s="74">
        <f t="shared" si="1"/>
        <v>8205.8527928137846</v>
      </c>
      <c r="O19" s="74">
        <f t="shared" si="1"/>
        <v>8275.0575879697644</v>
      </c>
      <c r="P19" s="74">
        <f t="shared" si="1"/>
        <v>8348.3397563913604</v>
      </c>
      <c r="Q19" s="74">
        <f t="shared" si="1"/>
        <v>8425.6992980785835</v>
      </c>
      <c r="R19" s="74">
        <f t="shared" si="1"/>
        <v>8507.1362130314192</v>
      </c>
      <c r="S19" s="74">
        <f t="shared" si="1"/>
        <v>8592.6505012498747</v>
      </c>
      <c r="T19" s="74">
        <f t="shared" si="1"/>
        <v>8682.24216273395</v>
      </c>
      <c r="U19" s="74">
        <f t="shared" si="1"/>
        <v>8775.9111974836451</v>
      </c>
      <c r="V19" s="74">
        <f t="shared" si="1"/>
        <v>8873.6576054989582</v>
      </c>
      <c r="W19" s="74">
        <f t="shared" si="2"/>
        <v>8975.4813867798912</v>
      </c>
      <c r="X19" s="74">
        <f t="shared" si="2"/>
        <v>9081.3825413264422</v>
      </c>
      <c r="Y19" s="74">
        <f t="shared" si="2"/>
        <v>9191.3610691386148</v>
      </c>
      <c r="Z19" s="74">
        <f t="shared" si="2"/>
        <v>9305.4169702164054</v>
      </c>
      <c r="AA19" s="74">
        <f t="shared" si="2"/>
        <v>9423.550244559814</v>
      </c>
      <c r="AB19" s="74">
        <f t="shared" si="2"/>
        <v>9545.7608921688443</v>
      </c>
      <c r="AC19" s="74">
        <f t="shared" si="2"/>
        <v>9672.0489130434908</v>
      </c>
      <c r="AD19" s="74">
        <f t="shared" si="2"/>
        <v>9802.4143071837607</v>
      </c>
      <c r="AE19" s="74">
        <f t="shared" si="2"/>
        <v>9936.8570745896486</v>
      </c>
      <c r="AF19" s="74">
        <f t="shared" si="2"/>
        <v>10075.377215261156</v>
      </c>
      <c r="AG19" s="74">
        <f t="shared" si="2"/>
        <v>10217.974729198279</v>
      </c>
      <c r="AH19" s="74">
        <f t="shared" si="2"/>
        <v>10364.649616401026</v>
      </c>
      <c r="AI19" s="74">
        <f t="shared" si="2"/>
        <v>10515.40187686939</v>
      </c>
      <c r="AJ19" s="74">
        <f t="shared" si="2"/>
        <v>10670.231510603389</v>
      </c>
      <c r="AK19" s="74">
        <f t="shared" si="2"/>
        <v>10829.138517602991</v>
      </c>
      <c r="AL19" s="74">
        <f t="shared" si="2"/>
        <v>10992.122897868219</v>
      </c>
      <c r="AM19" s="74">
        <f t="shared" si="2"/>
        <v>11159.18465139906</v>
      </c>
      <c r="AN19" s="74">
        <f t="shared" si="2"/>
        <v>11330.323778195518</v>
      </c>
    </row>
    <row r="20" spans="1:40">
      <c r="A20" s="8">
        <v>8589.337660443407</v>
      </c>
      <c r="B20" s="9">
        <v>10950.252717391304</v>
      </c>
      <c r="C20" s="64">
        <v>12939.432613168725</v>
      </c>
      <c r="D20" s="25">
        <f t="array" ref="D20:F20">((LINEST(TRANSPOSE(A20:C20),TRANSPOSE($A$5:$C$5)^{1,2})))</f>
        <v>222.78853093759582</v>
      </c>
      <c r="E20" s="25">
        <v>-2135.0116377977911</v>
      </c>
      <c r="F20" s="25">
        <v>13322.947414821992</v>
      </c>
      <c r="G20" s="74">
        <f t="shared" si="1"/>
        <v>8589.337660443407</v>
      </c>
      <c r="H20" s="74">
        <f t="shared" si="1"/>
        <v>8649.8663897168717</v>
      </c>
      <c r="I20" s="74">
        <f t="shared" si="1"/>
        <v>8714.8508896090862</v>
      </c>
      <c r="J20" s="74">
        <f t="shared" si="1"/>
        <v>8784.2911601200558</v>
      </c>
      <c r="K20" s="74">
        <f t="shared" si="1"/>
        <v>8858.1872012497752</v>
      </c>
      <c r="L20" s="74">
        <f t="shared" si="1"/>
        <v>8936.5390129982461</v>
      </c>
      <c r="M20" s="74">
        <f t="shared" si="1"/>
        <v>9019.3465953654686</v>
      </c>
      <c r="N20" s="74">
        <f t="shared" si="1"/>
        <v>9106.6099483514427</v>
      </c>
      <c r="O20" s="74">
        <f t="shared" si="1"/>
        <v>9198.3290719561719</v>
      </c>
      <c r="P20" s="74">
        <f t="shared" si="1"/>
        <v>9294.5039661796491</v>
      </c>
      <c r="Q20" s="74">
        <f t="shared" si="1"/>
        <v>9395.1346310218923</v>
      </c>
      <c r="R20" s="74">
        <f t="shared" si="1"/>
        <v>9500.2210664828763</v>
      </c>
      <c r="S20" s="74">
        <f t="shared" si="1"/>
        <v>9609.7632725626099</v>
      </c>
      <c r="T20" s="74">
        <f t="shared" si="1"/>
        <v>9723.761249261097</v>
      </c>
      <c r="U20" s="74">
        <f t="shared" si="1"/>
        <v>9842.2149965783374</v>
      </c>
      <c r="V20" s="74">
        <f t="shared" si="1"/>
        <v>9965.1245145143275</v>
      </c>
      <c r="W20" s="74">
        <f t="shared" si="2"/>
        <v>10092.489803069073</v>
      </c>
      <c r="X20" s="74">
        <f t="shared" si="2"/>
        <v>10224.310862242566</v>
      </c>
      <c r="Y20" s="74">
        <f t="shared" si="2"/>
        <v>10360.587692034813</v>
      </c>
      <c r="Z20" s="74">
        <f t="shared" si="2"/>
        <v>10501.320292445813</v>
      </c>
      <c r="AA20" s="74">
        <f t="shared" si="2"/>
        <v>10646.508663475563</v>
      </c>
      <c r="AB20" s="74">
        <f t="shared" si="2"/>
        <v>10796.152805124066</v>
      </c>
      <c r="AC20" s="74">
        <f t="shared" si="2"/>
        <v>10950.252717391317</v>
      </c>
      <c r="AD20" s="74">
        <f t="shared" si="2"/>
        <v>11108.808400277323</v>
      </c>
      <c r="AE20" s="74">
        <f t="shared" si="2"/>
        <v>11271.819853782086</v>
      </c>
      <c r="AF20" s="74">
        <f t="shared" si="2"/>
        <v>11439.287077905596</v>
      </c>
      <c r="AG20" s="74">
        <f t="shared" si="2"/>
        <v>11611.210072647853</v>
      </c>
      <c r="AH20" s="74">
        <f t="shared" si="2"/>
        <v>11787.588838008869</v>
      </c>
      <c r="AI20" s="74">
        <f t="shared" si="2"/>
        <v>11968.423373988633</v>
      </c>
      <c r="AJ20" s="74">
        <f t="shared" si="2"/>
        <v>12153.713680587171</v>
      </c>
      <c r="AK20" s="74">
        <f t="shared" si="2"/>
        <v>12343.459757804441</v>
      </c>
      <c r="AL20" s="74">
        <f t="shared" si="2"/>
        <v>12537.661605640467</v>
      </c>
      <c r="AM20" s="74">
        <f t="shared" si="2"/>
        <v>12736.319224095238</v>
      </c>
      <c r="AN20" s="74">
        <f t="shared" si="2"/>
        <v>12939.432613168763</v>
      </c>
    </row>
    <row r="21" spans="1:40">
      <c r="A21" s="8">
        <v>9406.5623007438899</v>
      </c>
      <c r="B21" s="9">
        <v>12381.105978260868</v>
      </c>
      <c r="C21" s="64">
        <v>14801.025055946291</v>
      </c>
      <c r="D21" s="25">
        <f t="array" ref="D21:F21">((LINEST(TRANSPOSE(A21:C21),TRANSPOSE($A$5:$C$5)^{1,2})))</f>
        <v>256.92761402945854</v>
      </c>
      <c r="E21" s="25">
        <v>-2347.6923340619414</v>
      </c>
      <c r="F21" s="25">
        <v>14167.209020485581</v>
      </c>
      <c r="G21" s="74">
        <f t="shared" si="1"/>
        <v>9406.5623007438899</v>
      </c>
      <c r="H21" s="74">
        <f t="shared" si="1"/>
        <v>9487.814032593933</v>
      </c>
      <c r="I21" s="74">
        <f t="shared" si="1"/>
        <v>9574.2043167245592</v>
      </c>
      <c r="J21" s="74">
        <f t="shared" si="1"/>
        <v>9665.7331531357795</v>
      </c>
      <c r="K21" s="74">
        <f t="shared" si="1"/>
        <v>9762.4005418275865</v>
      </c>
      <c r="L21" s="74">
        <f t="shared" si="1"/>
        <v>9864.206482799982</v>
      </c>
      <c r="M21" s="74">
        <f t="shared" si="1"/>
        <v>9971.150976052968</v>
      </c>
      <c r="N21" s="74">
        <f t="shared" si="1"/>
        <v>10083.234021586541</v>
      </c>
      <c r="O21" s="74">
        <f t="shared" si="1"/>
        <v>10200.455619400707</v>
      </c>
      <c r="P21" s="74">
        <f t="shared" si="1"/>
        <v>10322.815769495457</v>
      </c>
      <c r="Q21" s="74">
        <f t="shared" si="1"/>
        <v>10450.314471870815</v>
      </c>
      <c r="R21" s="74">
        <f t="shared" si="1"/>
        <v>10582.951726526748</v>
      </c>
      <c r="S21" s="74">
        <f t="shared" si="1"/>
        <v>10720.727533463267</v>
      </c>
      <c r="T21" s="74">
        <f t="shared" si="1"/>
        <v>10863.64189268038</v>
      </c>
      <c r="U21" s="74">
        <f t="shared" si="1"/>
        <v>11011.69480417808</v>
      </c>
      <c r="V21" s="74">
        <f t="shared" si="1"/>
        <v>11164.886267956368</v>
      </c>
      <c r="W21" s="74">
        <f t="shared" si="2"/>
        <v>11323.216284015247</v>
      </c>
      <c r="X21" s="74">
        <f t="shared" si="2"/>
        <v>11486.684852354712</v>
      </c>
      <c r="Y21" s="74">
        <f t="shared" si="2"/>
        <v>11655.29197297477</v>
      </c>
      <c r="Z21" s="74">
        <f t="shared" si="2"/>
        <v>11829.037645875414</v>
      </c>
      <c r="AA21" s="74">
        <f t="shared" si="2"/>
        <v>12007.921871056649</v>
      </c>
      <c r="AB21" s="74">
        <f t="shared" si="2"/>
        <v>12191.944648518471</v>
      </c>
      <c r="AC21" s="74">
        <f t="shared" si="2"/>
        <v>12381.105978260886</v>
      </c>
      <c r="AD21" s="74">
        <f t="shared" si="2"/>
        <v>12575.405860283889</v>
      </c>
      <c r="AE21" s="74">
        <f t="shared" si="2"/>
        <v>12774.844294587481</v>
      </c>
      <c r="AF21" s="74">
        <f t="shared" si="2"/>
        <v>12979.421281171661</v>
      </c>
      <c r="AG21" s="74">
        <f t="shared" si="2"/>
        <v>13189.136820036427</v>
      </c>
      <c r="AH21" s="74">
        <f t="shared" si="2"/>
        <v>13403.990911181783</v>
      </c>
      <c r="AI21" s="74">
        <f t="shared" si="2"/>
        <v>13623.983554607734</v>
      </c>
      <c r="AJ21" s="74">
        <f t="shared" si="2"/>
        <v>13849.114750314297</v>
      </c>
      <c r="AK21" s="74">
        <f t="shared" si="2"/>
        <v>14079.384498301421</v>
      </c>
      <c r="AL21" s="74">
        <f t="shared" si="2"/>
        <v>14314.792798569142</v>
      </c>
      <c r="AM21" s="74">
        <f t="shared" si="2"/>
        <v>14555.339651117443</v>
      </c>
      <c r="AN21" s="74">
        <f t="shared" si="2"/>
        <v>14801.025055946335</v>
      </c>
    </row>
    <row r="22" spans="1:40" ht="15" thickBot="1">
      <c r="A22" s="19">
        <v>10286.301378716071</v>
      </c>
      <c r="B22" s="20">
        <v>13720.972826086958</v>
      </c>
      <c r="C22" s="67">
        <v>16944.151241456268</v>
      </c>
      <c r="D22" s="25">
        <f t="array" ref="D22:F22">((LINEST(TRANSPOSE(A22:C22),TRANSPOSE($A$5:$C$5)^{1,2})))</f>
        <v>414.83269743357209</v>
      </c>
      <c r="E22" s="25">
        <v>-4412.3765487839446</v>
      </c>
      <c r="F22" s="25">
        <v>21765.873654794912</v>
      </c>
      <c r="G22" s="74">
        <f>G$5^2*$D22+G$5*$E22+$F22</f>
        <v>10286.301378716065</v>
      </c>
      <c r="H22" s="74">
        <f t="shared" si="1"/>
        <v>10355.307941680969</v>
      </c>
      <c r="I22" s="74">
        <f t="shared" si="1"/>
        <v>10432.611158594536</v>
      </c>
      <c r="J22" s="74">
        <f t="shared" si="1"/>
        <v>10518.211029456779</v>
      </c>
      <c r="K22" s="74">
        <f t="shared" si="1"/>
        <v>10612.107554267695</v>
      </c>
      <c r="L22" s="74">
        <f t="shared" si="1"/>
        <v>10714.300733027278</v>
      </c>
      <c r="M22" s="74">
        <f t="shared" si="1"/>
        <v>10824.790565735533</v>
      </c>
      <c r="N22" s="74">
        <f t="shared" si="1"/>
        <v>10943.577052392458</v>
      </c>
      <c r="O22" s="74">
        <f t="shared" si="1"/>
        <v>11070.660192998064</v>
      </c>
      <c r="P22" s="74">
        <f t="shared" si="1"/>
        <v>11206.039987552333</v>
      </c>
      <c r="Q22" s="74">
        <f t="shared" si="1"/>
        <v>11349.716436055289</v>
      </c>
      <c r="R22" s="74">
        <f t="shared" si="1"/>
        <v>11501.689538506907</v>
      </c>
      <c r="S22" s="74">
        <f t="shared" si="1"/>
        <v>11661.959294907188</v>
      </c>
      <c r="T22" s="74">
        <f t="shared" si="1"/>
        <v>11830.525705256146</v>
      </c>
      <c r="U22" s="74">
        <f t="shared" si="1"/>
        <v>12007.388769553774</v>
      </c>
      <c r="V22" s="74">
        <f t="shared" si="1"/>
        <v>12192.548487800075</v>
      </c>
      <c r="W22" s="74">
        <f t="shared" si="2"/>
        <v>12386.004859995046</v>
      </c>
      <c r="X22" s="74">
        <f t="shared" si="2"/>
        <v>12587.75788613869</v>
      </c>
      <c r="Y22" s="74">
        <f t="shared" si="2"/>
        <v>12797.807566231008</v>
      </c>
      <c r="Z22" s="74">
        <f t="shared" si="2"/>
        <v>13016.153900271995</v>
      </c>
      <c r="AA22" s="74">
        <f t="shared" si="2"/>
        <v>13242.796888261651</v>
      </c>
      <c r="AB22" s="74">
        <f t="shared" si="2"/>
        <v>13477.736530199978</v>
      </c>
      <c r="AC22" s="74">
        <f t="shared" si="2"/>
        <v>13720.972826086974</v>
      </c>
      <c r="AD22" s="74">
        <f t="shared" si="2"/>
        <v>13972.505775922647</v>
      </c>
      <c r="AE22" s="74">
        <f t="shared" si="2"/>
        <v>14232.335379706994</v>
      </c>
      <c r="AF22" s="74">
        <f t="shared" si="2"/>
        <v>14500.461637440007</v>
      </c>
      <c r="AG22" s="74">
        <f t="shared" si="2"/>
        <v>14776.884549121696</v>
      </c>
      <c r="AH22" s="74">
        <f t="shared" si="2"/>
        <v>15061.604114752052</v>
      </c>
      <c r="AI22" s="74">
        <f t="shared" si="2"/>
        <v>15354.620334331081</v>
      </c>
      <c r="AJ22" s="74">
        <f t="shared" si="2"/>
        <v>15655.933207858816</v>
      </c>
      <c r="AK22" s="74">
        <f t="shared" si="2"/>
        <v>15965.542735335181</v>
      </c>
      <c r="AL22" s="74">
        <f t="shared" si="2"/>
        <v>16283.448916760233</v>
      </c>
      <c r="AM22" s="74">
        <f t="shared" si="2"/>
        <v>16609.651752133945</v>
      </c>
      <c r="AN22" s="74">
        <f t="shared" si="2"/>
        <v>16944.151241456329</v>
      </c>
    </row>
    <row r="23" spans="1:40">
      <c r="A23" s="22"/>
      <c r="B23" s="23">
        <v>0</v>
      </c>
      <c r="C23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O31"/>
  <sheetViews>
    <sheetView workbookViewId="0">
      <selection activeCell="E5" sqref="E5:AO22"/>
    </sheetView>
  </sheetViews>
  <sheetFormatPr baseColWidth="10" defaultRowHeight="14.4"/>
  <cols>
    <col min="2" max="4" width="15.77734375" customWidth="1"/>
  </cols>
  <sheetData>
    <row r="1" spans="1:41" ht="15" thickBot="1">
      <c r="A1" s="2"/>
      <c r="B1" s="2"/>
      <c r="C1" s="3"/>
      <c r="D1" s="3"/>
    </row>
    <row r="2" spans="1:41" ht="15" thickBot="1">
      <c r="A2" s="71" t="s">
        <v>1</v>
      </c>
      <c r="B2" s="72"/>
      <c r="C2" s="72"/>
      <c r="D2" s="73"/>
    </row>
    <row r="3" spans="1:41">
      <c r="A3" s="179" t="s">
        <v>4</v>
      </c>
      <c r="B3" s="180"/>
      <c r="C3" s="180"/>
      <c r="D3" s="181"/>
    </row>
    <row r="4" spans="1:41" ht="28.8">
      <c r="A4" s="61" t="s">
        <v>5</v>
      </c>
      <c r="B4" s="59" t="s">
        <v>6</v>
      </c>
      <c r="C4" s="60" t="s">
        <v>7</v>
      </c>
      <c r="D4" s="62" t="s">
        <v>9</v>
      </c>
    </row>
    <row r="5" spans="1:41">
      <c r="A5" s="61"/>
      <c r="B5" s="59">
        <v>6.1</v>
      </c>
      <c r="C5" s="60">
        <v>8.3000000000000007</v>
      </c>
      <c r="D5" s="62">
        <v>9.4</v>
      </c>
      <c r="H5" s="26">
        <v>6.1</v>
      </c>
      <c r="I5" s="26">
        <v>6.2</v>
      </c>
      <c r="J5" s="26">
        <v>6.3</v>
      </c>
      <c r="K5" s="26">
        <v>6.4</v>
      </c>
      <c r="L5" s="26">
        <v>6.5</v>
      </c>
      <c r="M5" s="26">
        <v>6.6</v>
      </c>
      <c r="N5" s="26">
        <v>6.7</v>
      </c>
      <c r="O5" s="26">
        <v>6.8</v>
      </c>
      <c r="P5" s="26">
        <v>6.9</v>
      </c>
      <c r="Q5" s="26">
        <v>7</v>
      </c>
      <c r="R5" s="26">
        <v>7.1000000000000103</v>
      </c>
      <c r="S5" s="26">
        <v>7.2000000000000099</v>
      </c>
      <c r="T5" s="26">
        <v>7.3000000000000096</v>
      </c>
      <c r="U5" s="26">
        <v>7.4000000000000101</v>
      </c>
      <c r="V5" s="26">
        <v>7.5000000000000098</v>
      </c>
      <c r="W5" s="26">
        <v>7.6000000000000103</v>
      </c>
      <c r="X5" s="26">
        <v>7.7000000000000099</v>
      </c>
      <c r="Y5" s="26">
        <v>7.8000000000000096</v>
      </c>
      <c r="Z5" s="26">
        <v>7.9000000000000101</v>
      </c>
      <c r="AA5" s="26">
        <v>8.0000000000000107</v>
      </c>
      <c r="AB5" s="26">
        <v>8.1000000000000103</v>
      </c>
      <c r="AC5" s="26">
        <v>8.2000000000000099</v>
      </c>
      <c r="AD5" s="26">
        <v>8.3000000000000096</v>
      </c>
      <c r="AE5" s="26">
        <v>8.4000000000000092</v>
      </c>
      <c r="AF5" s="26">
        <v>8.5000000000000107</v>
      </c>
      <c r="AG5" s="26">
        <v>8.6000000000000103</v>
      </c>
      <c r="AH5" s="26">
        <v>8.7000000000000099</v>
      </c>
      <c r="AI5" s="26">
        <v>8.8000000000000096</v>
      </c>
      <c r="AJ5" s="26">
        <v>8.9000000000000092</v>
      </c>
      <c r="AK5" s="26">
        <v>9.0000000000000195</v>
      </c>
      <c r="AL5" s="26">
        <v>9.1000000000000192</v>
      </c>
      <c r="AM5" s="26">
        <v>9.2000000000000206</v>
      </c>
      <c r="AN5" s="26">
        <v>9.3000000000000203</v>
      </c>
      <c r="AO5" s="26">
        <v>9.4000000000000199</v>
      </c>
    </row>
    <row r="6" spans="1:41">
      <c r="A6" s="4">
        <v>12</v>
      </c>
      <c r="B6" s="5">
        <f>[1]OldCA!J5*(MT_BF2!B6/[1]OldCA!F5)</f>
        <v>2230.5833333333335</v>
      </c>
      <c r="C6" s="6">
        <v>2456.521739130435</v>
      </c>
      <c r="D6" s="63">
        <f>[1]OldCA!L5*(MT_BF2!D6/[1]OldCA!H5)</f>
        <v>2492.0089887640452</v>
      </c>
      <c r="E6" s="25">
        <f t="array" ref="E6:G6">((LINEST(TRANSPOSE(B6:D6),TRANSPOSE($B$5:$D$5)^{1,2})))</f>
        <v>-21.344890706595152</v>
      </c>
      <c r="F6" s="25">
        <v>410.0657015372891</v>
      </c>
      <c r="G6" s="25">
        <v>523.42593714827558</v>
      </c>
      <c r="H6" s="74">
        <f>H$5^2*$E6+H$5*$F6+$G6</f>
        <v>2230.5833333333339</v>
      </c>
      <c r="I6" s="74">
        <f t="shared" ref="I6:AO19" si="0">I$5^2*$E6+I$5*$F6+$G6</f>
        <v>2245.335687917951</v>
      </c>
      <c r="J6" s="74">
        <f t="shared" si="0"/>
        <v>2259.6611446884353</v>
      </c>
      <c r="K6" s="74">
        <f t="shared" si="0"/>
        <v>2273.5597036447889</v>
      </c>
      <c r="L6" s="74">
        <f t="shared" si="0"/>
        <v>2287.0313647870098</v>
      </c>
      <c r="M6" s="74">
        <f t="shared" si="0"/>
        <v>2300.076128115099</v>
      </c>
      <c r="N6" s="74">
        <f t="shared" si="0"/>
        <v>2312.6939936290564</v>
      </c>
      <c r="O6" s="74">
        <f t="shared" si="0"/>
        <v>2324.8849613288821</v>
      </c>
      <c r="P6" s="74">
        <f t="shared" si="0"/>
        <v>2336.6490312145752</v>
      </c>
      <c r="Q6" s="74">
        <f t="shared" si="0"/>
        <v>2347.986203286137</v>
      </c>
      <c r="R6" s="74">
        <f t="shared" si="0"/>
        <v>2358.8964775435675</v>
      </c>
      <c r="S6" s="74">
        <f t="shared" si="0"/>
        <v>2369.3798539868658</v>
      </c>
      <c r="T6" s="74">
        <f t="shared" si="0"/>
        <v>2379.4363326160315</v>
      </c>
      <c r="U6" s="74">
        <f t="shared" si="0"/>
        <v>2389.0659134310654</v>
      </c>
      <c r="V6" s="74">
        <f t="shared" si="0"/>
        <v>2398.2685964319676</v>
      </c>
      <c r="W6" s="74">
        <f t="shared" si="0"/>
        <v>2407.044381618738</v>
      </c>
      <c r="X6" s="74">
        <f t="shared" si="0"/>
        <v>2415.3932689913763</v>
      </c>
      <c r="Y6" s="74">
        <f t="shared" si="0"/>
        <v>2423.3152585498824</v>
      </c>
      <c r="Z6" s="74">
        <f t="shared" si="0"/>
        <v>2430.8103502942568</v>
      </c>
      <c r="AA6" s="74">
        <f t="shared" si="0"/>
        <v>2437.8785442244998</v>
      </c>
      <c r="AB6" s="74">
        <f t="shared" si="0"/>
        <v>2444.5198403406102</v>
      </c>
      <c r="AC6" s="74">
        <f t="shared" si="0"/>
        <v>2450.7342386425889</v>
      </c>
      <c r="AD6" s="74">
        <f t="shared" si="0"/>
        <v>2456.5217391304359</v>
      </c>
      <c r="AE6" s="74">
        <f t="shared" si="0"/>
        <v>2461.8823418041502</v>
      </c>
      <c r="AF6" s="74">
        <f t="shared" si="0"/>
        <v>2466.8160466637337</v>
      </c>
      <c r="AG6" s="74">
        <f t="shared" si="0"/>
        <v>2471.322853709185</v>
      </c>
      <c r="AH6" s="74">
        <f t="shared" si="0"/>
        <v>2475.4027629405045</v>
      </c>
      <c r="AI6" s="74">
        <f t="shared" si="0"/>
        <v>2479.0557743576915</v>
      </c>
      <c r="AJ6" s="74">
        <f t="shared" si="0"/>
        <v>2482.2818879607466</v>
      </c>
      <c r="AK6" s="74">
        <f t="shared" si="0"/>
        <v>2485.0811037496705</v>
      </c>
      <c r="AL6" s="74">
        <f t="shared" si="0"/>
        <v>2487.4534217244627</v>
      </c>
      <c r="AM6" s="74">
        <f t="shared" si="0"/>
        <v>2489.3988418851222</v>
      </c>
      <c r="AN6" s="74">
        <f t="shared" si="0"/>
        <v>2490.91736423165</v>
      </c>
      <c r="AO6" s="74">
        <f t="shared" si="0"/>
        <v>2492.0089887640461</v>
      </c>
    </row>
    <row r="7" spans="1:41">
      <c r="A7" s="7">
        <v>12.5</v>
      </c>
      <c r="B7" s="8">
        <f>[1]OldCA!J6*(MT_BF2!B7/[1]OldCA!F6)</f>
        <v>2529.344048653345</v>
      </c>
      <c r="C7" s="9">
        <v>2709.5652173913045</v>
      </c>
      <c r="D7" s="64">
        <f>[1]OldCA!L6*(MT_BF2!D7/[1]OldCA!H6)</f>
        <v>2807.3461691147281</v>
      </c>
      <c r="E7" s="25">
        <f t="array" ref="E7:G7">((LINEST(TRANSPOSE(B7:D7),TRANSPOSE($B$5:$D$5)^{1,2})))</f>
        <v>2.1130488579735447</v>
      </c>
      <c r="F7" s="25">
        <v>51.490809507889765</v>
      </c>
      <c r="G7" s="25">
        <v>2136.623562650022</v>
      </c>
      <c r="H7" s="74">
        <f t="shared" ref="H7:W22" si="1">H$5^2*$E7+H$5*$F7+$G7</f>
        <v>2529.344048653345</v>
      </c>
      <c r="I7" s="74">
        <f t="shared" si="1"/>
        <v>2537.0921796994417</v>
      </c>
      <c r="J7" s="74">
        <f t="shared" si="1"/>
        <v>2544.8825717226973</v>
      </c>
      <c r="K7" s="74">
        <f t="shared" si="1"/>
        <v>2552.7152247231129</v>
      </c>
      <c r="L7" s="74">
        <f t="shared" si="1"/>
        <v>2560.5901387006879</v>
      </c>
      <c r="M7" s="74">
        <f t="shared" si="1"/>
        <v>2568.507313655422</v>
      </c>
      <c r="N7" s="74">
        <f t="shared" si="1"/>
        <v>2576.4667495873159</v>
      </c>
      <c r="O7" s="74">
        <f t="shared" si="1"/>
        <v>2584.4684464963693</v>
      </c>
      <c r="P7" s="74">
        <f t="shared" si="1"/>
        <v>2592.5124043825817</v>
      </c>
      <c r="Q7" s="74">
        <f t="shared" si="1"/>
        <v>2600.5986232459541</v>
      </c>
      <c r="R7" s="74">
        <f t="shared" si="1"/>
        <v>2608.7271030864867</v>
      </c>
      <c r="S7" s="74">
        <f t="shared" si="1"/>
        <v>2616.8978439041775</v>
      </c>
      <c r="T7" s="74">
        <f t="shared" si="1"/>
        <v>2625.1108456990282</v>
      </c>
      <c r="U7" s="74">
        <f t="shared" si="1"/>
        <v>2633.3661084710384</v>
      </c>
      <c r="V7" s="74">
        <f t="shared" si="1"/>
        <v>2641.663632220208</v>
      </c>
      <c r="W7" s="74">
        <f t="shared" si="1"/>
        <v>2650.0034169465371</v>
      </c>
      <c r="X7" s="74">
        <f t="shared" si="0"/>
        <v>2658.3854626500256</v>
      </c>
      <c r="Y7" s="74">
        <f t="shared" si="0"/>
        <v>2666.8097693306736</v>
      </c>
      <c r="Z7" s="74">
        <f t="shared" si="0"/>
        <v>2675.276336988481</v>
      </c>
      <c r="AA7" s="74">
        <f t="shared" si="0"/>
        <v>2683.7851656234479</v>
      </c>
      <c r="AB7" s="74">
        <f t="shared" si="0"/>
        <v>2692.3362552355743</v>
      </c>
      <c r="AC7" s="74">
        <f t="shared" si="0"/>
        <v>2700.9296058248601</v>
      </c>
      <c r="AD7" s="74">
        <f t="shared" si="0"/>
        <v>2709.5652173913054</v>
      </c>
      <c r="AE7" s="74">
        <f t="shared" si="0"/>
        <v>2718.2430899349101</v>
      </c>
      <c r="AF7" s="74">
        <f t="shared" si="0"/>
        <v>2726.9632234556748</v>
      </c>
      <c r="AG7" s="74">
        <f t="shared" si="0"/>
        <v>2735.725617953598</v>
      </c>
      <c r="AH7" s="74">
        <f t="shared" si="0"/>
        <v>2744.5302734286815</v>
      </c>
      <c r="AI7" s="74">
        <f t="shared" si="0"/>
        <v>2753.3771898809241</v>
      </c>
      <c r="AJ7" s="74">
        <f t="shared" si="0"/>
        <v>2762.2663673103261</v>
      </c>
      <c r="AK7" s="74">
        <f t="shared" si="0"/>
        <v>2771.197805716889</v>
      </c>
      <c r="AL7" s="74">
        <f t="shared" si="0"/>
        <v>2780.1715051006099</v>
      </c>
      <c r="AM7" s="74">
        <f t="shared" si="0"/>
        <v>2789.1874654614903</v>
      </c>
      <c r="AN7" s="74">
        <f t="shared" si="0"/>
        <v>2798.2456867995306</v>
      </c>
      <c r="AO7" s="74">
        <f t="shared" si="0"/>
        <v>2807.3461691147299</v>
      </c>
    </row>
    <row r="8" spans="1:41">
      <c r="A8" s="7">
        <v>13</v>
      </c>
      <c r="B8" s="8">
        <f>[1]OldCA!J7*(MT_BF2!B8/[1]OldCA!F7)</f>
        <v>2846.1320030698389</v>
      </c>
      <c r="C8" s="9">
        <v>2985.217391304348</v>
      </c>
      <c r="D8" s="64">
        <f>[1]OldCA!L7*(MT_BF2!D8/[1]OldCA!H7)</f>
        <v>3152.6474313863478</v>
      </c>
      <c r="E8" s="25">
        <f t="array" ref="E8:G8">((LINEST(TRANSPOSE(B8:D8),TRANSPOSE($B$5:$D$5)^{1,2})))</f>
        <v>26.966211009571694</v>
      </c>
      <c r="F8" s="25">
        <v>-325.09280752214659</v>
      </c>
      <c r="G8" s="25">
        <v>3825.7854172887701</v>
      </c>
      <c r="H8" s="74">
        <f t="shared" si="1"/>
        <v>2846.1320030698384</v>
      </c>
      <c r="I8" s="74">
        <f t="shared" si="1"/>
        <v>2846.7911618593971</v>
      </c>
      <c r="J8" s="74">
        <f t="shared" si="1"/>
        <v>2847.989644869147</v>
      </c>
      <c r="K8" s="74">
        <f t="shared" si="1"/>
        <v>2849.7274520990886</v>
      </c>
      <c r="L8" s="74">
        <f t="shared" si="1"/>
        <v>2852.0045835492215</v>
      </c>
      <c r="M8" s="74">
        <f t="shared" si="1"/>
        <v>2854.8210392195456</v>
      </c>
      <c r="N8" s="74">
        <f t="shared" si="1"/>
        <v>2858.1768191100614</v>
      </c>
      <c r="O8" s="74">
        <f t="shared" si="1"/>
        <v>2862.0719232207684</v>
      </c>
      <c r="P8" s="74">
        <f t="shared" si="1"/>
        <v>2866.5063515516667</v>
      </c>
      <c r="Q8" s="74">
        <f t="shared" si="1"/>
        <v>2871.4801041027567</v>
      </c>
      <c r="R8" s="74">
        <f t="shared" si="1"/>
        <v>2876.9931808740389</v>
      </c>
      <c r="S8" s="74">
        <f t="shared" si="1"/>
        <v>2883.0455818655118</v>
      </c>
      <c r="T8" s="74">
        <f t="shared" si="1"/>
        <v>2889.637307077176</v>
      </c>
      <c r="U8" s="74">
        <f t="shared" si="1"/>
        <v>2896.7683565090319</v>
      </c>
      <c r="V8" s="74">
        <f t="shared" si="1"/>
        <v>2904.4387301610791</v>
      </c>
      <c r="W8" s="74">
        <f t="shared" si="1"/>
        <v>2912.6484280333179</v>
      </c>
      <c r="X8" s="74">
        <f t="shared" si="0"/>
        <v>2921.397450125748</v>
      </c>
      <c r="Y8" s="74">
        <f t="shared" si="0"/>
        <v>2930.6857964383694</v>
      </c>
      <c r="Z8" s="74">
        <f t="shared" si="0"/>
        <v>2940.5134669711824</v>
      </c>
      <c r="AA8" s="74">
        <f t="shared" si="0"/>
        <v>2950.8804617241867</v>
      </c>
      <c r="AB8" s="74">
        <f t="shared" si="0"/>
        <v>2961.7867806973827</v>
      </c>
      <c r="AC8" s="74">
        <f t="shared" si="0"/>
        <v>2973.2324238907704</v>
      </c>
      <c r="AD8" s="74">
        <f t="shared" si="0"/>
        <v>2985.2173913043484</v>
      </c>
      <c r="AE8" s="74">
        <f t="shared" si="0"/>
        <v>2997.7416829381186</v>
      </c>
      <c r="AF8" s="74">
        <f t="shared" si="0"/>
        <v>3010.8052987920805</v>
      </c>
      <c r="AG8" s="74">
        <f t="shared" si="0"/>
        <v>3024.4082388662332</v>
      </c>
      <c r="AH8" s="74">
        <f t="shared" si="0"/>
        <v>3038.550503160578</v>
      </c>
      <c r="AI8" s="74">
        <f t="shared" si="0"/>
        <v>3053.2320916751137</v>
      </c>
      <c r="AJ8" s="74">
        <f t="shared" si="0"/>
        <v>3068.453004409841</v>
      </c>
      <c r="AK8" s="74">
        <f t="shared" si="0"/>
        <v>3084.2132413647614</v>
      </c>
      <c r="AL8" s="74">
        <f t="shared" si="0"/>
        <v>3100.5128025398712</v>
      </c>
      <c r="AM8" s="74">
        <f t="shared" si="0"/>
        <v>3117.3516879351737</v>
      </c>
      <c r="AN8" s="74">
        <f t="shared" si="0"/>
        <v>3134.7298975506665</v>
      </c>
      <c r="AO8" s="74">
        <f t="shared" si="0"/>
        <v>3152.6474313863505</v>
      </c>
    </row>
    <row r="9" spans="1:41">
      <c r="A9" s="7">
        <v>13.5</v>
      </c>
      <c r="B9" s="8">
        <f>[1]OldCA!J8*(MT_BF2!B9/[1]OldCA!F8)</f>
        <v>3179.9261790840737</v>
      </c>
      <c r="C9" s="9">
        <v>3290.434782608696</v>
      </c>
      <c r="D9" s="64">
        <f>[1]OldCA!L8*(MT_BF2!D9/[1]OldCA!H8)</f>
        <v>3532.9796811503593</v>
      </c>
      <c r="E9" s="25">
        <f t="array" ref="E9:G9">((LINEST(TRANSPOSE(B9:D9),TRANSPOSE($B$5:$D$5)^{1,2})))</f>
        <v>51.595205724339422</v>
      </c>
      <c r="F9" s="25">
        <v>-692.73977901020498</v>
      </c>
      <c r="G9" s="25">
        <v>5485.7812260436531</v>
      </c>
      <c r="H9" s="74">
        <f t="shared" si="1"/>
        <v>3179.9261790840728</v>
      </c>
      <c r="I9" s="74">
        <f t="shared" si="1"/>
        <v>3174.1143042239892</v>
      </c>
      <c r="J9" s="74">
        <f t="shared" si="1"/>
        <v>3169.3343334783931</v>
      </c>
      <c r="K9" s="74">
        <f t="shared" si="1"/>
        <v>3165.5862668472842</v>
      </c>
      <c r="L9" s="74">
        <f t="shared" si="1"/>
        <v>3162.8701043306619</v>
      </c>
      <c r="M9" s="74">
        <f t="shared" si="1"/>
        <v>3161.1858459285254</v>
      </c>
      <c r="N9" s="74">
        <f t="shared" si="1"/>
        <v>3160.5334916408765</v>
      </c>
      <c r="O9" s="74">
        <f t="shared" si="1"/>
        <v>3160.9130414677143</v>
      </c>
      <c r="P9" s="74">
        <f t="shared" si="1"/>
        <v>3162.3244954090383</v>
      </c>
      <c r="Q9" s="74">
        <f t="shared" si="1"/>
        <v>3164.7678534648498</v>
      </c>
      <c r="R9" s="74">
        <f t="shared" si="1"/>
        <v>3168.2431156351481</v>
      </c>
      <c r="S9" s="74">
        <f t="shared" si="1"/>
        <v>3172.7502819199335</v>
      </c>
      <c r="T9" s="74">
        <f t="shared" si="1"/>
        <v>3178.2893523192056</v>
      </c>
      <c r="U9" s="74">
        <f t="shared" si="1"/>
        <v>3184.860326832963</v>
      </c>
      <c r="V9" s="74">
        <f t="shared" si="1"/>
        <v>3192.4632054612089</v>
      </c>
      <c r="W9" s="74">
        <f t="shared" si="1"/>
        <v>3201.097988203941</v>
      </c>
      <c r="X9" s="74">
        <f t="shared" si="0"/>
        <v>3210.7646750611607</v>
      </c>
      <c r="Y9" s="74">
        <f t="shared" si="0"/>
        <v>3221.4632660328657</v>
      </c>
      <c r="Z9" s="74">
        <f t="shared" si="0"/>
        <v>3233.1937611190583</v>
      </c>
      <c r="AA9" s="74">
        <f t="shared" si="0"/>
        <v>3245.9561603197376</v>
      </c>
      <c r="AB9" s="74">
        <f t="shared" si="0"/>
        <v>3259.7504636349036</v>
      </c>
      <c r="AC9" s="74">
        <f t="shared" si="0"/>
        <v>3274.5766710645566</v>
      </c>
      <c r="AD9" s="74">
        <f t="shared" si="0"/>
        <v>3290.4347826086964</v>
      </c>
      <c r="AE9" s="74">
        <f t="shared" si="0"/>
        <v>3307.3247982673224</v>
      </c>
      <c r="AF9" s="74">
        <f t="shared" si="0"/>
        <v>3325.2467180404356</v>
      </c>
      <c r="AG9" s="74">
        <f t="shared" si="0"/>
        <v>3344.2005419280358</v>
      </c>
      <c r="AH9" s="74">
        <f t="shared" si="0"/>
        <v>3364.1862699301228</v>
      </c>
      <c r="AI9" s="74">
        <f t="shared" si="0"/>
        <v>3385.2039020466959</v>
      </c>
      <c r="AJ9" s="74">
        <f t="shared" si="0"/>
        <v>3407.2534382777567</v>
      </c>
      <c r="AK9" s="74">
        <f t="shared" si="0"/>
        <v>3430.3348786233064</v>
      </c>
      <c r="AL9" s="74">
        <f t="shared" si="0"/>
        <v>3454.4482230833401</v>
      </c>
      <c r="AM9" s="74">
        <f t="shared" si="0"/>
        <v>3479.5934716578613</v>
      </c>
      <c r="AN9" s="74">
        <f t="shared" si="0"/>
        <v>3505.7706243468683</v>
      </c>
      <c r="AO9" s="74">
        <f t="shared" si="0"/>
        <v>3532.9796811503629</v>
      </c>
    </row>
    <row r="10" spans="1:41">
      <c r="A10" s="7">
        <v>14</v>
      </c>
      <c r="B10" s="8">
        <f>[1]OldCA!J9*(MT_BF2!B10/[1]OldCA!F9)</f>
        <v>3528.7214723926381</v>
      </c>
      <c r="C10" s="9">
        <v>3631.3043478260875</v>
      </c>
      <c r="D10" s="64">
        <f>[1]OldCA!L9*(MT_BF2!D10/[1]OldCA!H9)</f>
        <v>3955.2858731924362</v>
      </c>
      <c r="E10" s="25">
        <f t="array" ref="E10:G10">((LINEST(TRANSPOSE(B10:D10),TRANSPOSE($B$5:$D$5)^{1,2})))</f>
        <v>75.121236267114028</v>
      </c>
      <c r="F10" s="25">
        <v>-1035.1172225039654</v>
      </c>
      <c r="G10" s="25">
        <v>7047.6753281675128</v>
      </c>
      <c r="H10" s="74">
        <f t="shared" si="1"/>
        <v>3528.7214723926368</v>
      </c>
      <c r="I10" s="74">
        <f t="shared" si="1"/>
        <v>3517.6088707507902</v>
      </c>
      <c r="J10" s="74">
        <f t="shared" si="1"/>
        <v>3507.9986938342863</v>
      </c>
      <c r="K10" s="74">
        <f t="shared" si="1"/>
        <v>3499.8909416431252</v>
      </c>
      <c r="L10" s="74">
        <f t="shared" si="1"/>
        <v>3493.285614177305</v>
      </c>
      <c r="M10" s="74">
        <f t="shared" si="1"/>
        <v>3488.182711436828</v>
      </c>
      <c r="N10" s="74">
        <f t="shared" si="1"/>
        <v>3484.5822334216932</v>
      </c>
      <c r="O10" s="74">
        <f t="shared" si="1"/>
        <v>3482.4841801319008</v>
      </c>
      <c r="P10" s="74">
        <f t="shared" si="1"/>
        <v>3481.8885515674501</v>
      </c>
      <c r="Q10" s="74">
        <f t="shared" si="1"/>
        <v>3482.7953477283422</v>
      </c>
      <c r="R10" s="74">
        <f t="shared" si="1"/>
        <v>3485.2045686145771</v>
      </c>
      <c r="S10" s="74">
        <f t="shared" si="1"/>
        <v>3489.1162142261533</v>
      </c>
      <c r="T10" s="74">
        <f t="shared" si="1"/>
        <v>3494.5302845630727</v>
      </c>
      <c r="U10" s="74">
        <f t="shared" si="1"/>
        <v>3501.4467796253339</v>
      </c>
      <c r="V10" s="74">
        <f t="shared" si="1"/>
        <v>3509.8656994129369</v>
      </c>
      <c r="W10" s="74">
        <f t="shared" si="1"/>
        <v>3519.7870439258832</v>
      </c>
      <c r="X10" s="74">
        <f t="shared" si="0"/>
        <v>3531.2108131641717</v>
      </c>
      <c r="Y10" s="74">
        <f t="shared" si="0"/>
        <v>3544.1370071278016</v>
      </c>
      <c r="Z10" s="74">
        <f t="shared" si="0"/>
        <v>3558.5656258167737</v>
      </c>
      <c r="AA10" s="74">
        <f t="shared" si="0"/>
        <v>3574.4966692310891</v>
      </c>
      <c r="AB10" s="74">
        <f t="shared" si="0"/>
        <v>3591.9301373707467</v>
      </c>
      <c r="AC10" s="74">
        <f t="shared" si="0"/>
        <v>3610.8660302357466</v>
      </c>
      <c r="AD10" s="74">
        <f t="shared" si="0"/>
        <v>3631.3043478260861</v>
      </c>
      <c r="AE10" s="74">
        <f t="shared" si="0"/>
        <v>3653.2450901417706</v>
      </c>
      <c r="AF10" s="74">
        <f t="shared" si="0"/>
        <v>3676.6882571827982</v>
      </c>
      <c r="AG10" s="74">
        <f t="shared" si="0"/>
        <v>3701.6338489491663</v>
      </c>
      <c r="AH10" s="74">
        <f t="shared" si="0"/>
        <v>3728.0818654408768</v>
      </c>
      <c r="AI10" s="74">
        <f t="shared" si="0"/>
        <v>3756.0323066579303</v>
      </c>
      <c r="AJ10" s="74">
        <f t="shared" si="0"/>
        <v>3785.4851726003262</v>
      </c>
      <c r="AK10" s="74">
        <f t="shared" si="0"/>
        <v>3816.4404632680662</v>
      </c>
      <c r="AL10" s="74">
        <f t="shared" si="0"/>
        <v>3848.8981786611457</v>
      </c>
      <c r="AM10" s="74">
        <f t="shared" si="0"/>
        <v>3882.8583187795693</v>
      </c>
      <c r="AN10" s="74">
        <f t="shared" si="0"/>
        <v>3918.3208836233343</v>
      </c>
      <c r="AO10" s="74">
        <f t="shared" si="0"/>
        <v>3955.2858731924407</v>
      </c>
    </row>
    <row r="11" spans="1:41">
      <c r="A11" s="7">
        <v>14.5</v>
      </c>
      <c r="B11" s="8">
        <f>[1]OldCA!J10*(MT_BF2!B11/[1]OldCA!F10)</f>
        <v>3891.4529085872573</v>
      </c>
      <c r="C11" s="9">
        <v>4016.521739130435</v>
      </c>
      <c r="D11" s="64">
        <f>[1]OldCA!L10*(MT_BF2!D11/[1]OldCA!H10)</f>
        <v>4425.5084116773878</v>
      </c>
      <c r="E11" s="25">
        <f t="array" ref="E11:G11">((LINEST(TRANSPOSE(B11:D11),TRANSPOSE($B$5:$D$5)^{1,2})))</f>
        <v>95.441393188805463</v>
      </c>
      <c r="F11" s="25">
        <v>-1317.506593490082</v>
      </c>
      <c r="G11" s="25">
        <v>8376.8688883213035</v>
      </c>
      <c r="H11" s="74">
        <f t="shared" si="1"/>
        <v>3891.4529085872546</v>
      </c>
      <c r="I11" s="74">
        <f t="shared" si="1"/>
        <v>3877.095162860478</v>
      </c>
      <c r="J11" s="74">
        <f t="shared" si="1"/>
        <v>3864.6462449974761</v>
      </c>
      <c r="K11" s="74">
        <f t="shared" si="1"/>
        <v>3854.1061549982514</v>
      </c>
      <c r="L11" s="74">
        <f t="shared" si="1"/>
        <v>3845.4748928628023</v>
      </c>
      <c r="M11" s="74">
        <f t="shared" si="1"/>
        <v>3838.7524585911278</v>
      </c>
      <c r="N11" s="74">
        <f t="shared" si="1"/>
        <v>3833.9388521832316</v>
      </c>
      <c r="O11" s="74">
        <f t="shared" si="1"/>
        <v>3831.0340736391108</v>
      </c>
      <c r="P11" s="74">
        <f t="shared" si="1"/>
        <v>3830.0381229587665</v>
      </c>
      <c r="Q11" s="74">
        <f t="shared" si="1"/>
        <v>3830.9510001421968</v>
      </c>
      <c r="R11" s="74">
        <f t="shared" si="1"/>
        <v>3833.7727051894044</v>
      </c>
      <c r="S11" s="74">
        <f t="shared" si="1"/>
        <v>3838.5032381003894</v>
      </c>
      <c r="T11" s="74">
        <f t="shared" si="1"/>
        <v>3845.1425988751498</v>
      </c>
      <c r="U11" s="74">
        <f t="shared" si="1"/>
        <v>3853.690787513684</v>
      </c>
      <c r="V11" s="74">
        <f t="shared" si="1"/>
        <v>3864.1478040159973</v>
      </c>
      <c r="W11" s="74">
        <f t="shared" si="1"/>
        <v>3876.5136483820852</v>
      </c>
      <c r="X11" s="74">
        <f t="shared" si="0"/>
        <v>3890.7883206119504</v>
      </c>
      <c r="Y11" s="74">
        <f t="shared" si="0"/>
        <v>3906.9718207055903</v>
      </c>
      <c r="Z11" s="74">
        <f t="shared" si="0"/>
        <v>3925.0641486630066</v>
      </c>
      <c r="AA11" s="74">
        <f t="shared" si="0"/>
        <v>3945.0653044841993</v>
      </c>
      <c r="AB11" s="74">
        <f t="shared" si="0"/>
        <v>3966.9752881691693</v>
      </c>
      <c r="AC11" s="74">
        <f t="shared" si="0"/>
        <v>3990.7940997179139</v>
      </c>
      <c r="AD11" s="74">
        <f t="shared" si="0"/>
        <v>4016.5217391304341</v>
      </c>
      <c r="AE11" s="74">
        <f t="shared" si="0"/>
        <v>4044.1582064067316</v>
      </c>
      <c r="AF11" s="74">
        <f t="shared" si="0"/>
        <v>4073.7035015468045</v>
      </c>
      <c r="AG11" s="74">
        <f t="shared" si="0"/>
        <v>4105.1576245506549</v>
      </c>
      <c r="AH11" s="74">
        <f t="shared" si="0"/>
        <v>4138.520575418278</v>
      </c>
      <c r="AI11" s="74">
        <f t="shared" si="0"/>
        <v>4173.7923541496812</v>
      </c>
      <c r="AJ11" s="74">
        <f t="shared" si="0"/>
        <v>4210.9729607448589</v>
      </c>
      <c r="AK11" s="74">
        <f t="shared" si="0"/>
        <v>4250.0623952038159</v>
      </c>
      <c r="AL11" s="74">
        <f t="shared" si="0"/>
        <v>4291.0606575265456</v>
      </c>
      <c r="AM11" s="74">
        <f t="shared" si="0"/>
        <v>4333.9677477130526</v>
      </c>
      <c r="AN11" s="74">
        <f t="shared" si="0"/>
        <v>4378.7836657633343</v>
      </c>
      <c r="AO11" s="74">
        <f t="shared" si="0"/>
        <v>4425.5084116773942</v>
      </c>
    </row>
    <row r="12" spans="1:41">
      <c r="A12" s="7">
        <v>15</v>
      </c>
      <c r="B12" s="8">
        <f>[1]OldCA!J11*(MT_BF2!B12/[1]OldCA!F11)</f>
        <v>4277.11172483053</v>
      </c>
      <c r="C12" s="9">
        <v>4453.913043478261</v>
      </c>
      <c r="D12" s="64">
        <f>[1]OldCA!L11*(MT_BF2!D12/[1]OldCA!H11)</f>
        <v>4956.7729872415312</v>
      </c>
      <c r="E12" s="25">
        <f t="array" ref="E12:G12">((LINEST(TRANSPOSE(B12:D12),TRANSPOSE($B$5:$D$5)^{1,2})))</f>
        <v>114.17611141581392</v>
      </c>
      <c r="F12" s="25">
        <v>-1563.7717686387518</v>
      </c>
      <c r="G12" s="25">
        <v>9567.6264077444794</v>
      </c>
      <c r="H12" s="74">
        <f t="shared" si="1"/>
        <v>4277.1117248305281</v>
      </c>
      <c r="I12" s="74">
        <f t="shared" si="1"/>
        <v>4261.1711650081043</v>
      </c>
      <c r="J12" s="74">
        <f t="shared" si="1"/>
        <v>4247.5141274139969</v>
      </c>
      <c r="K12" s="74">
        <f t="shared" si="1"/>
        <v>4236.1406120482052</v>
      </c>
      <c r="L12" s="74">
        <f t="shared" si="1"/>
        <v>4227.05061891073</v>
      </c>
      <c r="M12" s="74">
        <f t="shared" si="1"/>
        <v>4220.2441480015714</v>
      </c>
      <c r="N12" s="74">
        <f t="shared" si="1"/>
        <v>4215.7211993207284</v>
      </c>
      <c r="O12" s="74">
        <f t="shared" si="1"/>
        <v>4213.4817728682019</v>
      </c>
      <c r="P12" s="74">
        <f t="shared" si="1"/>
        <v>4213.525868643992</v>
      </c>
      <c r="Q12" s="74">
        <f t="shared" si="1"/>
        <v>4215.8534866480986</v>
      </c>
      <c r="R12" s="74">
        <f t="shared" si="1"/>
        <v>4220.4646268805218</v>
      </c>
      <c r="S12" s="74">
        <f t="shared" si="1"/>
        <v>4227.3592893412615</v>
      </c>
      <c r="T12" s="74">
        <f t="shared" si="1"/>
        <v>4236.5374740303168</v>
      </c>
      <c r="U12" s="74">
        <f t="shared" si="1"/>
        <v>4247.9991809476869</v>
      </c>
      <c r="V12" s="74">
        <f t="shared" si="1"/>
        <v>4261.7444100933762</v>
      </c>
      <c r="W12" s="74">
        <f t="shared" si="1"/>
        <v>4277.7731614673794</v>
      </c>
      <c r="X12" s="74">
        <f t="shared" si="0"/>
        <v>4296.0854350697</v>
      </c>
      <c r="Y12" s="74">
        <f t="shared" si="0"/>
        <v>4316.6812309003371</v>
      </c>
      <c r="Z12" s="74">
        <f t="shared" si="0"/>
        <v>4339.5605489592899</v>
      </c>
      <c r="AA12" s="74">
        <f t="shared" si="0"/>
        <v>4364.7233892465583</v>
      </c>
      <c r="AB12" s="74">
        <f t="shared" si="0"/>
        <v>4392.1697517621442</v>
      </c>
      <c r="AC12" s="74">
        <f t="shared" si="0"/>
        <v>4421.8996365060466</v>
      </c>
      <c r="AD12" s="74">
        <f t="shared" si="0"/>
        <v>4453.9130434782619</v>
      </c>
      <c r="AE12" s="74">
        <f t="shared" si="0"/>
        <v>4488.2099726787974</v>
      </c>
      <c r="AF12" s="74">
        <f t="shared" si="0"/>
        <v>4524.7904241076503</v>
      </c>
      <c r="AG12" s="74">
        <f t="shared" si="0"/>
        <v>4563.6543977648162</v>
      </c>
      <c r="AH12" s="74">
        <f t="shared" si="0"/>
        <v>4604.8018936502976</v>
      </c>
      <c r="AI12" s="74">
        <f t="shared" si="0"/>
        <v>4648.2329117640966</v>
      </c>
      <c r="AJ12" s="74">
        <f t="shared" si="0"/>
        <v>4693.9474521062129</v>
      </c>
      <c r="AK12" s="74">
        <f t="shared" si="0"/>
        <v>4741.9455146766504</v>
      </c>
      <c r="AL12" s="74">
        <f t="shared" si="0"/>
        <v>4792.2270994753981</v>
      </c>
      <c r="AM12" s="74">
        <f t="shared" si="0"/>
        <v>4844.7922065024632</v>
      </c>
      <c r="AN12" s="74">
        <f t="shared" si="0"/>
        <v>4899.6408357578439</v>
      </c>
      <c r="AO12" s="74">
        <f t="shared" si="0"/>
        <v>4956.7729872415421</v>
      </c>
    </row>
    <row r="13" spans="1:41" ht="15" thickBot="1">
      <c r="A13" s="10">
        <v>15.5</v>
      </c>
      <c r="B13" s="11">
        <f>[1]OldCA!J12*(MT_BF2!B13/[1]OldCA!F12)</f>
        <v>4691.7809719370298</v>
      </c>
      <c r="C13" s="12">
        <v>4953.04347826087</v>
      </c>
      <c r="D13" s="65">
        <f>[1]OldCA!L12*(MT_BF2!D13/[1]OldCA!H12)</f>
        <v>5559.0480562609882</v>
      </c>
      <c r="E13" s="25">
        <f t="array" ref="E13:G13">((LINEST(TRANSPOSE(B13:D13),TRANSPOSE($B$5:$D$5)^{1,2})))</f>
        <v>130.95683879840166</v>
      </c>
      <c r="F13" s="25">
        <v>-1767.0227940043296</v>
      </c>
      <c r="G13" s="25">
        <v>10597.716043674915</v>
      </c>
      <c r="H13" s="74">
        <f t="shared" si="1"/>
        <v>4691.7809719370307</v>
      </c>
      <c r="I13" s="74">
        <f t="shared" si="1"/>
        <v>4676.1556042586308</v>
      </c>
      <c r="J13" s="74">
        <f t="shared" si="1"/>
        <v>4663.1493733562002</v>
      </c>
      <c r="K13" s="74">
        <f t="shared" si="1"/>
        <v>4652.762279229737</v>
      </c>
      <c r="L13" s="74">
        <f t="shared" si="1"/>
        <v>4644.9943218792423</v>
      </c>
      <c r="M13" s="74">
        <f t="shared" si="1"/>
        <v>4639.845501304716</v>
      </c>
      <c r="N13" s="74">
        <f t="shared" si="1"/>
        <v>4637.3158175061562</v>
      </c>
      <c r="O13" s="74">
        <f t="shared" si="1"/>
        <v>4637.4052704835658</v>
      </c>
      <c r="P13" s="74">
        <f t="shared" si="1"/>
        <v>4640.1138602369429</v>
      </c>
      <c r="Q13" s="74">
        <f t="shared" si="1"/>
        <v>4645.4415867662883</v>
      </c>
      <c r="R13" s="74">
        <f t="shared" si="1"/>
        <v>4653.3884500716022</v>
      </c>
      <c r="S13" s="74">
        <f t="shared" si="1"/>
        <v>4663.9544501528853</v>
      </c>
      <c r="T13" s="74">
        <f t="shared" si="1"/>
        <v>4677.1395870101342</v>
      </c>
      <c r="U13" s="74">
        <f t="shared" si="1"/>
        <v>4692.9438606433514</v>
      </c>
      <c r="V13" s="74">
        <f t="shared" si="1"/>
        <v>4711.3672710525389</v>
      </c>
      <c r="W13" s="74">
        <f t="shared" si="1"/>
        <v>4732.4098182376911</v>
      </c>
      <c r="X13" s="74">
        <f t="shared" si="0"/>
        <v>4756.0715021988144</v>
      </c>
      <c r="Y13" s="74">
        <f t="shared" si="0"/>
        <v>4782.3523229359034</v>
      </c>
      <c r="Z13" s="74">
        <f t="shared" si="0"/>
        <v>4811.2522804489618</v>
      </c>
      <c r="AA13" s="74">
        <f t="shared" si="0"/>
        <v>4842.7713747379876</v>
      </c>
      <c r="AB13" s="74">
        <f t="shared" si="0"/>
        <v>4876.9096058029809</v>
      </c>
      <c r="AC13" s="74">
        <f t="shared" si="0"/>
        <v>4913.6669736439435</v>
      </c>
      <c r="AD13" s="74">
        <f t="shared" si="0"/>
        <v>4953.0434782608718</v>
      </c>
      <c r="AE13" s="74">
        <f t="shared" si="0"/>
        <v>4995.0391196537712</v>
      </c>
      <c r="AF13" s="74">
        <f t="shared" si="0"/>
        <v>5039.6538978226381</v>
      </c>
      <c r="AG13" s="74">
        <f t="shared" si="0"/>
        <v>5086.8878127674707</v>
      </c>
      <c r="AH13" s="74">
        <f t="shared" si="0"/>
        <v>5136.7408644882744</v>
      </c>
      <c r="AI13" s="74">
        <f t="shared" si="0"/>
        <v>5189.2130529850438</v>
      </c>
      <c r="AJ13" s="74">
        <f t="shared" si="0"/>
        <v>5244.3043782577824</v>
      </c>
      <c r="AK13" s="74">
        <f t="shared" si="0"/>
        <v>5302.0148403064941</v>
      </c>
      <c r="AL13" s="74">
        <f t="shared" si="0"/>
        <v>5362.3444391311677</v>
      </c>
      <c r="AM13" s="74">
        <f t="shared" si="0"/>
        <v>5425.2931747318125</v>
      </c>
      <c r="AN13" s="74">
        <f t="shared" si="0"/>
        <v>5490.8610471084212</v>
      </c>
      <c r="AO13" s="74">
        <f t="shared" si="0"/>
        <v>5559.048056261001</v>
      </c>
    </row>
    <row r="14" spans="1:41" ht="15" thickBot="1">
      <c r="A14" s="13">
        <v>16</v>
      </c>
      <c r="B14" s="14">
        <f>[1]OldCA!J13*(MT_BF2!B14/[1]OldCA!F13)</f>
        <v>5140.4109589041091</v>
      </c>
      <c r="C14" s="15">
        <v>5527.826086956522</v>
      </c>
      <c r="D14" s="66">
        <f>[1]OldCA!L13*(MT_BF2!D14/[1]OldCA!H13)</f>
        <v>6246.3387599584348</v>
      </c>
      <c r="E14" s="25">
        <f t="array" ref="E14:G14">((LINEST(TRANSPOSE(B14:D14),TRANSPOSE($B$5:$D$5)^{1,2})))</f>
        <v>144.57441018614497</v>
      </c>
      <c r="F14" s="25">
        <v>-1905.7737212021184</v>
      </c>
      <c r="G14" s="25">
        <v>11386.016855210577</v>
      </c>
      <c r="H14" s="74">
        <f t="shared" si="1"/>
        <v>5140.4109589041091</v>
      </c>
      <c r="I14" s="74">
        <f t="shared" si="1"/>
        <v>5127.6601113128554</v>
      </c>
      <c r="J14" s="74">
        <f t="shared" si="1"/>
        <v>5117.8007519253242</v>
      </c>
      <c r="K14" s="74">
        <f t="shared" si="1"/>
        <v>5110.8328807415173</v>
      </c>
      <c r="L14" s="74">
        <f t="shared" si="1"/>
        <v>5106.7564977614338</v>
      </c>
      <c r="M14" s="74">
        <f t="shared" si="1"/>
        <v>5105.571602985071</v>
      </c>
      <c r="N14" s="74">
        <f t="shared" si="1"/>
        <v>5107.2781964124315</v>
      </c>
      <c r="O14" s="74">
        <f t="shared" si="1"/>
        <v>5111.8762780435154</v>
      </c>
      <c r="P14" s="74">
        <f t="shared" si="1"/>
        <v>5119.3658478783227</v>
      </c>
      <c r="Q14" s="74">
        <f t="shared" si="1"/>
        <v>5129.7469059168516</v>
      </c>
      <c r="R14" s="74">
        <f t="shared" si="1"/>
        <v>5143.0194521591065</v>
      </c>
      <c r="S14" s="74">
        <f t="shared" si="1"/>
        <v>5159.1834866050822</v>
      </c>
      <c r="T14" s="74">
        <f t="shared" si="1"/>
        <v>5178.2390092547803</v>
      </c>
      <c r="U14" s="74">
        <f t="shared" si="1"/>
        <v>5200.1860201082009</v>
      </c>
      <c r="V14" s="74">
        <f t="shared" si="1"/>
        <v>5225.0245191653466</v>
      </c>
      <c r="W14" s="74">
        <f t="shared" si="1"/>
        <v>5252.7545064262122</v>
      </c>
      <c r="X14" s="74">
        <f t="shared" si="0"/>
        <v>5283.3759818908038</v>
      </c>
      <c r="Y14" s="74">
        <f t="shared" si="0"/>
        <v>5316.8889455591179</v>
      </c>
      <c r="Z14" s="74">
        <f t="shared" si="0"/>
        <v>5353.2933974311545</v>
      </c>
      <c r="AA14" s="74">
        <f t="shared" si="0"/>
        <v>5392.5893375069136</v>
      </c>
      <c r="AB14" s="74">
        <f t="shared" si="0"/>
        <v>5434.7767657863951</v>
      </c>
      <c r="AC14" s="74">
        <f t="shared" si="0"/>
        <v>5479.8556822695991</v>
      </c>
      <c r="AD14" s="74">
        <f t="shared" si="0"/>
        <v>5527.8260869565256</v>
      </c>
      <c r="AE14" s="74">
        <f t="shared" si="0"/>
        <v>5578.6879798471764</v>
      </c>
      <c r="AF14" s="74">
        <f t="shared" si="0"/>
        <v>5632.4413609415515</v>
      </c>
      <c r="AG14" s="74">
        <f t="shared" si="0"/>
        <v>5689.086230239649</v>
      </c>
      <c r="AH14" s="74">
        <f t="shared" si="0"/>
        <v>5748.6225877414636</v>
      </c>
      <c r="AI14" s="74">
        <f t="shared" si="0"/>
        <v>5811.0504334470079</v>
      </c>
      <c r="AJ14" s="74">
        <f t="shared" si="0"/>
        <v>5876.369767356271</v>
      </c>
      <c r="AK14" s="74">
        <f t="shared" si="0"/>
        <v>5944.5805894692676</v>
      </c>
      <c r="AL14" s="74">
        <f t="shared" si="0"/>
        <v>6015.6828997859793</v>
      </c>
      <c r="AM14" s="74">
        <f t="shared" si="0"/>
        <v>6089.6766983064135</v>
      </c>
      <c r="AN14" s="74">
        <f t="shared" si="0"/>
        <v>6166.5619850305702</v>
      </c>
      <c r="AO14" s="74">
        <f t="shared" si="0"/>
        <v>6246.3387599584476</v>
      </c>
    </row>
    <row r="15" spans="1:41">
      <c r="A15" s="16">
        <v>16.5</v>
      </c>
      <c r="B15" s="5">
        <f>[1]OldCA!J14*(MT_BF2!B15/[1]OldCA!F14)</f>
        <v>5630.1549508692369</v>
      </c>
      <c r="C15" s="6">
        <v>6188.6956521739139</v>
      </c>
      <c r="D15" s="63">
        <f>[1]OldCA!L14*(MT_BF2!D15/[1]OldCA!H14)</f>
        <v>7034.6144301470595</v>
      </c>
      <c r="E15" s="25">
        <f t="array" ref="E15:G15">((LINEST(TRANSPOSE(B15:D15),TRANSPOSE($B$5:$D$5)^{1,2})))</f>
        <v>156.10149512969889</v>
      </c>
      <c r="F15" s="25">
        <v>-1993.9793929109931</v>
      </c>
      <c r="G15" s="25">
        <v>11984.892613850197</v>
      </c>
      <c r="H15" s="74">
        <f t="shared" si="1"/>
        <v>5630.1549508692342</v>
      </c>
      <c r="I15" s="74">
        <f t="shared" si="1"/>
        <v>5622.7618505876653</v>
      </c>
      <c r="J15" s="74">
        <f t="shared" si="1"/>
        <v>5618.4907802086909</v>
      </c>
      <c r="K15" s="74">
        <f t="shared" si="1"/>
        <v>5617.3417397323101</v>
      </c>
      <c r="L15" s="74">
        <f t="shared" si="1"/>
        <v>5619.314729158521</v>
      </c>
      <c r="M15" s="74">
        <f t="shared" si="1"/>
        <v>5624.4097484873273</v>
      </c>
      <c r="N15" s="74">
        <f t="shared" si="1"/>
        <v>5632.6267977187272</v>
      </c>
      <c r="O15" s="74">
        <f t="shared" si="1"/>
        <v>5643.9658768527206</v>
      </c>
      <c r="P15" s="74">
        <f t="shared" si="1"/>
        <v>5658.4269858893094</v>
      </c>
      <c r="Q15" s="74">
        <f t="shared" si="1"/>
        <v>5676.0101248284918</v>
      </c>
      <c r="R15" s="74">
        <f t="shared" si="1"/>
        <v>5696.7152936702705</v>
      </c>
      <c r="S15" s="74">
        <f t="shared" si="1"/>
        <v>5720.5424924146419</v>
      </c>
      <c r="T15" s="74">
        <f t="shared" si="1"/>
        <v>5747.4917210616059</v>
      </c>
      <c r="U15" s="74">
        <f t="shared" si="1"/>
        <v>5777.5629796111625</v>
      </c>
      <c r="V15" s="74">
        <f t="shared" si="1"/>
        <v>5810.7562680633164</v>
      </c>
      <c r="W15" s="74">
        <f t="shared" si="1"/>
        <v>5847.071586418062</v>
      </c>
      <c r="X15" s="74">
        <f t="shared" si="0"/>
        <v>5886.508934675403</v>
      </c>
      <c r="Y15" s="74">
        <f t="shared" si="0"/>
        <v>5929.0683128353357</v>
      </c>
      <c r="Z15" s="74">
        <f t="shared" si="0"/>
        <v>5974.7497208978639</v>
      </c>
      <c r="AA15" s="74">
        <f t="shared" si="0"/>
        <v>6023.5531588629874</v>
      </c>
      <c r="AB15" s="74">
        <f t="shared" si="0"/>
        <v>6075.4786267307027</v>
      </c>
      <c r="AC15" s="74">
        <f t="shared" si="0"/>
        <v>6130.5261245010133</v>
      </c>
      <c r="AD15" s="74">
        <f t="shared" si="0"/>
        <v>6188.6956521739176</v>
      </c>
      <c r="AE15" s="74">
        <f t="shared" si="0"/>
        <v>6249.9872097494172</v>
      </c>
      <c r="AF15" s="74">
        <f t="shared" si="0"/>
        <v>6314.4007972275085</v>
      </c>
      <c r="AG15" s="74">
        <f t="shared" si="0"/>
        <v>6381.9364146081953</v>
      </c>
      <c r="AH15" s="74">
        <f t="shared" si="0"/>
        <v>6452.5940618914738</v>
      </c>
      <c r="AI15" s="74">
        <f t="shared" si="0"/>
        <v>6526.3737390773476</v>
      </c>
      <c r="AJ15" s="74">
        <f t="shared" si="0"/>
        <v>6603.2754461658151</v>
      </c>
      <c r="AK15" s="74">
        <f t="shared" si="0"/>
        <v>6683.2991831568852</v>
      </c>
      <c r="AL15" s="74">
        <f t="shared" si="0"/>
        <v>6766.4449500505398</v>
      </c>
      <c r="AM15" s="74">
        <f t="shared" si="0"/>
        <v>6852.7127468467934</v>
      </c>
      <c r="AN15" s="74">
        <f t="shared" si="0"/>
        <v>6942.1025735456369</v>
      </c>
      <c r="AO15" s="74">
        <f t="shared" si="0"/>
        <v>7034.6144301470722</v>
      </c>
    </row>
    <row r="16" spans="1:41">
      <c r="A16" s="7">
        <v>17</v>
      </c>
      <c r="B16" s="8">
        <f>[1]OldCA!J15*(MT_BF2!B16/[1]OldCA!F15)</f>
        <v>6166.8549802167554</v>
      </c>
      <c r="C16" s="9">
        <v>6949.5652173913049</v>
      </c>
      <c r="D16" s="64">
        <f>[1]OldCA!L15*(MT_BF2!D16/[1]OldCA!H15)</f>
        <v>7941.8832116788326</v>
      </c>
      <c r="E16" s="25">
        <f t="array" ref="E16:G16">((LINEST(TRANSPOSE(B16:D16),TRANSPOSE($B$5:$D$5)^{1,2})))</f>
        <v>165.55451121219085</v>
      </c>
      <c r="F16" s="25">
        <v>-2028.2075809216622</v>
      </c>
      <c r="G16" s="25">
        <v>12378.637861633271</v>
      </c>
      <c r="H16" s="74">
        <f t="shared" si="1"/>
        <v>6166.8549802167527</v>
      </c>
      <c r="I16" s="74">
        <f t="shared" si="1"/>
        <v>6167.6662709155826</v>
      </c>
      <c r="J16" s="74">
        <f t="shared" si="1"/>
        <v>6171.788651838654</v>
      </c>
      <c r="K16" s="74">
        <f t="shared" si="1"/>
        <v>6179.2221229859715</v>
      </c>
      <c r="L16" s="74">
        <f t="shared" si="1"/>
        <v>6189.9666843575305</v>
      </c>
      <c r="M16" s="74">
        <f t="shared" si="1"/>
        <v>6204.0223359533338</v>
      </c>
      <c r="N16" s="74">
        <f t="shared" si="1"/>
        <v>6221.3890777733823</v>
      </c>
      <c r="O16" s="74">
        <f t="shared" si="1"/>
        <v>6242.0669098176722</v>
      </c>
      <c r="P16" s="74">
        <f t="shared" si="1"/>
        <v>6266.0558320862101</v>
      </c>
      <c r="Q16" s="74">
        <f t="shared" si="1"/>
        <v>6293.3558445789877</v>
      </c>
      <c r="R16" s="74">
        <f t="shared" si="1"/>
        <v>6323.966947296014</v>
      </c>
      <c r="S16" s="74">
        <f t="shared" si="1"/>
        <v>6357.889140237281</v>
      </c>
      <c r="T16" s="74">
        <f t="shared" si="1"/>
        <v>6395.1224234027904</v>
      </c>
      <c r="U16" s="74">
        <f t="shared" si="1"/>
        <v>6435.6667967925459</v>
      </c>
      <c r="V16" s="74">
        <f t="shared" si="1"/>
        <v>6479.5222604065457</v>
      </c>
      <c r="W16" s="74">
        <f t="shared" si="1"/>
        <v>6526.6888142447879</v>
      </c>
      <c r="X16" s="74">
        <f t="shared" si="0"/>
        <v>6577.1664583072743</v>
      </c>
      <c r="Y16" s="74">
        <f t="shared" si="0"/>
        <v>6630.9551925940032</v>
      </c>
      <c r="Z16" s="74">
        <f t="shared" si="0"/>
        <v>6688.0550171049781</v>
      </c>
      <c r="AA16" s="74">
        <f t="shared" si="0"/>
        <v>6748.4659318401955</v>
      </c>
      <c r="AB16" s="74">
        <f t="shared" si="0"/>
        <v>6812.1879367996553</v>
      </c>
      <c r="AC16" s="74">
        <f t="shared" si="0"/>
        <v>6879.2210319833594</v>
      </c>
      <c r="AD16" s="74">
        <f t="shared" si="0"/>
        <v>6949.5652173913113</v>
      </c>
      <c r="AE16" s="74">
        <f t="shared" si="0"/>
        <v>7023.2204930235039</v>
      </c>
      <c r="AF16" s="74">
        <f t="shared" si="0"/>
        <v>7100.1868588799407</v>
      </c>
      <c r="AG16" s="74">
        <f t="shared" si="0"/>
        <v>7180.46431496062</v>
      </c>
      <c r="AH16" s="74">
        <f t="shared" si="0"/>
        <v>7264.0528612655417</v>
      </c>
      <c r="AI16" s="74">
        <f t="shared" si="0"/>
        <v>7350.9524977947131</v>
      </c>
      <c r="AJ16" s="74">
        <f t="shared" si="0"/>
        <v>7441.1632245481233</v>
      </c>
      <c r="AK16" s="74">
        <f t="shared" si="0"/>
        <v>7534.6850415257886</v>
      </c>
      <c r="AL16" s="74">
        <f t="shared" si="0"/>
        <v>7631.5179487276873</v>
      </c>
      <c r="AM16" s="74">
        <f t="shared" si="0"/>
        <v>7731.6619461538357</v>
      </c>
      <c r="AN16" s="74">
        <f t="shared" si="0"/>
        <v>7835.117033804223</v>
      </c>
      <c r="AO16" s="74">
        <f t="shared" si="0"/>
        <v>7941.8832116788508</v>
      </c>
    </row>
    <row r="17" spans="1:41">
      <c r="A17" s="7">
        <v>17.5</v>
      </c>
      <c r="B17" s="8">
        <f>[1]OldCA!J16*(MT_BF2!B17/[1]OldCA!F16)</f>
        <v>6756.5204321277588</v>
      </c>
      <c r="C17" s="9">
        <v>7825.217391304348</v>
      </c>
      <c r="D17" s="64">
        <f>[1]OldCA!L16*(MT_BF2!D17/[1]OldCA!H16)</f>
        <v>8989.1017009634834</v>
      </c>
      <c r="E17" s="25">
        <f t="array" ref="E17:G17">((LINEST(TRANSPOSE(B17:D17),TRANSPOSE($B$5:$D$5)^{1,2})))</f>
        <v>173.4258485043639</v>
      </c>
      <c r="F17" s="25">
        <v>-2011.5608733825729</v>
      </c>
      <c r="G17" s="25">
        <v>12573.865936914073</v>
      </c>
      <c r="H17" s="74">
        <f t="shared" si="1"/>
        <v>6756.5204321277588</v>
      </c>
      <c r="I17" s="74">
        <f t="shared" si="1"/>
        <v>6768.678138449869</v>
      </c>
      <c r="J17" s="74">
        <f t="shared" si="1"/>
        <v>6784.3043617420662</v>
      </c>
      <c r="K17" s="74">
        <f t="shared" si="1"/>
        <v>6803.3991020043532</v>
      </c>
      <c r="L17" s="74">
        <f t="shared" si="1"/>
        <v>6825.9623592367243</v>
      </c>
      <c r="M17" s="74">
        <f t="shared" si="1"/>
        <v>6851.9941334391833</v>
      </c>
      <c r="N17" s="74">
        <f t="shared" si="1"/>
        <v>6881.4944246117293</v>
      </c>
      <c r="O17" s="74">
        <f t="shared" si="1"/>
        <v>6914.4632327543632</v>
      </c>
      <c r="P17" s="74">
        <f t="shared" si="1"/>
        <v>6950.9005578670858</v>
      </c>
      <c r="Q17" s="74">
        <f t="shared" si="1"/>
        <v>6990.8063999498936</v>
      </c>
      <c r="R17" s="74">
        <f t="shared" si="1"/>
        <v>7034.1807590027947</v>
      </c>
      <c r="S17" s="74">
        <f t="shared" si="1"/>
        <v>7081.0236350257783</v>
      </c>
      <c r="T17" s="74">
        <f t="shared" si="1"/>
        <v>7131.3350280188479</v>
      </c>
      <c r="U17" s="74">
        <f t="shared" si="1"/>
        <v>7185.1149379820054</v>
      </c>
      <c r="V17" s="74">
        <f t="shared" si="1"/>
        <v>7242.3633649152507</v>
      </c>
      <c r="W17" s="74">
        <f t="shared" si="1"/>
        <v>7303.0803088185839</v>
      </c>
      <c r="X17" s="74">
        <f t="shared" si="0"/>
        <v>7367.2657696920051</v>
      </c>
      <c r="Y17" s="74">
        <f t="shared" si="0"/>
        <v>7434.9197475355104</v>
      </c>
      <c r="Z17" s="74">
        <f t="shared" si="0"/>
        <v>7506.0422423491054</v>
      </c>
      <c r="AA17" s="74">
        <f t="shared" si="0"/>
        <v>7580.6332541327865</v>
      </c>
      <c r="AB17" s="74">
        <f t="shared" si="0"/>
        <v>7658.6927828865555</v>
      </c>
      <c r="AC17" s="74">
        <f t="shared" si="0"/>
        <v>7740.2208286104124</v>
      </c>
      <c r="AD17" s="74">
        <f t="shared" si="0"/>
        <v>7825.2173913043553</v>
      </c>
      <c r="AE17" s="74">
        <f t="shared" si="0"/>
        <v>7913.6824709683842</v>
      </c>
      <c r="AF17" s="74">
        <f t="shared" si="0"/>
        <v>8005.6160676025065</v>
      </c>
      <c r="AG17" s="74">
        <f t="shared" si="0"/>
        <v>8101.0181812067112</v>
      </c>
      <c r="AH17" s="74">
        <f t="shared" si="0"/>
        <v>8199.8888117810002</v>
      </c>
      <c r="AI17" s="74">
        <f t="shared" si="0"/>
        <v>8302.2279593253825</v>
      </c>
      <c r="AJ17" s="74">
        <f t="shared" si="0"/>
        <v>8408.0356238398472</v>
      </c>
      <c r="AK17" s="74">
        <f t="shared" si="0"/>
        <v>8517.3118053244143</v>
      </c>
      <c r="AL17" s="74">
        <f t="shared" si="0"/>
        <v>8630.0565037790566</v>
      </c>
      <c r="AM17" s="74">
        <f t="shared" si="0"/>
        <v>8746.2697192037867</v>
      </c>
      <c r="AN17" s="74">
        <f t="shared" si="0"/>
        <v>8865.9514515986048</v>
      </c>
      <c r="AO17" s="74">
        <f t="shared" si="0"/>
        <v>8989.1017009635052</v>
      </c>
    </row>
    <row r="18" spans="1:41">
      <c r="A18" s="7">
        <v>18</v>
      </c>
      <c r="B18" s="8">
        <f>[1]OldCA!J17*(MT_BF2!B18/[1]OldCA!F17)</f>
        <v>7403.1725316996717</v>
      </c>
      <c r="C18" s="9">
        <v>8829.5652173913059</v>
      </c>
      <c r="D18" s="64">
        <f>[1]OldCA!L17*(MT_BF2!D18/[1]OldCA!H17)</f>
        <v>10202.37969924812</v>
      </c>
      <c r="E18" s="25">
        <f t="array" ref="E18:G18">((LINEST(TRANSPOSE(B18:D18),TRANSPOSE($B$5:$D$5)^{1,2})))</f>
        <v>181.71298595344288</v>
      </c>
      <c r="F18" s="25">
        <v>-1968.3066860515628</v>
      </c>
      <c r="G18" s="25">
        <v>12648.303109286597</v>
      </c>
      <c r="H18" s="74">
        <f t="shared" si="1"/>
        <v>7403.1725316996717</v>
      </c>
      <c r="I18" s="74">
        <f t="shared" si="1"/>
        <v>7429.8488358172526</v>
      </c>
      <c r="J18" s="74">
        <f t="shared" si="1"/>
        <v>7460.1593996538977</v>
      </c>
      <c r="K18" s="74">
        <f t="shared" si="1"/>
        <v>7494.1042232096161</v>
      </c>
      <c r="L18" s="74">
        <f t="shared" si="1"/>
        <v>7531.6833064844013</v>
      </c>
      <c r="M18" s="74">
        <f t="shared" si="1"/>
        <v>7572.8966494782544</v>
      </c>
      <c r="N18" s="74">
        <f t="shared" si="1"/>
        <v>7617.744252191178</v>
      </c>
      <c r="O18" s="74">
        <f t="shared" si="1"/>
        <v>7666.2261146231685</v>
      </c>
      <c r="P18" s="74">
        <f t="shared" si="1"/>
        <v>7718.3422367742296</v>
      </c>
      <c r="Q18" s="74">
        <f t="shared" si="1"/>
        <v>7774.0926186443576</v>
      </c>
      <c r="R18" s="74">
        <f t="shared" si="1"/>
        <v>7833.4772602335634</v>
      </c>
      <c r="S18" s="74">
        <f t="shared" si="1"/>
        <v>7896.4961615418306</v>
      </c>
      <c r="T18" s="74">
        <f t="shared" si="1"/>
        <v>7963.1493225691665</v>
      </c>
      <c r="U18" s="74">
        <f t="shared" si="1"/>
        <v>8033.4367433155694</v>
      </c>
      <c r="V18" s="74">
        <f t="shared" si="1"/>
        <v>8107.3584237810464</v>
      </c>
      <c r="W18" s="74">
        <f t="shared" si="1"/>
        <v>8184.9143639655867</v>
      </c>
      <c r="X18" s="74">
        <f t="shared" si="0"/>
        <v>8266.1045638692012</v>
      </c>
      <c r="Y18" s="74">
        <f t="shared" si="0"/>
        <v>8350.9290234918808</v>
      </c>
      <c r="Z18" s="74">
        <f t="shared" si="0"/>
        <v>8439.3877428336309</v>
      </c>
      <c r="AA18" s="74">
        <f t="shared" si="0"/>
        <v>8531.4807218944479</v>
      </c>
      <c r="AB18" s="74">
        <f t="shared" si="0"/>
        <v>8627.2079606743355</v>
      </c>
      <c r="AC18" s="74">
        <f t="shared" si="0"/>
        <v>8726.5694591732918</v>
      </c>
      <c r="AD18" s="74">
        <f t="shared" si="0"/>
        <v>8829.5652173913149</v>
      </c>
      <c r="AE18" s="74">
        <f t="shared" si="0"/>
        <v>8936.1952353284087</v>
      </c>
      <c r="AF18" s="74">
        <f t="shared" si="0"/>
        <v>9046.4595129845748</v>
      </c>
      <c r="AG18" s="74">
        <f t="shared" si="0"/>
        <v>9160.3580503598059</v>
      </c>
      <c r="AH18" s="74">
        <f t="shared" si="0"/>
        <v>9277.8908474541022</v>
      </c>
      <c r="AI18" s="74">
        <f t="shared" si="0"/>
        <v>9399.0579042674726</v>
      </c>
      <c r="AJ18" s="74">
        <f t="shared" si="0"/>
        <v>9523.85922079991</v>
      </c>
      <c r="AK18" s="74">
        <f t="shared" si="0"/>
        <v>9652.2947970514306</v>
      </c>
      <c r="AL18" s="74">
        <f t="shared" si="0"/>
        <v>9784.3646330220054</v>
      </c>
      <c r="AM18" s="74">
        <f t="shared" si="0"/>
        <v>9920.0687287116525</v>
      </c>
      <c r="AN18" s="74">
        <f t="shared" si="0"/>
        <v>10059.407084120367</v>
      </c>
      <c r="AO18" s="74">
        <f t="shared" si="0"/>
        <v>10202.379699248148</v>
      </c>
    </row>
    <row r="19" spans="1:41">
      <c r="A19" s="7">
        <v>18.5</v>
      </c>
      <c r="B19" s="8">
        <f>[1]OldCA!J18*(MT_BF2!B19/[1]OldCA!F18)</f>
        <v>8111.8833138856471</v>
      </c>
      <c r="C19" s="9">
        <v>9974.7826086956538</v>
      </c>
      <c r="D19" s="64">
        <f>[1]OldCA!L18*(MT_BF2!D19/[1]OldCA!H18)</f>
        <v>11606.559945130315</v>
      </c>
      <c r="E19" s="25">
        <f t="array" ref="E19:G19">((LINEST(TRANSPOSE(B19:D19),TRANSPOSE($B$5:$D$5)^{1,2})))</f>
        <v>192.92773802469921</v>
      </c>
      <c r="F19" s="25">
        <v>-1931.3870208238475</v>
      </c>
      <c r="G19" s="25">
        <v>12714.50300901206</v>
      </c>
      <c r="H19" s="74">
        <f t="shared" si="1"/>
        <v>8111.883313885648</v>
      </c>
      <c r="I19" s="74">
        <f t="shared" si="1"/>
        <v>8156.0457295736442</v>
      </c>
      <c r="J19" s="74">
        <f t="shared" si="1"/>
        <v>8204.0667000221329</v>
      </c>
      <c r="K19" s="74">
        <f t="shared" si="1"/>
        <v>8255.9462252311168</v>
      </c>
      <c r="L19" s="74">
        <f t="shared" si="1"/>
        <v>8311.6843052005934</v>
      </c>
      <c r="M19" s="74">
        <f t="shared" si="1"/>
        <v>8371.2809399305643</v>
      </c>
      <c r="N19" s="74">
        <f t="shared" si="1"/>
        <v>8434.7361294210295</v>
      </c>
      <c r="O19" s="74">
        <f t="shared" si="1"/>
        <v>8502.0498736719874</v>
      </c>
      <c r="P19" s="74">
        <f t="shared" si="1"/>
        <v>8573.2221726834432</v>
      </c>
      <c r="Q19" s="74">
        <f t="shared" si="1"/>
        <v>8648.2530264553898</v>
      </c>
      <c r="R19" s="74">
        <f t="shared" si="1"/>
        <v>8727.1424349878398</v>
      </c>
      <c r="S19" s="74">
        <f t="shared" si="1"/>
        <v>8809.8903982807751</v>
      </c>
      <c r="T19" s="74">
        <f t="shared" si="1"/>
        <v>8896.496916334203</v>
      </c>
      <c r="U19" s="74">
        <f t="shared" si="1"/>
        <v>8986.961989148127</v>
      </c>
      <c r="V19" s="74">
        <f t="shared" si="1"/>
        <v>9081.2856167225455</v>
      </c>
      <c r="W19" s="74">
        <f t="shared" si="1"/>
        <v>9179.4677990574564</v>
      </c>
      <c r="X19" s="74">
        <f t="shared" si="0"/>
        <v>9281.5085361528618</v>
      </c>
      <c r="Y19" s="74">
        <f t="shared" si="0"/>
        <v>9387.4078280087615</v>
      </c>
      <c r="Z19" s="74">
        <f t="shared" si="0"/>
        <v>9497.1656746251538</v>
      </c>
      <c r="AA19" s="74">
        <f t="shared" si="0"/>
        <v>9610.7820760020422</v>
      </c>
      <c r="AB19" s="74">
        <f t="shared" si="0"/>
        <v>9728.2570321394232</v>
      </c>
      <c r="AC19" s="74">
        <f t="shared" si="0"/>
        <v>9849.5905430372986</v>
      </c>
      <c r="AD19" s="74">
        <f t="shared" ref="AD19:AO19" si="2">AD$5^2*$E19+AD$5*$F19+$G19</f>
        <v>9974.7826086956666</v>
      </c>
      <c r="AE19" s="74">
        <f t="shared" si="2"/>
        <v>10103.833229114531</v>
      </c>
      <c r="AF19" s="74">
        <f t="shared" si="2"/>
        <v>10236.742404293887</v>
      </c>
      <c r="AG19" s="74">
        <f t="shared" si="2"/>
        <v>10373.51013423374</v>
      </c>
      <c r="AH19" s="74">
        <f t="shared" si="2"/>
        <v>10514.136418934082</v>
      </c>
      <c r="AI19" s="74">
        <f t="shared" si="2"/>
        <v>10658.621258394924</v>
      </c>
      <c r="AJ19" s="74">
        <f t="shared" si="2"/>
        <v>10806.964652616254</v>
      </c>
      <c r="AK19" s="74">
        <f t="shared" si="2"/>
        <v>10959.166601598099</v>
      </c>
      <c r="AL19" s="74">
        <f t="shared" si="2"/>
        <v>11115.22710534042</v>
      </c>
      <c r="AM19" s="74">
        <f t="shared" si="2"/>
        <v>11275.146163843237</v>
      </c>
      <c r="AN19" s="74">
        <f t="shared" si="2"/>
        <v>11438.923777106549</v>
      </c>
      <c r="AO19" s="74">
        <f t="shared" si="2"/>
        <v>11606.559945130346</v>
      </c>
    </row>
    <row r="20" spans="1:41">
      <c r="A20" s="7">
        <v>19</v>
      </c>
      <c r="B20" s="8">
        <f>[1]OldCA!J19*(MT_BF2!B20/[1]OldCA!F19)</f>
        <v>8883.6310072027391</v>
      </c>
      <c r="C20" s="9">
        <v>11270.434782608696</v>
      </c>
      <c r="D20" s="64">
        <f>[1]OldCA!L19*(MT_BF2!D20/[1]OldCA!H19)</f>
        <v>13233.766384271099</v>
      </c>
      <c r="E20" s="25">
        <f t="array" ref="E20:G20">((LINEST(TRANSPOSE(B20:D20),TRANSPOSE($B$5:$D$5)^{1,2})))</f>
        <v>212.10184957559926</v>
      </c>
      <c r="F20" s="25">
        <v>-1969.3558268859226</v>
      </c>
      <c r="G20" s="25">
        <v>13004.391728498817</v>
      </c>
      <c r="H20" s="74">
        <f t="shared" si="1"/>
        <v>8883.6310072027372</v>
      </c>
      <c r="I20" s="74">
        <f t="shared" si="1"/>
        <v>8947.5806994921331</v>
      </c>
      <c r="J20" s="74">
        <f t="shared" si="1"/>
        <v>9015.7724287730398</v>
      </c>
      <c r="K20" s="74">
        <f t="shared" si="1"/>
        <v>9088.206195045459</v>
      </c>
      <c r="L20" s="74">
        <f t="shared" si="1"/>
        <v>9164.8819983093872</v>
      </c>
      <c r="M20" s="74">
        <f t="shared" si="1"/>
        <v>9245.7998385648298</v>
      </c>
      <c r="N20" s="74">
        <f t="shared" si="1"/>
        <v>9330.9597158117849</v>
      </c>
      <c r="O20" s="74">
        <f t="shared" si="1"/>
        <v>9420.3616300502526</v>
      </c>
      <c r="P20" s="74">
        <f t="shared" si="1"/>
        <v>9514.0055812802329</v>
      </c>
      <c r="Q20" s="74">
        <f t="shared" si="1"/>
        <v>9611.8915695017222</v>
      </c>
      <c r="R20" s="74">
        <f t="shared" si="1"/>
        <v>9714.0195947147349</v>
      </c>
      <c r="S20" s="74">
        <f t="shared" si="1"/>
        <v>9820.3896569192511</v>
      </c>
      <c r="T20" s="74">
        <f t="shared" si="1"/>
        <v>9931.0017561152781</v>
      </c>
      <c r="U20" s="74">
        <f t="shared" si="1"/>
        <v>10045.855892302816</v>
      </c>
      <c r="V20" s="74">
        <f t="shared" si="1"/>
        <v>10164.952065481868</v>
      </c>
      <c r="W20" s="74">
        <f t="shared" si="1"/>
        <v>10288.290275652431</v>
      </c>
      <c r="X20" s="74">
        <f t="shared" ref="X20:AO21" si="3">X$5^2*$E20+X$5*$F20+$G20</f>
        <v>10415.870522814506</v>
      </c>
      <c r="Y20" s="74">
        <f t="shared" si="3"/>
        <v>10547.692806968093</v>
      </c>
      <c r="Z20" s="74">
        <f t="shared" si="3"/>
        <v>10683.757128113193</v>
      </c>
      <c r="AA20" s="74">
        <f t="shared" si="3"/>
        <v>10824.063486249803</v>
      </c>
      <c r="AB20" s="74">
        <f t="shared" si="3"/>
        <v>10968.611881377927</v>
      </c>
      <c r="AC20" s="74">
        <f t="shared" si="3"/>
        <v>11117.402313497561</v>
      </c>
      <c r="AD20" s="74">
        <f t="shared" si="3"/>
        <v>11270.434782608707</v>
      </c>
      <c r="AE20" s="74">
        <f t="shared" si="3"/>
        <v>11427.709288711365</v>
      </c>
      <c r="AF20" s="74">
        <f t="shared" si="3"/>
        <v>11589.225831805537</v>
      </c>
      <c r="AG20" s="74">
        <f t="shared" si="3"/>
        <v>11754.984411891221</v>
      </c>
      <c r="AH20" s="74">
        <f t="shared" si="3"/>
        <v>11924.985028968413</v>
      </c>
      <c r="AI20" s="74">
        <f t="shared" si="3"/>
        <v>12099.227683037119</v>
      </c>
      <c r="AJ20" s="74">
        <f t="shared" si="3"/>
        <v>12277.71237409734</v>
      </c>
      <c r="AK20" s="74">
        <f t="shared" si="3"/>
        <v>12460.439102149088</v>
      </c>
      <c r="AL20" s="74">
        <f t="shared" si="3"/>
        <v>12647.407867192331</v>
      </c>
      <c r="AM20" s="74">
        <f t="shared" si="3"/>
        <v>12838.618669227089</v>
      </c>
      <c r="AN20" s="74">
        <f t="shared" si="3"/>
        <v>13034.071508253357</v>
      </c>
      <c r="AO20" s="74">
        <f t="shared" si="3"/>
        <v>13233.766384271134</v>
      </c>
    </row>
    <row r="21" spans="1:41">
      <c r="A21" s="17">
        <v>19.5</v>
      </c>
      <c r="B21" s="8">
        <f>[1]OldCA!J20*(MT_BF2!B21/[1]OldCA!F20)</f>
        <v>9715.4062903920731</v>
      </c>
      <c r="C21" s="9">
        <v>12718.260869565218</v>
      </c>
      <c r="D21" s="64">
        <f>[1]OldCA!L20*(MT_BF2!D21/[1]OldCA!H20)</f>
        <v>15112.959966522527</v>
      </c>
      <c r="E21" s="25">
        <f t="array" ref="E21:G21">((LINEST(TRANSPOSE(B21:D21),TRANSPOSE($B$5:$D$5)^{1,2})))</f>
        <v>246.08038770543723</v>
      </c>
      <c r="F21" s="25">
        <v>-2178.6236833341404</v>
      </c>
      <c r="G21" s="25">
        <v>13848.359532211014</v>
      </c>
      <c r="H21" s="74">
        <f t="shared" si="1"/>
        <v>9715.4062903920767</v>
      </c>
      <c r="I21" s="74">
        <f t="shared" si="1"/>
        <v>9800.2227989363528</v>
      </c>
      <c r="J21" s="74">
        <f t="shared" si="1"/>
        <v>9889.960915234733</v>
      </c>
      <c r="K21" s="74">
        <f t="shared" si="1"/>
        <v>9984.6206392872264</v>
      </c>
      <c r="L21" s="74">
        <f t="shared" si="1"/>
        <v>10084.201971093824</v>
      </c>
      <c r="M21" s="74">
        <f t="shared" si="1"/>
        <v>10188.704910654533</v>
      </c>
      <c r="N21" s="74">
        <f t="shared" si="1"/>
        <v>10298.129457969349</v>
      </c>
      <c r="O21" s="74">
        <f t="shared" si="1"/>
        <v>10412.475613038278</v>
      </c>
      <c r="P21" s="74">
        <f t="shared" si="1"/>
        <v>10531.743375861313</v>
      </c>
      <c r="Q21" s="74">
        <f t="shared" si="1"/>
        <v>10655.932746438455</v>
      </c>
      <c r="R21" s="74">
        <f t="shared" si="1"/>
        <v>10785.043724769721</v>
      </c>
      <c r="S21" s="74">
        <f t="shared" si="1"/>
        <v>10919.076310855084</v>
      </c>
      <c r="T21" s="74">
        <f t="shared" si="1"/>
        <v>11058.030504694552</v>
      </c>
      <c r="U21" s="74">
        <f t="shared" si="1"/>
        <v>11201.906306288132</v>
      </c>
      <c r="V21" s="74">
        <f t="shared" si="1"/>
        <v>11350.703715635822</v>
      </c>
      <c r="W21" s="74">
        <f t="shared" si="1"/>
        <v>11504.422732737616</v>
      </c>
      <c r="X21" s="74">
        <f t="shared" si="3"/>
        <v>11663.063357593523</v>
      </c>
      <c r="Y21" s="74">
        <f t="shared" si="3"/>
        <v>11826.625590203539</v>
      </c>
      <c r="Z21" s="74">
        <f t="shared" si="3"/>
        <v>11995.109430567662</v>
      </c>
      <c r="AA21" s="74">
        <f t="shared" si="3"/>
        <v>12168.514878685894</v>
      </c>
      <c r="AB21" s="74">
        <f t="shared" si="3"/>
        <v>12346.841934558232</v>
      </c>
      <c r="AC21" s="74">
        <f t="shared" si="3"/>
        <v>12530.090598184683</v>
      </c>
      <c r="AD21" s="74">
        <f t="shared" si="3"/>
        <v>12718.260869565236</v>
      </c>
      <c r="AE21" s="74">
        <f t="shared" si="3"/>
        <v>12911.352748699906</v>
      </c>
      <c r="AF21" s="74">
        <f t="shared" si="3"/>
        <v>13109.366235588683</v>
      </c>
      <c r="AG21" s="74">
        <f t="shared" si="3"/>
        <v>13312.301330231565</v>
      </c>
      <c r="AH21" s="74">
        <f t="shared" si="3"/>
        <v>13520.158032628557</v>
      </c>
      <c r="AI21" s="74">
        <f t="shared" si="3"/>
        <v>13732.936342779658</v>
      </c>
      <c r="AJ21" s="74">
        <f t="shared" si="3"/>
        <v>13950.636260684869</v>
      </c>
      <c r="AK21" s="74">
        <f t="shared" si="3"/>
        <v>14173.257786344211</v>
      </c>
      <c r="AL21" s="74">
        <f t="shared" si="3"/>
        <v>14400.800919757634</v>
      </c>
      <c r="AM21" s="74">
        <f t="shared" si="3"/>
        <v>14633.265660925181</v>
      </c>
      <c r="AN21" s="74">
        <f t="shared" si="3"/>
        <v>14870.652009846826</v>
      </c>
      <c r="AO21" s="74">
        <f t="shared" si="3"/>
        <v>15112.959966522574</v>
      </c>
    </row>
    <row r="22" spans="1:41" ht="15" thickBot="1">
      <c r="A22" s="18">
        <v>20</v>
      </c>
      <c r="B22" s="19">
        <f>[1]OldCA!J21*(MT_BF2!B22/[1]OldCA!F21)</f>
        <v>10609.161975988978</v>
      </c>
      <c r="C22" s="20">
        <v>14329.565217391306</v>
      </c>
      <c r="D22" s="67">
        <f>[1]OldCA!L21*(MT_BF2!D22/[1]OldCA!H21)</f>
        <v>17277.177887246853</v>
      </c>
      <c r="E22" s="25">
        <f t="array" ref="E22:G22">((LINEST(TRANSPOSE(B22:D22),TRANSPOSE($B$5:$D$5)^{1,2})))</f>
        <v>299.56227249432078</v>
      </c>
      <c r="F22" s="25">
        <v>-2622.6043414626174</v>
      </c>
      <c r="G22" s="25">
        <v>15460.33629939727</v>
      </c>
      <c r="H22" s="74">
        <f t="shared" si="1"/>
        <v>10609.161975988978</v>
      </c>
      <c r="I22" s="74">
        <f t="shared" si="1"/>
        <v>10715.363137010734</v>
      </c>
      <c r="J22" s="74">
        <f t="shared" si="1"/>
        <v>10827.555543482371</v>
      </c>
      <c r="K22" s="74">
        <f t="shared" si="1"/>
        <v>10945.739195403901</v>
      </c>
      <c r="L22" s="74">
        <f t="shared" si="1"/>
        <v>11069.914092775311</v>
      </c>
      <c r="M22" s="74">
        <f t="shared" si="1"/>
        <v>11200.080235596608</v>
      </c>
      <c r="N22" s="74">
        <f t="shared" si="1"/>
        <v>11336.237623867792</v>
      </c>
      <c r="O22" s="74">
        <f t="shared" si="1"/>
        <v>11478.386257588862</v>
      </c>
      <c r="P22" s="74">
        <f t="shared" si="1"/>
        <v>11626.526136759823</v>
      </c>
      <c r="Q22" s="74">
        <f t="shared" si="1"/>
        <v>11780.657261380667</v>
      </c>
      <c r="R22" s="74">
        <f t="shared" si="1"/>
        <v>11940.779631451413</v>
      </c>
      <c r="S22" s="74">
        <f t="shared" si="1"/>
        <v>12106.893246972029</v>
      </c>
      <c r="T22" s="74">
        <f t="shared" si="1"/>
        <v>12278.998107942532</v>
      </c>
      <c r="U22" s="74">
        <f t="shared" si="1"/>
        <v>12457.094214362925</v>
      </c>
      <c r="V22" s="74">
        <f t="shared" si="1"/>
        <v>12641.181566233201</v>
      </c>
      <c r="W22" s="74">
        <f t="shared" ref="W22:AO22" si="4">W$5^2*$E22+W$5*$F22+$G22</f>
        <v>12831.260163553365</v>
      </c>
      <c r="X22" s="74">
        <f t="shared" si="4"/>
        <v>13027.330006323413</v>
      </c>
      <c r="Y22" s="74">
        <f t="shared" si="4"/>
        <v>13229.391094543349</v>
      </c>
      <c r="Z22" s="74">
        <f t="shared" si="4"/>
        <v>13437.443428213173</v>
      </c>
      <c r="AA22" s="74">
        <f t="shared" si="4"/>
        <v>13651.487007332882</v>
      </c>
      <c r="AB22" s="74">
        <f t="shared" si="4"/>
        <v>13871.521831902479</v>
      </c>
      <c r="AC22" s="74">
        <f t="shared" si="4"/>
        <v>14097.547901921957</v>
      </c>
      <c r="AD22" s="74">
        <f t="shared" si="4"/>
        <v>14329.565217391326</v>
      </c>
      <c r="AE22" s="74">
        <f t="shared" si="4"/>
        <v>14567.573778310583</v>
      </c>
      <c r="AF22" s="74">
        <f t="shared" si="4"/>
        <v>14811.573584679725</v>
      </c>
      <c r="AG22" s="74">
        <f t="shared" si="4"/>
        <v>15061.564636498751</v>
      </c>
      <c r="AH22" s="74">
        <f t="shared" si="4"/>
        <v>15317.546933767662</v>
      </c>
      <c r="AI22" s="74">
        <f t="shared" si="4"/>
        <v>15579.520476486465</v>
      </c>
      <c r="AJ22" s="74">
        <f t="shared" si="4"/>
        <v>15847.485264655148</v>
      </c>
      <c r="AK22" s="74">
        <f t="shared" si="4"/>
        <v>16121.441298273752</v>
      </c>
      <c r="AL22" s="74">
        <f t="shared" si="4"/>
        <v>16401.388577342208</v>
      </c>
      <c r="AM22" s="74">
        <f t="shared" si="4"/>
        <v>16687.327101860563</v>
      </c>
      <c r="AN22" s="74">
        <f t="shared" si="4"/>
        <v>16979.256871828791</v>
      </c>
      <c r="AO22" s="74">
        <f t="shared" si="4"/>
        <v>17277.177887246908</v>
      </c>
    </row>
    <row r="23" spans="1:41" ht="15" thickBot="1">
      <c r="A23" s="22"/>
      <c r="B23" s="22"/>
      <c r="C23" s="23">
        <v>4</v>
      </c>
      <c r="D23" s="22"/>
    </row>
    <row r="24" spans="1:41" ht="15" thickBot="1">
      <c r="A24" s="13">
        <v>16</v>
      </c>
      <c r="B24" s="24">
        <f>B14/MT_BF0!$B$14</f>
        <v>1.1191837489449399</v>
      </c>
      <c r="C24" s="24">
        <f>C14/MT_BF0!C14</f>
        <v>1.1088918930705158</v>
      </c>
      <c r="D24" s="24">
        <f>D14/MT_BF0!D14</f>
        <v>1.0904921019480507</v>
      </c>
    </row>
    <row r="25" spans="1:41" ht="15" thickBot="1">
      <c r="A25" s="22"/>
      <c r="B25" s="22"/>
      <c r="C25" s="22"/>
      <c r="D25" s="22"/>
    </row>
    <row r="26" spans="1:41">
      <c r="A26" s="50" t="s">
        <v>13</v>
      </c>
      <c r="B26" s="49">
        <f t="array" ref="B26:B29">TRANSPOSE((LINEST(($B$6:$B$22),(MT_BF0!A6:A22)^{1,2,3})))</f>
        <v>6.5632062247381189</v>
      </c>
      <c r="C26" s="49">
        <f t="array" ref="C26:C29">TRANSPOSE((LINEST(($C$6:$C$22),(MT_BF0!A6:A22)^{1,2,3})))</f>
        <v>15.423041833056603</v>
      </c>
      <c r="D26" s="49">
        <f t="array" ref="D26:D29">TRANSPOSE((LINEST(($D$6:$D$22),(MT_BF0!A6:A22)^{1,2,3})))</f>
        <v>23.834990295055732</v>
      </c>
    </row>
    <row r="27" spans="1:41">
      <c r="A27" s="47" t="s">
        <v>16</v>
      </c>
      <c r="B27" s="27">
        <v>-235.09114286244719</v>
      </c>
      <c r="C27" s="27">
        <v>-561.17198366760749</v>
      </c>
      <c r="D27" s="27">
        <v>-917.79900466236325</v>
      </c>
    </row>
    <row r="28" spans="1:41">
      <c r="A28" s="47" t="s">
        <v>17</v>
      </c>
      <c r="B28" s="27">
        <v>3426.6565467784785</v>
      </c>
      <c r="C28" s="27">
        <v>7351.8309627435838</v>
      </c>
      <c r="D28" s="27">
        <v>12530.619480459047</v>
      </c>
    </row>
    <row r="29" spans="1:41">
      <c r="A29" s="47" t="s">
        <v>18</v>
      </c>
      <c r="B29" s="27">
        <v>-16382.647932265529</v>
      </c>
      <c r="C29" s="27">
        <v>-31622.11962130382</v>
      </c>
      <c r="D29" s="27">
        <v>-56958.7946496855</v>
      </c>
    </row>
    <row r="30" spans="1:41">
      <c r="A30" s="48" t="s">
        <v>19</v>
      </c>
      <c r="B30" s="46">
        <v>15</v>
      </c>
      <c r="C30" s="46">
        <v>15</v>
      </c>
      <c r="D30" s="46">
        <v>15</v>
      </c>
    </row>
    <row r="31" spans="1:41" ht="15" thickBot="1">
      <c r="A31" s="52" t="s">
        <v>20</v>
      </c>
      <c r="B31" s="51">
        <f>B30^3*B26+B27*B30^2+B28*B30+B29</f>
        <v>4272.5141338521826</v>
      </c>
      <c r="C31" s="51">
        <f>C30^3*C26+C27*C30^2+C28*C30+C29</f>
        <v>4444.4146812042891</v>
      </c>
      <c r="D31" s="51">
        <f>D30^3*D26+D27*D30^2+D28*D30+D29</f>
        <v>4938.8137539815652</v>
      </c>
    </row>
  </sheetData>
  <mergeCells count="1">
    <mergeCell ref="A3:D3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O23"/>
  <sheetViews>
    <sheetView workbookViewId="0">
      <selection activeCell="J27" sqref="J27"/>
    </sheetView>
  </sheetViews>
  <sheetFormatPr baseColWidth="10" defaultRowHeight="14.4"/>
  <cols>
    <col min="2" max="4" width="15.77734375" customWidth="1"/>
  </cols>
  <sheetData>
    <row r="1" spans="1:41" ht="15" thickBot="1">
      <c r="A1" s="2"/>
      <c r="B1" s="2"/>
      <c r="C1" s="2"/>
      <c r="D1" s="2"/>
    </row>
    <row r="2" spans="1:41" ht="15" thickBot="1">
      <c r="A2" s="71"/>
      <c r="B2" s="68"/>
      <c r="C2" s="68"/>
      <c r="D2" s="68"/>
    </row>
    <row r="4" spans="1:41" ht="28.8">
      <c r="A4" s="61" t="s">
        <v>5</v>
      </c>
      <c r="B4" s="59" t="s">
        <v>6</v>
      </c>
      <c r="C4" s="60" t="s">
        <v>7</v>
      </c>
      <c r="D4" s="62" t="s">
        <v>8</v>
      </c>
    </row>
    <row r="5" spans="1:41">
      <c r="A5" s="61"/>
      <c r="B5" s="59">
        <v>6.1</v>
      </c>
      <c r="C5" s="60">
        <v>8.3000000000000007</v>
      </c>
      <c r="D5" s="62">
        <v>9.4</v>
      </c>
      <c r="H5" s="26">
        <v>6.1</v>
      </c>
      <c r="I5" s="26">
        <v>6.2</v>
      </c>
      <c r="J5" s="26">
        <v>6.3</v>
      </c>
      <c r="K5" s="26">
        <v>6.4</v>
      </c>
      <c r="L5" s="26">
        <v>6.5</v>
      </c>
      <c r="M5" s="26">
        <v>6.6</v>
      </c>
      <c r="N5" s="26">
        <v>6.7</v>
      </c>
      <c r="O5" s="26">
        <v>6.8</v>
      </c>
      <c r="P5" s="26">
        <v>6.9</v>
      </c>
      <c r="Q5" s="26">
        <v>7</v>
      </c>
      <c r="R5" s="26">
        <v>7.1000000000000103</v>
      </c>
      <c r="S5" s="26">
        <v>7.2000000000000099</v>
      </c>
      <c r="T5" s="26">
        <v>7.3000000000000096</v>
      </c>
      <c r="U5" s="26">
        <v>7.4000000000000101</v>
      </c>
      <c r="V5" s="26">
        <v>7.5000000000000098</v>
      </c>
      <c r="W5" s="26">
        <v>7.6000000000000103</v>
      </c>
      <c r="X5" s="26">
        <v>7.7000000000000099</v>
      </c>
      <c r="Y5" s="26">
        <v>7.8000000000000096</v>
      </c>
      <c r="Z5" s="26">
        <v>7.9000000000000101</v>
      </c>
      <c r="AA5" s="26">
        <v>8.0000000000000107</v>
      </c>
      <c r="AB5" s="26">
        <v>8.1000000000000103</v>
      </c>
      <c r="AC5" s="26">
        <v>8.2000000000000099</v>
      </c>
      <c r="AD5" s="26">
        <v>8.3000000000000096</v>
      </c>
      <c r="AE5" s="26">
        <v>8.4000000000000092</v>
      </c>
      <c r="AF5" s="26">
        <v>8.5000000000000107</v>
      </c>
      <c r="AG5" s="26">
        <v>8.6000000000000103</v>
      </c>
      <c r="AH5" s="26">
        <v>8.7000000000000099</v>
      </c>
      <c r="AI5" s="26">
        <v>8.8000000000000096</v>
      </c>
      <c r="AJ5" s="26">
        <v>8.9000000000000092</v>
      </c>
      <c r="AK5" s="26">
        <v>9.0000000000000195</v>
      </c>
      <c r="AL5" s="26">
        <v>9.1000000000000192</v>
      </c>
      <c r="AM5" s="26">
        <v>9.2000000000000206</v>
      </c>
      <c r="AN5" s="26">
        <v>9.3000000000000203</v>
      </c>
      <c r="AO5" s="26">
        <v>9.4000000000000199</v>
      </c>
    </row>
    <row r="6" spans="1:41">
      <c r="A6" s="4">
        <v>12</v>
      </c>
      <c r="B6" s="143">
        <v>2379.7669881776837</v>
      </c>
      <c r="C6" s="6">
        <v>2676.1945652173918</v>
      </c>
      <c r="D6" s="63">
        <v>2737.2965567758069</v>
      </c>
      <c r="E6" s="25">
        <f t="array" ref="E6:G6">((LINEST(TRANSPOSE(B6:D6),TRANSPOSE($B$5:$D$5)^{1,2})))</f>
        <v>-23.997740209762718</v>
      </c>
      <c r="F6" s="25">
        <v>480.30726676590496</v>
      </c>
      <c r="G6" s="25">
        <v>342.84857411093412</v>
      </c>
      <c r="H6" s="74">
        <f>H$5^2*$E6+H$5*$F6+$G6</f>
        <v>2379.7669881776837</v>
      </c>
      <c r="I6" s="74">
        <f t="shared" ref="I6:AO19" si="0">I$5^2*$E6+I$5*$F6+$G6</f>
        <v>2398.2804943962656</v>
      </c>
      <c r="J6" s="74">
        <f t="shared" si="0"/>
        <v>2416.3140458106527</v>
      </c>
      <c r="K6" s="74">
        <f t="shared" si="0"/>
        <v>2433.8676424208452</v>
      </c>
      <c r="L6" s="74">
        <f t="shared" si="0"/>
        <v>2450.9412842268412</v>
      </c>
      <c r="M6" s="74">
        <f t="shared" si="0"/>
        <v>2467.5349712286425</v>
      </c>
      <c r="N6" s="74">
        <f t="shared" si="0"/>
        <v>2483.6487034262491</v>
      </c>
      <c r="O6" s="74">
        <f t="shared" si="0"/>
        <v>2499.2824808196601</v>
      </c>
      <c r="P6" s="74">
        <f t="shared" si="0"/>
        <v>2514.4363034088756</v>
      </c>
      <c r="Q6" s="74">
        <f t="shared" si="0"/>
        <v>2529.1101711938954</v>
      </c>
      <c r="R6" s="74">
        <f t="shared" si="0"/>
        <v>2543.3040841747224</v>
      </c>
      <c r="S6" s="74">
        <f t="shared" si="0"/>
        <v>2557.0180423513521</v>
      </c>
      <c r="T6" s="74">
        <f t="shared" si="0"/>
        <v>2570.2520457237861</v>
      </c>
      <c r="U6" s="74">
        <f t="shared" si="0"/>
        <v>2583.0060942920263</v>
      </c>
      <c r="V6" s="74">
        <f t="shared" si="0"/>
        <v>2595.2801880560701</v>
      </c>
      <c r="W6" s="74">
        <f t="shared" si="0"/>
        <v>2607.0743270159192</v>
      </c>
      <c r="X6" s="74">
        <f t="shared" si="0"/>
        <v>2618.3885111715717</v>
      </c>
      <c r="Y6" s="74">
        <f t="shared" si="0"/>
        <v>2629.2227405230296</v>
      </c>
      <c r="Z6" s="74">
        <f t="shared" si="0"/>
        <v>2639.5770150702929</v>
      </c>
      <c r="AA6" s="74">
        <f t="shared" si="0"/>
        <v>2649.4513348133605</v>
      </c>
      <c r="AB6" s="74">
        <f t="shared" si="0"/>
        <v>2658.8456997522335</v>
      </c>
      <c r="AC6" s="74">
        <f t="shared" si="0"/>
        <v>2667.7601098869109</v>
      </c>
      <c r="AD6" s="74">
        <f t="shared" si="0"/>
        <v>2676.1945652173927</v>
      </c>
      <c r="AE6" s="74">
        <f t="shared" si="0"/>
        <v>2684.1490657436789</v>
      </c>
      <c r="AF6" s="74">
        <f t="shared" si="0"/>
        <v>2691.6236114657704</v>
      </c>
      <c r="AG6" s="74">
        <f t="shared" si="0"/>
        <v>2698.6182023836664</v>
      </c>
      <c r="AH6" s="74">
        <f t="shared" si="0"/>
        <v>2705.1328384973676</v>
      </c>
      <c r="AI6" s="74">
        <f t="shared" si="0"/>
        <v>2711.1675198068733</v>
      </c>
      <c r="AJ6" s="74">
        <f t="shared" si="0"/>
        <v>2716.7222463121834</v>
      </c>
      <c r="AK6" s="74">
        <f t="shared" si="0"/>
        <v>2721.7970180132997</v>
      </c>
      <c r="AL6" s="74">
        <f t="shared" si="0"/>
        <v>2726.3918349102196</v>
      </c>
      <c r="AM6" s="74">
        <f t="shared" si="0"/>
        <v>2730.5066970029438</v>
      </c>
      <c r="AN6" s="74">
        <f t="shared" si="0"/>
        <v>2734.1416042914734</v>
      </c>
      <c r="AO6" s="74">
        <f t="shared" si="0"/>
        <v>2737.2965567758083</v>
      </c>
    </row>
    <row r="7" spans="1:41">
      <c r="A7" s="7">
        <v>12.5</v>
      </c>
      <c r="B7" s="143">
        <v>2699.2968074692481</v>
      </c>
      <c r="C7" s="9">
        <v>2940.0668478260868</v>
      </c>
      <c r="D7" s="64">
        <v>3077.098938901408</v>
      </c>
      <c r="E7" s="25">
        <f t="array" ref="E7:G7">((LINEST(TRANSPOSE(B7:D7),TRANSPOSE($B$5:$D$5)^{1,2})))</f>
        <v>4.5859699440501132</v>
      </c>
      <c r="F7" s="25">
        <v>43.40296024060504</v>
      </c>
      <c r="G7" s="25">
        <v>2263.8948083834521</v>
      </c>
      <c r="H7" s="74">
        <f t="shared" ref="H7:W22" si="1">H$5^2*$E7+H$5*$F7+$G7</f>
        <v>2699.2968074692476</v>
      </c>
      <c r="I7" s="74">
        <f t="shared" si="1"/>
        <v>2709.2778465244896</v>
      </c>
      <c r="J7" s="74">
        <f t="shared" si="1"/>
        <v>2719.3506049786129</v>
      </c>
      <c r="K7" s="74">
        <f t="shared" si="1"/>
        <v>2729.5150828316168</v>
      </c>
      <c r="L7" s="74">
        <f t="shared" si="1"/>
        <v>2739.771280083502</v>
      </c>
      <c r="M7" s="74">
        <f t="shared" si="1"/>
        <v>2750.1191967342684</v>
      </c>
      <c r="N7" s="74">
        <f t="shared" si="1"/>
        <v>2760.5588327839155</v>
      </c>
      <c r="O7" s="74">
        <f t="shared" si="1"/>
        <v>2771.0901882324433</v>
      </c>
      <c r="P7" s="74">
        <f t="shared" si="1"/>
        <v>2781.7132630798528</v>
      </c>
      <c r="Q7" s="74">
        <f t="shared" si="1"/>
        <v>2792.4280573261431</v>
      </c>
      <c r="R7" s="74">
        <f t="shared" si="1"/>
        <v>2803.2345709713154</v>
      </c>
      <c r="S7" s="74">
        <f t="shared" si="1"/>
        <v>2814.1328040153676</v>
      </c>
      <c r="T7" s="74">
        <f t="shared" si="1"/>
        <v>2825.1227564583005</v>
      </c>
      <c r="U7" s="74">
        <f t="shared" si="1"/>
        <v>2836.2044283001146</v>
      </c>
      <c r="V7" s="74">
        <f t="shared" si="1"/>
        <v>2847.3778195408099</v>
      </c>
      <c r="W7" s="74">
        <f t="shared" si="1"/>
        <v>2858.642930180386</v>
      </c>
      <c r="X7" s="74">
        <f t="shared" si="0"/>
        <v>2869.9997602188432</v>
      </c>
      <c r="Y7" s="74">
        <f t="shared" si="0"/>
        <v>2881.4483096561817</v>
      </c>
      <c r="Z7" s="74">
        <f t="shared" si="0"/>
        <v>2892.9885784924008</v>
      </c>
      <c r="AA7" s="74">
        <f t="shared" si="0"/>
        <v>2904.6205667275008</v>
      </c>
      <c r="AB7" s="74">
        <f t="shared" si="0"/>
        <v>2916.3442743614819</v>
      </c>
      <c r="AC7" s="74">
        <f t="shared" si="0"/>
        <v>2928.1597013943442</v>
      </c>
      <c r="AD7" s="74">
        <f t="shared" si="0"/>
        <v>2940.0668478260873</v>
      </c>
      <c r="AE7" s="74">
        <f t="shared" si="0"/>
        <v>2952.0657136567115</v>
      </c>
      <c r="AF7" s="74">
        <f t="shared" si="0"/>
        <v>2964.156298886217</v>
      </c>
      <c r="AG7" s="74">
        <f t="shared" si="0"/>
        <v>2976.3386035146032</v>
      </c>
      <c r="AH7" s="74">
        <f t="shared" si="0"/>
        <v>2988.6126275418701</v>
      </c>
      <c r="AI7" s="74">
        <f t="shared" si="0"/>
        <v>3000.9783709680187</v>
      </c>
      <c r="AJ7" s="74">
        <f t="shared" si="0"/>
        <v>3013.4358337930475</v>
      </c>
      <c r="AK7" s="74">
        <f t="shared" si="0"/>
        <v>3025.985016016959</v>
      </c>
      <c r="AL7" s="74">
        <f t="shared" si="0"/>
        <v>3038.6259176397502</v>
      </c>
      <c r="AM7" s="74">
        <f t="shared" si="0"/>
        <v>3051.3585386614227</v>
      </c>
      <c r="AN7" s="74">
        <f t="shared" si="0"/>
        <v>3064.1828790819759</v>
      </c>
      <c r="AO7" s="74">
        <f t="shared" si="0"/>
        <v>3077.0989389014098</v>
      </c>
    </row>
    <row r="8" spans="1:41">
      <c r="A8" s="7">
        <v>13</v>
      </c>
      <c r="B8" s="143">
        <v>3036.3647597692716</v>
      </c>
      <c r="C8" s="9">
        <v>3227.7586956521736</v>
      </c>
      <c r="D8" s="64">
        <v>3446.5511553080819</v>
      </c>
      <c r="E8" s="25">
        <f t="array" ref="E8:G8">((LINEST(TRANSPOSE(B8:D8),TRANSPOSE($B$5:$D$5)^{1,2})))</f>
        <v>33.910603778087392</v>
      </c>
      <c r="F8" s="25">
        <v>-401.31545082132135</v>
      </c>
      <c r="G8" s="25">
        <v>4222.5754431967007</v>
      </c>
      <c r="H8" s="74">
        <f t="shared" si="1"/>
        <v>3036.3647597692725</v>
      </c>
      <c r="I8" s="74">
        <f t="shared" si="1"/>
        <v>3037.9432573341878</v>
      </c>
      <c r="J8" s="74">
        <f t="shared" si="1"/>
        <v>3040.1999669746647</v>
      </c>
      <c r="K8" s="74">
        <f t="shared" si="1"/>
        <v>3043.134888690704</v>
      </c>
      <c r="L8" s="74">
        <f t="shared" si="1"/>
        <v>3046.7480224823043</v>
      </c>
      <c r="M8" s="74">
        <f t="shared" si="1"/>
        <v>3051.0393683494667</v>
      </c>
      <c r="N8" s="74">
        <f t="shared" si="1"/>
        <v>3056.0089262921911</v>
      </c>
      <c r="O8" s="74">
        <f t="shared" si="1"/>
        <v>3061.6566963104765</v>
      </c>
      <c r="P8" s="74">
        <f t="shared" si="1"/>
        <v>3067.9826784043239</v>
      </c>
      <c r="Q8" s="74">
        <f t="shared" si="1"/>
        <v>3074.9868725737333</v>
      </c>
      <c r="R8" s="74">
        <f t="shared" si="1"/>
        <v>3082.6692788187052</v>
      </c>
      <c r="S8" s="74">
        <f t="shared" si="1"/>
        <v>3091.0298971392385</v>
      </c>
      <c r="T8" s="74">
        <f t="shared" si="1"/>
        <v>3100.068727535333</v>
      </c>
      <c r="U8" s="74">
        <f t="shared" si="1"/>
        <v>3109.785770006989</v>
      </c>
      <c r="V8" s="74">
        <f t="shared" si="1"/>
        <v>3120.1810245542074</v>
      </c>
      <c r="W8" s="74">
        <f t="shared" si="1"/>
        <v>3131.2544911769874</v>
      </c>
      <c r="X8" s="74">
        <f t="shared" si="0"/>
        <v>3143.0061698753289</v>
      </c>
      <c r="Y8" s="74">
        <f t="shared" si="0"/>
        <v>3155.4360606492328</v>
      </c>
      <c r="Z8" s="74">
        <f t="shared" si="0"/>
        <v>3168.5441634986973</v>
      </c>
      <c r="AA8" s="74">
        <f t="shared" si="0"/>
        <v>3182.3304784237248</v>
      </c>
      <c r="AB8" s="74">
        <f t="shared" si="0"/>
        <v>3196.7950054243133</v>
      </c>
      <c r="AC8" s="74">
        <f t="shared" si="0"/>
        <v>3211.9377445004634</v>
      </c>
      <c r="AD8" s="74">
        <f t="shared" si="0"/>
        <v>3227.7586956521754</v>
      </c>
      <c r="AE8" s="74">
        <f t="shared" si="0"/>
        <v>3244.2578588794495</v>
      </c>
      <c r="AF8" s="74">
        <f t="shared" si="0"/>
        <v>3261.4352341822851</v>
      </c>
      <c r="AG8" s="74">
        <f t="shared" si="0"/>
        <v>3279.2908215606826</v>
      </c>
      <c r="AH8" s="74">
        <f t="shared" si="0"/>
        <v>3297.8246210146413</v>
      </c>
      <c r="AI8" s="74">
        <f t="shared" si="0"/>
        <v>3317.0366325441623</v>
      </c>
      <c r="AJ8" s="74">
        <f t="shared" si="0"/>
        <v>3336.9268561492449</v>
      </c>
      <c r="AK8" s="74">
        <f t="shared" si="0"/>
        <v>3357.4952918298914</v>
      </c>
      <c r="AL8" s="74">
        <f t="shared" si="0"/>
        <v>3378.741939586097</v>
      </c>
      <c r="AM8" s="74">
        <f t="shared" si="0"/>
        <v>3400.6667994178661</v>
      </c>
      <c r="AN8" s="74">
        <f t="shared" si="0"/>
        <v>3423.2698713251953</v>
      </c>
      <c r="AO8" s="74">
        <f t="shared" si="0"/>
        <v>3446.5511553080869</v>
      </c>
    </row>
    <row r="9" spans="1:41">
      <c r="A9" s="7">
        <v>13.5</v>
      </c>
      <c r="B9" s="143">
        <v>3387.1681867759894</v>
      </c>
      <c r="C9" s="9">
        <v>3545.0706521739135</v>
      </c>
      <c r="D9" s="64">
        <v>3852.5526365277569</v>
      </c>
      <c r="E9" s="25">
        <f t="array" ref="E9:G9">((LINEST(TRANSPOSE(B9:D9),TRANSPOSE($B$5:$D$5)^{1,2})))</f>
        <v>62.956129932474198</v>
      </c>
      <c r="F9" s="25">
        <v>-834.79442311948139</v>
      </c>
      <c r="G9" s="25">
        <v>6136.8165730174615</v>
      </c>
      <c r="H9" s="74">
        <f t="shared" si="1"/>
        <v>3387.1681867759894</v>
      </c>
      <c r="I9" s="74">
        <f t="shared" si="1"/>
        <v>3381.1247842809853</v>
      </c>
      <c r="J9" s="74">
        <f t="shared" si="1"/>
        <v>3376.3405043846301</v>
      </c>
      <c r="K9" s="74">
        <f t="shared" si="1"/>
        <v>3372.8153470869238</v>
      </c>
      <c r="L9" s="74">
        <f t="shared" si="1"/>
        <v>3370.5493123878673</v>
      </c>
      <c r="M9" s="74">
        <f t="shared" si="1"/>
        <v>3369.5424002874602</v>
      </c>
      <c r="N9" s="74">
        <f t="shared" si="1"/>
        <v>3369.7946107857028</v>
      </c>
      <c r="O9" s="74">
        <f t="shared" si="1"/>
        <v>3371.3059438825949</v>
      </c>
      <c r="P9" s="74">
        <f t="shared" si="1"/>
        <v>3374.0763995781363</v>
      </c>
      <c r="Q9" s="74">
        <f t="shared" si="1"/>
        <v>3378.1059778723275</v>
      </c>
      <c r="R9" s="74">
        <f t="shared" si="1"/>
        <v>3383.3946787651689</v>
      </c>
      <c r="S9" s="74">
        <f t="shared" si="1"/>
        <v>3389.9425022566584</v>
      </c>
      <c r="T9" s="74">
        <f t="shared" si="1"/>
        <v>3397.7494483467985</v>
      </c>
      <c r="U9" s="74">
        <f t="shared" si="1"/>
        <v>3406.8155170355867</v>
      </c>
      <c r="V9" s="74">
        <f t="shared" si="1"/>
        <v>3417.140708323026</v>
      </c>
      <c r="W9" s="74">
        <f t="shared" si="1"/>
        <v>3428.7250222091138</v>
      </c>
      <c r="X9" s="74">
        <f t="shared" si="0"/>
        <v>3441.568458693851</v>
      </c>
      <c r="Y9" s="74">
        <f t="shared" si="0"/>
        <v>3455.6710177772384</v>
      </c>
      <c r="Z9" s="74">
        <f t="shared" si="0"/>
        <v>3471.0326994592742</v>
      </c>
      <c r="AA9" s="74">
        <f t="shared" si="0"/>
        <v>3487.6535037399608</v>
      </c>
      <c r="AB9" s="74">
        <f t="shared" si="0"/>
        <v>3505.5334306192963</v>
      </c>
      <c r="AC9" s="74">
        <f t="shared" si="0"/>
        <v>3524.6724800972806</v>
      </c>
      <c r="AD9" s="74">
        <f t="shared" si="0"/>
        <v>3545.0706521739157</v>
      </c>
      <c r="AE9" s="74">
        <f t="shared" si="0"/>
        <v>3566.7279468491988</v>
      </c>
      <c r="AF9" s="74">
        <f t="shared" si="0"/>
        <v>3589.6443641231326</v>
      </c>
      <c r="AG9" s="74">
        <f t="shared" si="0"/>
        <v>3613.8199039957162</v>
      </c>
      <c r="AH9" s="74">
        <f t="shared" si="0"/>
        <v>3639.2545664669469</v>
      </c>
      <c r="AI9" s="74">
        <f t="shared" si="0"/>
        <v>3665.9483515368302</v>
      </c>
      <c r="AJ9" s="74">
        <f t="shared" si="0"/>
        <v>3693.9012592053605</v>
      </c>
      <c r="AK9" s="74">
        <f t="shared" si="0"/>
        <v>3723.1132894725451</v>
      </c>
      <c r="AL9" s="74">
        <f t="shared" si="0"/>
        <v>3753.5844423383751</v>
      </c>
      <c r="AM9" s="74">
        <f t="shared" si="0"/>
        <v>3785.3147178028557</v>
      </c>
      <c r="AN9" s="74">
        <f t="shared" si="0"/>
        <v>3818.3041158659844</v>
      </c>
      <c r="AO9" s="74">
        <f t="shared" si="0"/>
        <v>3852.5526365277638</v>
      </c>
    </row>
    <row r="10" spans="1:41">
      <c r="A10" s="7">
        <v>14</v>
      </c>
      <c r="B10" s="143">
        <v>3749.072076578716</v>
      </c>
      <c r="C10" s="9">
        <v>3899.2548913043488</v>
      </c>
      <c r="D10" s="64">
        <v>4301.6179288475896</v>
      </c>
      <c r="E10" s="25">
        <f t="array" ref="E10:G10">((LINEST(TRANSPOSE(B10:D10),TRANSPOSE($B$5:$D$5)^{1,2})))</f>
        <v>90.157473878904739</v>
      </c>
      <c r="F10" s="25">
        <v>-1230.0027080718501</v>
      </c>
      <c r="G10" s="25">
        <v>7897.3289927829564</v>
      </c>
      <c r="H10" s="74">
        <f t="shared" si="1"/>
        <v>3749.0720765787164</v>
      </c>
      <c r="I10" s="74">
        <f t="shared" si="1"/>
        <v>3736.965498642584</v>
      </c>
      <c r="J10" s="74">
        <f t="shared" si="1"/>
        <v>3726.6620701840302</v>
      </c>
      <c r="K10" s="74">
        <f t="shared" si="1"/>
        <v>3718.1617912030542</v>
      </c>
      <c r="L10" s="74">
        <f t="shared" si="1"/>
        <v>3711.4646616996561</v>
      </c>
      <c r="M10" s="74">
        <f t="shared" si="1"/>
        <v>3706.5706816738366</v>
      </c>
      <c r="N10" s="74">
        <f t="shared" si="1"/>
        <v>3703.4798511255949</v>
      </c>
      <c r="O10" s="74">
        <f t="shared" si="1"/>
        <v>3702.192170054931</v>
      </c>
      <c r="P10" s="74">
        <f t="shared" si="1"/>
        <v>3702.7076384618458</v>
      </c>
      <c r="Q10" s="74">
        <f t="shared" si="1"/>
        <v>3705.0262563463384</v>
      </c>
      <c r="R10" s="74">
        <f t="shared" si="1"/>
        <v>3709.1480237084097</v>
      </c>
      <c r="S10" s="74">
        <f t="shared" si="1"/>
        <v>3715.0729405480579</v>
      </c>
      <c r="T10" s="74">
        <f t="shared" si="1"/>
        <v>3722.8010068652848</v>
      </c>
      <c r="U10" s="74">
        <f t="shared" si="1"/>
        <v>3732.3322226600912</v>
      </c>
      <c r="V10" s="74">
        <f t="shared" si="1"/>
        <v>3743.6665879324728</v>
      </c>
      <c r="W10" s="74">
        <f t="shared" si="1"/>
        <v>3756.8041026824358</v>
      </c>
      <c r="X10" s="74">
        <f t="shared" si="0"/>
        <v>3771.7447669099738</v>
      </c>
      <c r="Y10" s="74">
        <f t="shared" si="0"/>
        <v>3788.4885806150915</v>
      </c>
      <c r="Z10" s="74">
        <f t="shared" si="0"/>
        <v>3807.0355437977887</v>
      </c>
      <c r="AA10" s="74">
        <f t="shared" si="0"/>
        <v>3827.3856564580619</v>
      </c>
      <c r="AB10" s="74">
        <f t="shared" si="0"/>
        <v>3849.5389185959139</v>
      </c>
      <c r="AC10" s="74">
        <f t="shared" si="0"/>
        <v>3873.4953302113427</v>
      </c>
      <c r="AD10" s="74">
        <f t="shared" si="0"/>
        <v>3899.2548913043502</v>
      </c>
      <c r="AE10" s="74">
        <f t="shared" si="0"/>
        <v>3926.8176018749373</v>
      </c>
      <c r="AF10" s="74">
        <f t="shared" si="0"/>
        <v>3956.1834619231022</v>
      </c>
      <c r="AG10" s="74">
        <f t="shared" si="0"/>
        <v>3987.3524714488449</v>
      </c>
      <c r="AH10" s="74">
        <f t="shared" si="0"/>
        <v>4020.3246304521626</v>
      </c>
      <c r="AI10" s="74">
        <f t="shared" si="0"/>
        <v>4055.0999389330618</v>
      </c>
      <c r="AJ10" s="74">
        <f t="shared" si="0"/>
        <v>4091.6783968915388</v>
      </c>
      <c r="AK10" s="74">
        <f t="shared" si="0"/>
        <v>4130.0600043275981</v>
      </c>
      <c r="AL10" s="74">
        <f t="shared" si="0"/>
        <v>4170.2447612412307</v>
      </c>
      <c r="AM10" s="74">
        <f t="shared" si="0"/>
        <v>4212.2326676324419</v>
      </c>
      <c r="AN10" s="74">
        <f t="shared" si="0"/>
        <v>4256.023723501231</v>
      </c>
      <c r="AO10" s="74">
        <f t="shared" si="0"/>
        <v>4301.6179288475978</v>
      </c>
    </row>
    <row r="11" spans="1:41">
      <c r="A11" s="7">
        <v>14.5</v>
      </c>
      <c r="B11" s="143">
        <v>4122.4828628171181</v>
      </c>
      <c r="C11" s="9">
        <v>4297.8635869565223</v>
      </c>
      <c r="D11" s="64">
        <v>4802.7526296843162</v>
      </c>
      <c r="E11" s="25">
        <f t="array" ref="E11:G11">((LINEST(TRANSPOSE(B11:D11),TRANSPOSE($B$5:$D$5)^{1,2})))</f>
        <v>114.93076602151282</v>
      </c>
      <c r="F11" s="25">
        <v>-1575.2845197373285</v>
      </c>
      <c r="G11" s="25">
        <v>9455.1446295543319</v>
      </c>
      <c r="H11" s="74">
        <f t="shared" si="1"/>
        <v>4122.4828628171208</v>
      </c>
      <c r="I11" s="74">
        <f t="shared" si="1"/>
        <v>4106.3192530498482</v>
      </c>
      <c r="J11" s="74">
        <f t="shared" si="1"/>
        <v>4092.4542586030066</v>
      </c>
      <c r="K11" s="74">
        <f t="shared" si="1"/>
        <v>4080.8878794765942</v>
      </c>
      <c r="L11" s="74">
        <f t="shared" si="1"/>
        <v>4071.6201156706129</v>
      </c>
      <c r="M11" s="74">
        <f t="shared" si="1"/>
        <v>4064.6509671850617</v>
      </c>
      <c r="N11" s="74">
        <f t="shared" si="1"/>
        <v>4059.9804340199416</v>
      </c>
      <c r="O11" s="74">
        <f t="shared" si="1"/>
        <v>4057.6085161752508</v>
      </c>
      <c r="P11" s="74">
        <f t="shared" si="1"/>
        <v>4057.53521365099</v>
      </c>
      <c r="Q11" s="74">
        <f t="shared" si="1"/>
        <v>4059.7605264471604</v>
      </c>
      <c r="R11" s="74">
        <f t="shared" si="1"/>
        <v>4064.2844545637608</v>
      </c>
      <c r="S11" s="74">
        <f t="shared" si="1"/>
        <v>4071.1069980007924</v>
      </c>
      <c r="T11" s="74">
        <f t="shared" si="1"/>
        <v>4080.2281567582522</v>
      </c>
      <c r="U11" s="74">
        <f t="shared" si="1"/>
        <v>4091.647930836145</v>
      </c>
      <c r="V11" s="74">
        <f t="shared" si="1"/>
        <v>4105.3663202344669</v>
      </c>
      <c r="W11" s="74">
        <f t="shared" si="1"/>
        <v>4121.3833249532172</v>
      </c>
      <c r="X11" s="74">
        <f t="shared" si="0"/>
        <v>4139.6989449923994</v>
      </c>
      <c r="Y11" s="74">
        <f t="shared" si="0"/>
        <v>4160.3131803520118</v>
      </c>
      <c r="Z11" s="74">
        <f t="shared" si="0"/>
        <v>4183.2260310320535</v>
      </c>
      <c r="AA11" s="74">
        <f t="shared" si="0"/>
        <v>4208.437497032528</v>
      </c>
      <c r="AB11" s="74">
        <f t="shared" si="0"/>
        <v>4235.9475783534308</v>
      </c>
      <c r="AC11" s="74">
        <f t="shared" si="0"/>
        <v>4265.7562749947638</v>
      </c>
      <c r="AD11" s="74">
        <f t="shared" si="0"/>
        <v>4297.863586956526</v>
      </c>
      <c r="AE11" s="74">
        <f t="shared" si="0"/>
        <v>4332.2695142387201</v>
      </c>
      <c r="AF11" s="74">
        <f t="shared" si="0"/>
        <v>4368.9740568413454</v>
      </c>
      <c r="AG11" s="74">
        <f t="shared" si="0"/>
        <v>4407.9772147643998</v>
      </c>
      <c r="AH11" s="74">
        <f t="shared" si="0"/>
        <v>4449.2789880078835</v>
      </c>
      <c r="AI11" s="74">
        <f t="shared" si="0"/>
        <v>4492.8793765717983</v>
      </c>
      <c r="AJ11" s="74">
        <f t="shared" si="0"/>
        <v>4538.7783804561423</v>
      </c>
      <c r="AK11" s="74">
        <f t="shared" si="0"/>
        <v>4586.9759996609246</v>
      </c>
      <c r="AL11" s="74">
        <f t="shared" si="0"/>
        <v>4637.4722341861288</v>
      </c>
      <c r="AM11" s="74">
        <f t="shared" si="0"/>
        <v>4690.267084031766</v>
      </c>
      <c r="AN11" s="74">
        <f t="shared" si="0"/>
        <v>4745.3605491978324</v>
      </c>
      <c r="AO11" s="74">
        <f t="shared" si="0"/>
        <v>4802.752629684328</v>
      </c>
    </row>
    <row r="12" spans="1:41">
      <c r="A12" s="7">
        <v>15</v>
      </c>
      <c r="B12" s="143">
        <v>4515.6957424799684</v>
      </c>
      <c r="C12" s="9">
        <v>4749.5891304347824</v>
      </c>
      <c r="D12" s="64">
        <v>5361.8672856736275</v>
      </c>
      <c r="E12" s="25">
        <f t="array" ref="E12:G12">((LINEST(TRANSPOSE(B12:D12),TRANSPOSE($B$5:$D$5)^{1,2})))</f>
        <v>136.45494800590575</v>
      </c>
      <c r="F12" s="25">
        <v>-1858.6360749419462</v>
      </c>
      <c r="G12" s="25">
        <v>10775.887184326089</v>
      </c>
      <c r="H12" s="74">
        <f t="shared" si="1"/>
        <v>4515.6957424799702</v>
      </c>
      <c r="I12" s="74">
        <f t="shared" si="1"/>
        <v>4497.6717210330407</v>
      </c>
      <c r="J12" s="74">
        <f t="shared" si="1"/>
        <v>4482.3767985462282</v>
      </c>
      <c r="K12" s="74">
        <f t="shared" si="1"/>
        <v>4469.8109750195335</v>
      </c>
      <c r="L12" s="74">
        <f t="shared" si="1"/>
        <v>4459.9742504529568</v>
      </c>
      <c r="M12" s="74">
        <f t="shared" si="1"/>
        <v>4452.8666248464997</v>
      </c>
      <c r="N12" s="74">
        <f t="shared" si="1"/>
        <v>4448.4880982001587</v>
      </c>
      <c r="O12" s="74">
        <f t="shared" si="1"/>
        <v>4446.8386705139374</v>
      </c>
      <c r="P12" s="74">
        <f t="shared" si="1"/>
        <v>4447.9183417878339</v>
      </c>
      <c r="Q12" s="74">
        <f t="shared" si="1"/>
        <v>4451.7271120218475</v>
      </c>
      <c r="R12" s="74">
        <f t="shared" si="1"/>
        <v>4458.2649812159807</v>
      </c>
      <c r="S12" s="74">
        <f t="shared" si="1"/>
        <v>4467.5319493702327</v>
      </c>
      <c r="T12" s="74">
        <f t="shared" si="1"/>
        <v>4479.5280164846008</v>
      </c>
      <c r="U12" s="74">
        <f t="shared" si="1"/>
        <v>4494.2531825590877</v>
      </c>
      <c r="V12" s="74">
        <f t="shared" si="1"/>
        <v>4511.7074475936943</v>
      </c>
      <c r="W12" s="74">
        <f t="shared" si="1"/>
        <v>4531.890811588416</v>
      </c>
      <c r="X12" s="74">
        <f t="shared" si="0"/>
        <v>4554.8032745432583</v>
      </c>
      <c r="Y12" s="74">
        <f t="shared" si="0"/>
        <v>4580.4448364582186</v>
      </c>
      <c r="Z12" s="74">
        <f t="shared" si="0"/>
        <v>4608.8154973332948</v>
      </c>
      <c r="AA12" s="74">
        <f t="shared" si="0"/>
        <v>4639.9152571684917</v>
      </c>
      <c r="AB12" s="74">
        <f t="shared" si="0"/>
        <v>4673.7441159638056</v>
      </c>
      <c r="AC12" s="74">
        <f t="shared" si="0"/>
        <v>4710.3020737192364</v>
      </c>
      <c r="AD12" s="74">
        <f t="shared" si="0"/>
        <v>4749.5891304347861</v>
      </c>
      <c r="AE12" s="74">
        <f t="shared" si="0"/>
        <v>4791.6052861104563</v>
      </c>
      <c r="AF12" s="74">
        <f t="shared" si="0"/>
        <v>4836.3505407462417</v>
      </c>
      <c r="AG12" s="74">
        <f t="shared" si="0"/>
        <v>4883.8248943421477</v>
      </c>
      <c r="AH12" s="74">
        <f t="shared" si="0"/>
        <v>4934.0283468981688</v>
      </c>
      <c r="AI12" s="74">
        <f t="shared" si="0"/>
        <v>4986.9608984143088</v>
      </c>
      <c r="AJ12" s="74">
        <f t="shared" si="0"/>
        <v>5042.6225488905657</v>
      </c>
      <c r="AK12" s="74">
        <f t="shared" si="0"/>
        <v>5101.0132983269523</v>
      </c>
      <c r="AL12" s="74">
        <f t="shared" si="0"/>
        <v>5162.1331467234468</v>
      </c>
      <c r="AM12" s="74">
        <f t="shared" si="0"/>
        <v>5225.9820940800637</v>
      </c>
      <c r="AN12" s="74">
        <f t="shared" si="0"/>
        <v>5292.5601403967903</v>
      </c>
      <c r="AO12" s="74">
        <f t="shared" si="0"/>
        <v>5361.8672856736393</v>
      </c>
    </row>
    <row r="13" spans="1:41" ht="15" thickBot="1">
      <c r="A13" s="10">
        <v>15.5</v>
      </c>
      <c r="B13" s="143">
        <v>4931.619138216236</v>
      </c>
      <c r="C13" s="12">
        <v>5264.6755434782617</v>
      </c>
      <c r="D13" s="65">
        <v>5992.6143433236102</v>
      </c>
      <c r="E13" s="25">
        <f t="array" ref="E13:G13">((LINEST(TRANSPOSE(B13:D13),TRANSPOSE($B$5:$D$5)^{1,2})))</f>
        <v>154.65856672571226</v>
      </c>
      <c r="F13" s="25">
        <v>-2075.6940857311547</v>
      </c>
      <c r="G13" s="25">
        <v>11838.507793312525</v>
      </c>
      <c r="H13" s="74">
        <f t="shared" si="1"/>
        <v>4931.6191382162351</v>
      </c>
      <c r="I13" s="74">
        <f t="shared" si="1"/>
        <v>4914.2797667157456</v>
      </c>
      <c r="J13" s="74">
        <f t="shared" si="1"/>
        <v>4900.0335665497705</v>
      </c>
      <c r="K13" s="74">
        <f t="shared" si="1"/>
        <v>4888.8805377183098</v>
      </c>
      <c r="L13" s="74">
        <f t="shared" si="1"/>
        <v>4880.8206802213617</v>
      </c>
      <c r="M13" s="74">
        <f t="shared" si="1"/>
        <v>4875.8539940589299</v>
      </c>
      <c r="N13" s="74">
        <f t="shared" si="1"/>
        <v>4873.9804792310106</v>
      </c>
      <c r="O13" s="74">
        <f t="shared" si="1"/>
        <v>4875.2001357376075</v>
      </c>
      <c r="P13" s="74">
        <f t="shared" si="1"/>
        <v>4879.512963578718</v>
      </c>
      <c r="Q13" s="74">
        <f t="shared" si="1"/>
        <v>4886.9189627543428</v>
      </c>
      <c r="R13" s="74">
        <f t="shared" si="1"/>
        <v>4897.4181332644821</v>
      </c>
      <c r="S13" s="74">
        <f t="shared" si="1"/>
        <v>4911.0104751091367</v>
      </c>
      <c r="T13" s="74">
        <f t="shared" si="1"/>
        <v>4927.6959882883039</v>
      </c>
      <c r="U13" s="74">
        <f t="shared" si="1"/>
        <v>4947.4746728019854</v>
      </c>
      <c r="V13" s="74">
        <f t="shared" si="1"/>
        <v>4970.3465286501814</v>
      </c>
      <c r="W13" s="74">
        <f t="shared" si="1"/>
        <v>4996.3115558328918</v>
      </c>
      <c r="X13" s="74">
        <f t="shared" si="0"/>
        <v>5025.3697543501166</v>
      </c>
      <c r="Y13" s="74">
        <f t="shared" si="0"/>
        <v>5057.5211242018559</v>
      </c>
      <c r="Z13" s="74">
        <f t="shared" si="0"/>
        <v>5092.7656653881077</v>
      </c>
      <c r="AA13" s="74">
        <f t="shared" si="0"/>
        <v>5131.1033779088757</v>
      </c>
      <c r="AB13" s="74">
        <f t="shared" si="0"/>
        <v>5172.5342617641581</v>
      </c>
      <c r="AC13" s="74">
        <f t="shared" si="0"/>
        <v>5217.0583169539514</v>
      </c>
      <c r="AD13" s="74">
        <f t="shared" si="0"/>
        <v>5264.6755434782644</v>
      </c>
      <c r="AE13" s="74">
        <f t="shared" si="0"/>
        <v>5315.3859413370883</v>
      </c>
      <c r="AF13" s="74">
        <f t="shared" si="0"/>
        <v>5369.1895105304266</v>
      </c>
      <c r="AG13" s="74">
        <f t="shared" si="0"/>
        <v>5426.0862510582774</v>
      </c>
      <c r="AH13" s="74">
        <f t="shared" si="0"/>
        <v>5486.0761629206463</v>
      </c>
      <c r="AI13" s="74">
        <f t="shared" si="0"/>
        <v>5549.1592461175278</v>
      </c>
      <c r="AJ13" s="74">
        <f t="shared" si="0"/>
        <v>5615.3355006489219</v>
      </c>
      <c r="AK13" s="74">
        <f t="shared" si="0"/>
        <v>5684.6049265148395</v>
      </c>
      <c r="AL13" s="74">
        <f t="shared" si="0"/>
        <v>5756.9675237152642</v>
      </c>
      <c r="AM13" s="74">
        <f t="shared" si="0"/>
        <v>5832.4232922502051</v>
      </c>
      <c r="AN13" s="74">
        <f t="shared" si="0"/>
        <v>5910.972232119655</v>
      </c>
      <c r="AO13" s="74">
        <f t="shared" si="0"/>
        <v>5992.6143433236211</v>
      </c>
    </row>
    <row r="14" spans="1:41" ht="15" thickBot="1">
      <c r="A14" s="13">
        <v>16</v>
      </c>
      <c r="B14" s="143">
        <v>5379.6020752474815</v>
      </c>
      <c r="C14" s="15">
        <v>5855.3614130434789</v>
      </c>
      <c r="D14" s="66">
        <v>6708.9833849374209</v>
      </c>
      <c r="E14" s="25">
        <f t="array" ref="E14:G14">((LINEST(TRANSPOSE(B14:D14),TRANSPOSE($B$5:$D$5)^{1,2})))</f>
        <v>169.6259787867611</v>
      </c>
      <c r="F14" s="25">
        <v>-2226.3598500766338</v>
      </c>
      <c r="G14" s="25">
        <v>12648.614490059568</v>
      </c>
      <c r="H14" s="74">
        <f t="shared" si="1"/>
        <v>5379.6020752474824</v>
      </c>
      <c r="I14" s="74">
        <f t="shared" si="1"/>
        <v>5365.6060441475356</v>
      </c>
      <c r="J14" s="74">
        <f t="shared" si="1"/>
        <v>5355.0025326233235</v>
      </c>
      <c r="K14" s="74">
        <f t="shared" si="1"/>
        <v>5347.7915406748461</v>
      </c>
      <c r="L14" s="74">
        <f t="shared" si="1"/>
        <v>5343.9730683021044</v>
      </c>
      <c r="M14" s="74">
        <f t="shared" si="1"/>
        <v>5343.5471155050982</v>
      </c>
      <c r="N14" s="74">
        <f t="shared" si="1"/>
        <v>5346.5136822838267</v>
      </c>
      <c r="O14" s="74">
        <f t="shared" si="1"/>
        <v>5352.8727686382908</v>
      </c>
      <c r="P14" s="74">
        <f t="shared" si="1"/>
        <v>5362.6243745684915</v>
      </c>
      <c r="Q14" s="74">
        <f t="shared" si="1"/>
        <v>5375.7685000744259</v>
      </c>
      <c r="R14" s="74">
        <f t="shared" si="1"/>
        <v>5392.305145156095</v>
      </c>
      <c r="S14" s="74">
        <f t="shared" si="1"/>
        <v>5412.2343098135025</v>
      </c>
      <c r="T14" s="74">
        <f t="shared" si="1"/>
        <v>5435.5559940466428</v>
      </c>
      <c r="U14" s="74">
        <f t="shared" si="1"/>
        <v>5462.270197855516</v>
      </c>
      <c r="V14" s="74">
        <f t="shared" si="1"/>
        <v>5492.3769212401276</v>
      </c>
      <c r="W14" s="74">
        <f t="shared" si="1"/>
        <v>5525.8761642004756</v>
      </c>
      <c r="X14" s="74">
        <f t="shared" si="0"/>
        <v>5562.7679267365584</v>
      </c>
      <c r="Y14" s="74">
        <f t="shared" si="0"/>
        <v>5603.0522088483758</v>
      </c>
      <c r="Z14" s="74">
        <f t="shared" si="0"/>
        <v>5646.7290105359243</v>
      </c>
      <c r="AA14" s="74">
        <f t="shared" si="0"/>
        <v>5693.7983317992112</v>
      </c>
      <c r="AB14" s="74">
        <f t="shared" si="0"/>
        <v>5744.2601726382345</v>
      </c>
      <c r="AC14" s="74">
        <f t="shared" si="0"/>
        <v>5798.1145330529907</v>
      </c>
      <c r="AD14" s="74">
        <f t="shared" si="0"/>
        <v>5855.3614130434835</v>
      </c>
      <c r="AE14" s="74">
        <f t="shared" si="0"/>
        <v>5916.0008126097127</v>
      </c>
      <c r="AF14" s="74">
        <f t="shared" si="0"/>
        <v>5980.0327317516767</v>
      </c>
      <c r="AG14" s="74">
        <f t="shared" si="0"/>
        <v>6047.4571704693753</v>
      </c>
      <c r="AH14" s="74">
        <f t="shared" si="0"/>
        <v>6118.2741287628069</v>
      </c>
      <c r="AI14" s="74">
        <f t="shared" si="0"/>
        <v>6192.4836066319767</v>
      </c>
      <c r="AJ14" s="74">
        <f t="shared" si="0"/>
        <v>6270.0856040768813</v>
      </c>
      <c r="AK14" s="74">
        <f t="shared" si="0"/>
        <v>6351.0801210975278</v>
      </c>
      <c r="AL14" s="74">
        <f t="shared" si="0"/>
        <v>6435.4671576939018</v>
      </c>
      <c r="AM14" s="74">
        <f t="shared" si="0"/>
        <v>6523.246713866014</v>
      </c>
      <c r="AN14" s="74">
        <f t="shared" si="0"/>
        <v>6614.4187896138592</v>
      </c>
      <c r="AO14" s="74">
        <f t="shared" si="0"/>
        <v>6708.983384937439</v>
      </c>
    </row>
    <row r="15" spans="1:41">
      <c r="A15" s="16">
        <v>16.5</v>
      </c>
      <c r="B15" s="143">
        <v>5865.2020761992944</v>
      </c>
      <c r="C15" s="6">
        <v>6533.1972826086949</v>
      </c>
      <c r="D15" s="63">
        <v>7526.8738582308106</v>
      </c>
      <c r="E15" s="25">
        <f t="array" ref="E15:G15">((LINEST(TRANSPOSE(B15:D15),TRANSPOSE($B$5:$D$5)^{1,2})))</f>
        <v>181.72974446760759</v>
      </c>
      <c r="F15" s="25">
        <v>-2313.2741356020042</v>
      </c>
      <c r="G15" s="25">
        <v>13214.010511731842</v>
      </c>
      <c r="H15" s="74">
        <f t="shared" si="1"/>
        <v>5865.2020761992953</v>
      </c>
      <c r="I15" s="74">
        <f t="shared" si="1"/>
        <v>5857.4022483342524</v>
      </c>
      <c r="J15" s="74">
        <f t="shared" si="1"/>
        <v>5853.2370153585598</v>
      </c>
      <c r="K15" s="74">
        <f t="shared" si="1"/>
        <v>5852.7063772722231</v>
      </c>
      <c r="L15" s="74">
        <f t="shared" si="1"/>
        <v>5855.8103340752341</v>
      </c>
      <c r="M15" s="74">
        <f t="shared" si="1"/>
        <v>5862.548885767601</v>
      </c>
      <c r="N15" s="74">
        <f t="shared" si="1"/>
        <v>5872.9220323493173</v>
      </c>
      <c r="O15" s="74">
        <f t="shared" si="1"/>
        <v>5886.9297738203877</v>
      </c>
      <c r="P15" s="74">
        <f t="shared" si="1"/>
        <v>5904.5721101808103</v>
      </c>
      <c r="Q15" s="74">
        <f t="shared" si="1"/>
        <v>5925.8490414305852</v>
      </c>
      <c r="R15" s="74">
        <f t="shared" si="1"/>
        <v>5950.7605675697123</v>
      </c>
      <c r="S15" s="74">
        <f t="shared" si="1"/>
        <v>5979.3066885981898</v>
      </c>
      <c r="T15" s="74">
        <f t="shared" si="1"/>
        <v>6011.4874045160232</v>
      </c>
      <c r="U15" s="74">
        <f t="shared" si="1"/>
        <v>6047.3027153232033</v>
      </c>
      <c r="V15" s="74">
        <f t="shared" si="1"/>
        <v>6086.7526210197429</v>
      </c>
      <c r="W15" s="74">
        <f t="shared" si="1"/>
        <v>6129.8371216056275</v>
      </c>
      <c r="X15" s="74">
        <f t="shared" si="0"/>
        <v>6176.5562170808698</v>
      </c>
      <c r="Y15" s="74">
        <f t="shared" si="0"/>
        <v>6226.9099074454607</v>
      </c>
      <c r="Z15" s="74">
        <f t="shared" si="0"/>
        <v>6280.8981926994056</v>
      </c>
      <c r="AA15" s="74">
        <f t="shared" si="0"/>
        <v>6338.5210728426991</v>
      </c>
      <c r="AB15" s="74">
        <f t="shared" si="0"/>
        <v>6399.7785478753467</v>
      </c>
      <c r="AC15" s="74">
        <f t="shared" si="0"/>
        <v>6464.6706177973501</v>
      </c>
      <c r="AD15" s="74">
        <f t="shared" si="0"/>
        <v>6533.1972826087003</v>
      </c>
      <c r="AE15" s="74">
        <f t="shared" si="0"/>
        <v>6605.3585423094046</v>
      </c>
      <c r="AF15" s="74">
        <f t="shared" si="0"/>
        <v>6681.1543968994611</v>
      </c>
      <c r="AG15" s="74">
        <f t="shared" si="0"/>
        <v>6760.5848463788734</v>
      </c>
      <c r="AH15" s="74">
        <f t="shared" si="0"/>
        <v>6843.6498907476307</v>
      </c>
      <c r="AI15" s="74">
        <f t="shared" si="0"/>
        <v>6930.3495300057439</v>
      </c>
      <c r="AJ15" s="74">
        <f t="shared" si="0"/>
        <v>7020.6837641532093</v>
      </c>
      <c r="AK15" s="74">
        <f t="shared" si="0"/>
        <v>7114.6525931900378</v>
      </c>
      <c r="AL15" s="74">
        <f t="shared" si="0"/>
        <v>7212.2560171162058</v>
      </c>
      <c r="AM15" s="74">
        <f t="shared" si="0"/>
        <v>7313.4940359317316</v>
      </c>
      <c r="AN15" s="74">
        <f t="shared" si="0"/>
        <v>7418.3666496366041</v>
      </c>
      <c r="AO15" s="74">
        <f t="shared" si="0"/>
        <v>7526.8738582308306</v>
      </c>
    </row>
    <row r="16" spans="1:41">
      <c r="A16" s="7">
        <v>17</v>
      </c>
      <c r="B16" s="143">
        <v>6392.8683510090978</v>
      </c>
      <c r="C16" s="9">
        <v>7312.4173913043487</v>
      </c>
      <c r="D16" s="64">
        <v>8463.5867815934271</v>
      </c>
      <c r="E16" s="25">
        <f t="array" ref="E16:G16">((LINEST(TRANSPOSE(B16:D16),TRANSPOSE($B$5:$D$5)^{1,2})))</f>
        <v>190.46690637505591</v>
      </c>
      <c r="F16" s="25">
        <v>-2324.7466153029641</v>
      </c>
      <c r="G16" s="25">
        <v>13486.549118141347</v>
      </c>
      <c r="H16" s="74">
        <f t="shared" si="1"/>
        <v>6392.8683510090978</v>
      </c>
      <c r="I16" s="74">
        <f t="shared" si="1"/>
        <v>6394.6679843201191</v>
      </c>
      <c r="J16" s="74">
        <f t="shared" si="1"/>
        <v>6400.2769557586416</v>
      </c>
      <c r="K16" s="74">
        <f t="shared" si="1"/>
        <v>6409.6952653246672</v>
      </c>
      <c r="L16" s="74">
        <f t="shared" si="1"/>
        <v>6422.922913018192</v>
      </c>
      <c r="M16" s="74">
        <f t="shared" si="1"/>
        <v>6439.959898839219</v>
      </c>
      <c r="N16" s="74">
        <f t="shared" si="1"/>
        <v>6460.8062227877472</v>
      </c>
      <c r="O16" s="74">
        <f t="shared" si="1"/>
        <v>6485.4618848637765</v>
      </c>
      <c r="P16" s="74">
        <f t="shared" si="1"/>
        <v>6513.926885067307</v>
      </c>
      <c r="Q16" s="74">
        <f t="shared" si="1"/>
        <v>6546.2012233983387</v>
      </c>
      <c r="R16" s="74">
        <f t="shared" si="1"/>
        <v>6582.2848998568752</v>
      </c>
      <c r="S16" s="74">
        <f t="shared" si="1"/>
        <v>6622.1779144429074</v>
      </c>
      <c r="T16" s="74">
        <f t="shared" si="1"/>
        <v>6665.8802671564445</v>
      </c>
      <c r="U16" s="74">
        <f t="shared" si="1"/>
        <v>6713.3919579974809</v>
      </c>
      <c r="V16" s="74">
        <f t="shared" si="1"/>
        <v>6764.7129869660166</v>
      </c>
      <c r="W16" s="74">
        <f t="shared" si="1"/>
        <v>6819.8433540620535</v>
      </c>
      <c r="X16" s="74">
        <f t="shared" si="0"/>
        <v>6878.7830592855971</v>
      </c>
      <c r="Y16" s="74">
        <f t="shared" si="0"/>
        <v>6941.5321026366346</v>
      </c>
      <c r="Z16" s="74">
        <f t="shared" si="0"/>
        <v>7008.0904841151769</v>
      </c>
      <c r="AA16" s="74">
        <f t="shared" si="0"/>
        <v>7078.4582037212203</v>
      </c>
      <c r="AB16" s="74">
        <f t="shared" si="0"/>
        <v>7152.6352614547668</v>
      </c>
      <c r="AC16" s="74">
        <f t="shared" si="0"/>
        <v>7230.621657315809</v>
      </c>
      <c r="AD16" s="74">
        <f t="shared" si="0"/>
        <v>7312.417391304356</v>
      </c>
      <c r="AE16" s="74">
        <f t="shared" si="0"/>
        <v>7398.0224634204023</v>
      </c>
      <c r="AF16" s="74">
        <f t="shared" si="0"/>
        <v>7487.4368736639535</v>
      </c>
      <c r="AG16" s="74">
        <f t="shared" si="0"/>
        <v>7580.6606220350004</v>
      </c>
      <c r="AH16" s="74">
        <f t="shared" si="0"/>
        <v>7677.6937085335521</v>
      </c>
      <c r="AI16" s="74">
        <f t="shared" si="0"/>
        <v>7778.5361331596032</v>
      </c>
      <c r="AJ16" s="74">
        <f t="shared" si="0"/>
        <v>7883.1878959131573</v>
      </c>
      <c r="AK16" s="74">
        <f t="shared" si="0"/>
        <v>7991.6489967942198</v>
      </c>
      <c r="AL16" s="74">
        <f t="shared" si="0"/>
        <v>8103.9194358027762</v>
      </c>
      <c r="AM16" s="74">
        <f t="shared" si="0"/>
        <v>8219.9992129388338</v>
      </c>
      <c r="AN16" s="74">
        <f t="shared" si="0"/>
        <v>8339.8883282023944</v>
      </c>
      <c r="AO16" s="74">
        <f t="shared" si="0"/>
        <v>8463.5867815934489</v>
      </c>
    </row>
    <row r="17" spans="1:41">
      <c r="A17" s="7">
        <v>17.5</v>
      </c>
      <c r="B17" s="143">
        <v>6971.6915654839804</v>
      </c>
      <c r="C17" s="9">
        <v>8206.778260869567</v>
      </c>
      <c r="D17" s="64">
        <v>9543.9935443022641</v>
      </c>
      <c r="E17" s="25">
        <f t="array" ref="E17:G17">((LINEST(TRANSPOSE(B17:D17),TRANSPOSE($B$5:$D$5)^{1,2})))</f>
        <v>198.25673160878898</v>
      </c>
      <c r="F17" s="25">
        <v>-2293.4938918094772</v>
      </c>
      <c r="G17" s="25">
        <v>13584.871322358755</v>
      </c>
      <c r="H17" s="74">
        <f t="shared" si="1"/>
        <v>6971.6915654839804</v>
      </c>
      <c r="I17" s="74">
        <f t="shared" si="1"/>
        <v>6986.1979561818453</v>
      </c>
      <c r="J17" s="74">
        <f t="shared" si="1"/>
        <v>7004.6694815118826</v>
      </c>
      <c r="K17" s="74">
        <f t="shared" si="1"/>
        <v>7027.1061414740989</v>
      </c>
      <c r="L17" s="74">
        <f t="shared" si="1"/>
        <v>7053.5079360684886</v>
      </c>
      <c r="M17" s="74">
        <f t="shared" si="1"/>
        <v>7083.8748652950526</v>
      </c>
      <c r="N17" s="74">
        <f t="shared" si="1"/>
        <v>7118.2069291537937</v>
      </c>
      <c r="O17" s="74">
        <f t="shared" si="1"/>
        <v>7156.5041276447118</v>
      </c>
      <c r="P17" s="74">
        <f t="shared" si="1"/>
        <v>7198.7664607678071</v>
      </c>
      <c r="Q17" s="74">
        <f t="shared" si="1"/>
        <v>7244.9939285230757</v>
      </c>
      <c r="R17" s="74">
        <f t="shared" si="1"/>
        <v>7295.1865309105233</v>
      </c>
      <c r="S17" s="74">
        <f t="shared" si="1"/>
        <v>7349.3442679301461</v>
      </c>
      <c r="T17" s="74">
        <f t="shared" si="1"/>
        <v>7407.4671395819405</v>
      </c>
      <c r="U17" s="74">
        <f t="shared" si="1"/>
        <v>7469.555145865912</v>
      </c>
      <c r="V17" s="74">
        <f t="shared" si="1"/>
        <v>7535.6082867820642</v>
      </c>
      <c r="W17" s="74">
        <f t="shared" si="1"/>
        <v>7605.626562330388</v>
      </c>
      <c r="X17" s="74">
        <f t="shared" si="0"/>
        <v>7679.609972510887</v>
      </c>
      <c r="Y17" s="74">
        <f t="shared" si="0"/>
        <v>7757.558517323565</v>
      </c>
      <c r="Z17" s="74">
        <f t="shared" si="0"/>
        <v>7839.4721967684127</v>
      </c>
      <c r="AA17" s="74">
        <f t="shared" si="0"/>
        <v>7925.3510108454411</v>
      </c>
      <c r="AB17" s="74">
        <f t="shared" si="0"/>
        <v>8015.1949595546448</v>
      </c>
      <c r="AC17" s="74">
        <f t="shared" si="0"/>
        <v>8109.0040428960219</v>
      </c>
      <c r="AD17" s="74">
        <f t="shared" si="0"/>
        <v>8206.7782608695779</v>
      </c>
      <c r="AE17" s="74">
        <f t="shared" si="0"/>
        <v>8308.5176134753074</v>
      </c>
      <c r="AF17" s="74">
        <f t="shared" si="0"/>
        <v>8414.2221007132139</v>
      </c>
      <c r="AG17" s="74">
        <f t="shared" si="0"/>
        <v>8523.8917225832956</v>
      </c>
      <c r="AH17" s="74">
        <f t="shared" si="0"/>
        <v>8637.5264790855508</v>
      </c>
      <c r="AI17" s="74">
        <f t="shared" si="0"/>
        <v>8755.1263702199867</v>
      </c>
      <c r="AJ17" s="74">
        <f t="shared" si="0"/>
        <v>8876.6913959865942</v>
      </c>
      <c r="AK17" s="74">
        <f t="shared" si="0"/>
        <v>9002.2215563853933</v>
      </c>
      <c r="AL17" s="74">
        <f t="shared" si="0"/>
        <v>9131.7168514163495</v>
      </c>
      <c r="AM17" s="74">
        <f t="shared" si="0"/>
        <v>9265.1772810794937</v>
      </c>
      <c r="AN17" s="74">
        <f t="shared" si="0"/>
        <v>9402.602845374804</v>
      </c>
      <c r="AO17" s="74">
        <f t="shared" si="0"/>
        <v>9543.9935443022878</v>
      </c>
    </row>
    <row r="18" spans="1:41">
      <c r="A18" s="7">
        <v>18</v>
      </c>
      <c r="B18" s="143">
        <v>7607.6947522737828</v>
      </c>
      <c r="C18" s="9">
        <v>9231.3608695652165</v>
      </c>
      <c r="D18" s="64">
        <v>10790.20555908632</v>
      </c>
      <c r="E18" s="25">
        <f t="array" ref="E18:G18">((LINEST(TRANSPOSE(B18:D18),TRANSPOSE($B$5:$D$5)^{1,2})))</f>
        <v>205.78832806484493</v>
      </c>
      <c r="F18" s="25">
        <v>-2225.32187081948</v>
      </c>
      <c r="G18" s="25">
        <v>13524.774476979728</v>
      </c>
      <c r="H18" s="74">
        <f t="shared" si="1"/>
        <v>7607.6947522737792</v>
      </c>
      <c r="I18" s="74">
        <f t="shared" si="1"/>
        <v>7638.2822087115928</v>
      </c>
      <c r="J18" s="74">
        <f t="shared" si="1"/>
        <v>7672.9854317106992</v>
      </c>
      <c r="K18" s="74">
        <f t="shared" si="1"/>
        <v>7711.8044212711065</v>
      </c>
      <c r="L18" s="74">
        <f t="shared" si="1"/>
        <v>7754.7391773928066</v>
      </c>
      <c r="M18" s="74">
        <f t="shared" si="1"/>
        <v>7801.7897000758039</v>
      </c>
      <c r="N18" s="74">
        <f t="shared" si="1"/>
        <v>7852.9559893201022</v>
      </c>
      <c r="O18" s="74">
        <f t="shared" si="1"/>
        <v>7908.238045125694</v>
      </c>
      <c r="P18" s="74">
        <f t="shared" si="1"/>
        <v>7967.635867492585</v>
      </c>
      <c r="Q18" s="74">
        <f t="shared" si="1"/>
        <v>8031.1494564207696</v>
      </c>
      <c r="R18" s="74">
        <f t="shared" si="1"/>
        <v>8098.7788119102606</v>
      </c>
      <c r="S18" s="74">
        <f t="shared" si="1"/>
        <v>8170.5239339610416</v>
      </c>
      <c r="T18" s="74">
        <f t="shared" si="1"/>
        <v>8246.3848225731181</v>
      </c>
      <c r="U18" s="74">
        <f t="shared" si="1"/>
        <v>8326.3614777464936</v>
      </c>
      <c r="V18" s="74">
        <f t="shared" si="1"/>
        <v>8410.4538994811664</v>
      </c>
      <c r="W18" s="74">
        <f t="shared" si="1"/>
        <v>8498.6620877771329</v>
      </c>
      <c r="X18" s="74">
        <f t="shared" si="0"/>
        <v>8590.9860426343967</v>
      </c>
      <c r="Y18" s="74">
        <f t="shared" si="0"/>
        <v>8687.4257640529595</v>
      </c>
      <c r="Z18" s="74">
        <f t="shared" si="0"/>
        <v>8787.9812520328178</v>
      </c>
      <c r="AA18" s="74">
        <f t="shared" si="0"/>
        <v>8892.6525065739734</v>
      </c>
      <c r="AB18" s="74">
        <f t="shared" si="0"/>
        <v>9001.439527676428</v>
      </c>
      <c r="AC18" s="74">
        <f t="shared" si="0"/>
        <v>9114.3423153401782</v>
      </c>
      <c r="AD18" s="74">
        <f t="shared" si="0"/>
        <v>9231.3608695652238</v>
      </c>
      <c r="AE18" s="74">
        <f t="shared" si="0"/>
        <v>9352.4951903515666</v>
      </c>
      <c r="AF18" s="74">
        <f t="shared" si="0"/>
        <v>9477.7452776992086</v>
      </c>
      <c r="AG18" s="74">
        <f t="shared" si="0"/>
        <v>9607.111131608146</v>
      </c>
      <c r="AH18" s="74">
        <f t="shared" si="0"/>
        <v>9740.5927520783771</v>
      </c>
      <c r="AI18" s="74">
        <f t="shared" si="0"/>
        <v>9878.1901391099091</v>
      </c>
      <c r="AJ18" s="74">
        <f t="shared" si="0"/>
        <v>10019.903292702738</v>
      </c>
      <c r="AK18" s="74">
        <f t="shared" si="0"/>
        <v>10165.732212856878</v>
      </c>
      <c r="AL18" s="74">
        <f t="shared" si="0"/>
        <v>10315.6768995723</v>
      </c>
      <c r="AM18" s="74">
        <f t="shared" si="0"/>
        <v>10469.737352849021</v>
      </c>
      <c r="AN18" s="74">
        <f t="shared" si="0"/>
        <v>10627.913572687034</v>
      </c>
      <c r="AO18" s="74">
        <f t="shared" si="0"/>
        <v>10790.205559086346</v>
      </c>
    </row>
    <row r="19" spans="1:41">
      <c r="A19" s="7">
        <v>18.5</v>
      </c>
      <c r="B19" s="143">
        <v>8262.706708111491</v>
      </c>
      <c r="C19" s="9">
        <v>10397.375000000002</v>
      </c>
      <c r="D19" s="64">
        <v>12231.815039837827</v>
      </c>
      <c r="E19" s="25">
        <f t="array" ref="E19:G19">((LINEST(TRANSPOSE(B19:D19),TRANSPOSE($B$5:$D$5)^{1,2})))</f>
        <v>211.32393771172741</v>
      </c>
      <c r="F19" s="25">
        <v>-2072.7609340086433</v>
      </c>
      <c r="G19" s="25">
        <v>13043.184683310836</v>
      </c>
      <c r="H19" s="74">
        <f t="shared" si="1"/>
        <v>8262.7067081114874</v>
      </c>
      <c r="I19" s="74">
        <f t="shared" si="1"/>
        <v>8315.3590580960499</v>
      </c>
      <c r="J19" s="74">
        <f t="shared" si="1"/>
        <v>8372.2378868348442</v>
      </c>
      <c r="K19" s="74">
        <f t="shared" si="1"/>
        <v>8433.3431943278738</v>
      </c>
      <c r="L19" s="74">
        <f t="shared" si="1"/>
        <v>8498.6749805751369</v>
      </c>
      <c r="M19" s="74">
        <f t="shared" si="1"/>
        <v>8568.2332455766355</v>
      </c>
      <c r="N19" s="74">
        <f t="shared" si="1"/>
        <v>8642.0179893323675</v>
      </c>
      <c r="O19" s="74">
        <f t="shared" si="1"/>
        <v>8720.0292118423367</v>
      </c>
      <c r="P19" s="74">
        <f t="shared" si="1"/>
        <v>8802.2669131065395</v>
      </c>
      <c r="Q19" s="74">
        <f t="shared" si="1"/>
        <v>8888.7310931249758</v>
      </c>
      <c r="R19" s="74">
        <f t="shared" si="1"/>
        <v>8979.4217518976566</v>
      </c>
      <c r="S19" s="74">
        <f t="shared" si="1"/>
        <v>9074.3388894245636</v>
      </c>
      <c r="T19" s="74">
        <f t="shared" si="1"/>
        <v>9173.4825057057042</v>
      </c>
      <c r="U19" s="74">
        <f t="shared" si="1"/>
        <v>9276.8526007410783</v>
      </c>
      <c r="V19" s="74">
        <f t="shared" si="1"/>
        <v>9384.4491745306896</v>
      </c>
      <c r="W19" s="74">
        <f t="shared" si="1"/>
        <v>9496.2722270745326</v>
      </c>
      <c r="X19" s="74">
        <f t="shared" si="0"/>
        <v>9612.3217583726127</v>
      </c>
      <c r="Y19" s="74">
        <f t="shared" si="0"/>
        <v>9732.5977684249265</v>
      </c>
      <c r="Z19" s="74">
        <f t="shared" si="0"/>
        <v>9857.1002572314756</v>
      </c>
      <c r="AA19" s="74">
        <f t="shared" si="0"/>
        <v>9985.8292247922582</v>
      </c>
      <c r="AB19" s="74">
        <f t="shared" si="0"/>
        <v>10118.784671107273</v>
      </c>
      <c r="AC19" s="74">
        <f t="shared" si="0"/>
        <v>10255.966596176526</v>
      </c>
      <c r="AD19" s="74">
        <f t="shared" ref="AD19:AO19" si="2">AD$5^2*$E19+AD$5*$F19+$G19</f>
        <v>10397.375000000013</v>
      </c>
      <c r="AE19" s="74">
        <f t="shared" si="2"/>
        <v>10543.009882577731</v>
      </c>
      <c r="AF19" s="74">
        <f t="shared" si="2"/>
        <v>10692.871243909691</v>
      </c>
      <c r="AG19" s="74">
        <f t="shared" si="2"/>
        <v>10846.959083995878</v>
      </c>
      <c r="AH19" s="74">
        <f t="shared" si="2"/>
        <v>11005.273402836303</v>
      </c>
      <c r="AI19" s="74">
        <f t="shared" si="2"/>
        <v>11167.814200430959</v>
      </c>
      <c r="AJ19" s="74">
        <f t="shared" si="2"/>
        <v>11334.581476779855</v>
      </c>
      <c r="AK19" s="74">
        <f t="shared" si="2"/>
        <v>11505.575231882998</v>
      </c>
      <c r="AL19" s="74">
        <f t="shared" si="2"/>
        <v>11680.795465740361</v>
      </c>
      <c r="AM19" s="74">
        <f t="shared" si="2"/>
        <v>11860.242178351964</v>
      </c>
      <c r="AN19" s="74">
        <f t="shared" si="2"/>
        <v>12043.915369717794</v>
      </c>
      <c r="AO19" s="74">
        <f t="shared" si="2"/>
        <v>12231.81503983786</v>
      </c>
    </row>
    <row r="20" spans="1:41">
      <c r="A20" s="7">
        <v>19</v>
      </c>
      <c r="B20" s="143">
        <v>9058.666740279943</v>
      </c>
      <c r="C20" s="9">
        <v>11714.315760869566</v>
      </c>
      <c r="D20" s="64">
        <v>13900.579273988436</v>
      </c>
      <c r="E20" s="25">
        <f t="array" ref="E20:G20">((LINEST(TRANSPOSE(B20:D20),TRANSPOSE($B$5:$D$5)^{1,2})))</f>
        <v>236.48457378073289</v>
      </c>
      <c r="F20" s="25">
        <v>-2198.2646712654532</v>
      </c>
      <c r="G20" s="25">
        <v>13668.490244618133</v>
      </c>
      <c r="H20" s="74">
        <f t="shared" si="1"/>
        <v>9058.6667402799394</v>
      </c>
      <c r="I20" s="74">
        <f t="shared" si="1"/>
        <v>9129.716298903697</v>
      </c>
      <c r="J20" s="74">
        <f t="shared" si="1"/>
        <v>9205.4955490030661</v>
      </c>
      <c r="K20" s="74">
        <f t="shared" si="1"/>
        <v>9286.0044905780524</v>
      </c>
      <c r="L20" s="74">
        <f t="shared" si="1"/>
        <v>9371.243123628652</v>
      </c>
      <c r="M20" s="74">
        <f t="shared" si="1"/>
        <v>9461.211448154867</v>
      </c>
      <c r="N20" s="74">
        <f t="shared" si="1"/>
        <v>9555.9094641566971</v>
      </c>
      <c r="O20" s="74">
        <f t="shared" si="1"/>
        <v>9655.3371716341389</v>
      </c>
      <c r="P20" s="74">
        <f t="shared" si="1"/>
        <v>9759.4945705871996</v>
      </c>
      <c r="Q20" s="74">
        <f t="shared" si="1"/>
        <v>9868.3816610158719</v>
      </c>
      <c r="R20" s="74">
        <f t="shared" si="1"/>
        <v>9981.9984429201722</v>
      </c>
      <c r="S20" s="74">
        <f t="shared" si="1"/>
        <v>10100.344916300075</v>
      </c>
      <c r="T20" s="74">
        <f t="shared" si="1"/>
        <v>10223.421081155593</v>
      </c>
      <c r="U20" s="74">
        <f t="shared" si="1"/>
        <v>10351.226937486725</v>
      </c>
      <c r="V20" s="74">
        <f t="shared" si="1"/>
        <v>10483.762485293473</v>
      </c>
      <c r="W20" s="74">
        <f t="shared" si="1"/>
        <v>10621.027724575833</v>
      </c>
      <c r="X20" s="74">
        <f t="shared" ref="X20:AO21" si="3">X$5^2*$E20+X$5*$F20+$G20</f>
        <v>10763.022655333809</v>
      </c>
      <c r="Y20" s="74">
        <f t="shared" si="3"/>
        <v>10909.747277567403</v>
      </c>
      <c r="Z20" s="74">
        <f t="shared" si="3"/>
        <v>11061.201591276609</v>
      </c>
      <c r="AA20" s="74">
        <f t="shared" si="3"/>
        <v>11217.38559646143</v>
      </c>
      <c r="AB20" s="74">
        <f t="shared" si="3"/>
        <v>11378.299293121865</v>
      </c>
      <c r="AC20" s="74">
        <f t="shared" si="3"/>
        <v>11543.942681257911</v>
      </c>
      <c r="AD20" s="74">
        <f t="shared" si="3"/>
        <v>11714.315760869576</v>
      </c>
      <c r="AE20" s="74">
        <f t="shared" si="3"/>
        <v>11889.418531956853</v>
      </c>
      <c r="AF20" s="74">
        <f t="shared" si="3"/>
        <v>12069.250994519753</v>
      </c>
      <c r="AG20" s="74">
        <f t="shared" si="3"/>
        <v>12253.81314855826</v>
      </c>
      <c r="AH20" s="74">
        <f t="shared" si="3"/>
        <v>12443.104994072379</v>
      </c>
      <c r="AI20" s="74">
        <f t="shared" si="3"/>
        <v>12637.12653106212</v>
      </c>
      <c r="AJ20" s="74">
        <f t="shared" si="3"/>
        <v>12835.87775952747</v>
      </c>
      <c r="AK20" s="74">
        <f t="shared" si="3"/>
        <v>13039.35867946846</v>
      </c>
      <c r="AL20" s="74">
        <f t="shared" si="3"/>
        <v>13247.56929088504</v>
      </c>
      <c r="AM20" s="74">
        <f t="shared" si="3"/>
        <v>13460.509593777242</v>
      </c>
      <c r="AN20" s="74">
        <f t="shared" si="3"/>
        <v>13678.179588145049</v>
      </c>
      <c r="AO20" s="74">
        <f t="shared" si="3"/>
        <v>13900.579273988475</v>
      </c>
    </row>
    <row r="21" spans="1:41">
      <c r="A21" s="17">
        <v>19.5</v>
      </c>
      <c r="B21" s="143">
        <v>9872.9799369747889</v>
      </c>
      <c r="C21" s="9">
        <v>13183.62554347826</v>
      </c>
      <c r="D21" s="64">
        <v>15823.983868058092</v>
      </c>
      <c r="E21" s="25">
        <f t="array" ref="E21:G21">((LINEST(TRANSPOSE(B21:D21),TRANSPOSE($B$5:$D$5)^{1,2})))</f>
        <v>271.35964774878732</v>
      </c>
      <c r="F21" s="25">
        <v>-2402.7400155355067</v>
      </c>
      <c r="G21" s="25">
        <v>14432.401539009006</v>
      </c>
      <c r="H21" s="74">
        <f t="shared" si="1"/>
        <v>9872.9799369747907</v>
      </c>
      <c r="I21" s="74">
        <f t="shared" si="1"/>
        <v>9966.4783021522508</v>
      </c>
      <c r="J21" s="74">
        <f t="shared" si="1"/>
        <v>10065.403860284683</v>
      </c>
      <c r="K21" s="74">
        <f t="shared" si="1"/>
        <v>10169.756611372093</v>
      </c>
      <c r="L21" s="74">
        <f t="shared" si="1"/>
        <v>10279.536555414477</v>
      </c>
      <c r="M21" s="74">
        <f t="shared" si="1"/>
        <v>10394.743692411837</v>
      </c>
      <c r="N21" s="74">
        <f t="shared" si="1"/>
        <v>10515.378022364173</v>
      </c>
      <c r="O21" s="74">
        <f t="shared" si="1"/>
        <v>10641.439545271485</v>
      </c>
      <c r="P21" s="74">
        <f t="shared" si="1"/>
        <v>10772.928261133775</v>
      </c>
      <c r="Q21" s="74">
        <f t="shared" si="1"/>
        <v>10909.844169951039</v>
      </c>
      <c r="R21" s="74">
        <f t="shared" si="1"/>
        <v>11052.187271723293</v>
      </c>
      <c r="S21" s="74">
        <f t="shared" si="1"/>
        <v>11199.95756645051</v>
      </c>
      <c r="T21" s="74">
        <f t="shared" si="1"/>
        <v>11353.155054132701</v>
      </c>
      <c r="U21" s="74">
        <f t="shared" si="1"/>
        <v>11511.779734769867</v>
      </c>
      <c r="V21" s="74">
        <f t="shared" si="1"/>
        <v>11675.831608362012</v>
      </c>
      <c r="W21" s="74">
        <f t="shared" si="1"/>
        <v>11845.310674909129</v>
      </c>
      <c r="X21" s="74">
        <f t="shared" si="3"/>
        <v>12020.216934411224</v>
      </c>
      <c r="Y21" s="74">
        <f t="shared" si="3"/>
        <v>12200.55038686829</v>
      </c>
      <c r="Z21" s="74">
        <f t="shared" si="3"/>
        <v>12386.31103228034</v>
      </c>
      <c r="AA21" s="74">
        <f t="shared" si="3"/>
        <v>12577.498870647363</v>
      </c>
      <c r="AB21" s="74">
        <f t="shared" si="3"/>
        <v>12774.113901969362</v>
      </c>
      <c r="AC21" s="74">
        <f t="shared" si="3"/>
        <v>12976.156126246333</v>
      </c>
      <c r="AD21" s="74">
        <f t="shared" si="3"/>
        <v>13183.625543478276</v>
      </c>
      <c r="AE21" s="74">
        <f t="shared" si="3"/>
        <v>13396.522153665202</v>
      </c>
      <c r="AF21" s="74">
        <f t="shared" si="3"/>
        <v>13614.845956807108</v>
      </c>
      <c r="AG21" s="74">
        <f t="shared" si="3"/>
        <v>13838.596952903983</v>
      </c>
      <c r="AH21" s="74">
        <f t="shared" si="3"/>
        <v>14067.775141955834</v>
      </c>
      <c r="AI21" s="74">
        <f t="shared" si="3"/>
        <v>14302.38052396266</v>
      </c>
      <c r="AJ21" s="74">
        <f t="shared" si="3"/>
        <v>14542.413098924462</v>
      </c>
      <c r="AK21" s="74">
        <f t="shared" si="3"/>
        <v>14787.87286684127</v>
      </c>
      <c r="AL21" s="74">
        <f t="shared" si="3"/>
        <v>15038.75982771302</v>
      </c>
      <c r="AM21" s="74">
        <f t="shared" si="3"/>
        <v>15295.073981539757</v>
      </c>
      <c r="AN21" s="74">
        <f t="shared" si="3"/>
        <v>15556.815328321463</v>
      </c>
      <c r="AO21" s="74">
        <f t="shared" si="3"/>
        <v>15823.983868058142</v>
      </c>
    </row>
    <row r="22" spans="1:41" ht="15" thickBot="1">
      <c r="A22" s="18">
        <v>20</v>
      </c>
      <c r="B22" s="143">
        <v>10852.142985158489</v>
      </c>
      <c r="C22" s="20">
        <v>14721.925000000003</v>
      </c>
      <c r="D22" s="67">
        <v>18210.073469267481</v>
      </c>
      <c r="E22" s="25">
        <f t="array" ref="E22:G22">((LINEST(TRANSPOSE(B22:D22),TRANSPOSE($B$5:$D$5)^{1,2})))</f>
        <v>427.89461758862865</v>
      </c>
      <c r="F22" s="25">
        <v>-4402.6906683482939</v>
      </c>
      <c r="G22" s="25">
        <v>21786.59734161021</v>
      </c>
      <c r="H22" s="74">
        <f t="shared" si="1"/>
        <v>10852.142985158485</v>
      </c>
      <c r="I22" s="74">
        <f t="shared" si="1"/>
        <v>10938.184297957676</v>
      </c>
      <c r="J22" s="74">
        <f t="shared" si="1"/>
        <v>11032.783503108629</v>
      </c>
      <c r="K22" s="74">
        <f t="shared" si="1"/>
        <v>11135.94060061136</v>
      </c>
      <c r="L22" s="74">
        <f t="shared" si="1"/>
        <v>11247.65559046586</v>
      </c>
      <c r="M22" s="74">
        <f t="shared" si="1"/>
        <v>11367.928472672134</v>
      </c>
      <c r="N22" s="74">
        <f t="shared" si="1"/>
        <v>11496.75924723018</v>
      </c>
      <c r="O22" s="74">
        <f t="shared" si="1"/>
        <v>11634.147914140001</v>
      </c>
      <c r="P22" s="74">
        <f t="shared" si="1"/>
        <v>11780.094473401594</v>
      </c>
      <c r="Q22" s="74">
        <f t="shared" si="1"/>
        <v>11934.598925014958</v>
      </c>
      <c r="R22" s="74">
        <f t="shared" si="1"/>
        <v>12097.661268980111</v>
      </c>
      <c r="S22" s="74">
        <f t="shared" si="1"/>
        <v>12269.281505297022</v>
      </c>
      <c r="T22" s="74">
        <f t="shared" si="1"/>
        <v>12449.459633965704</v>
      </c>
      <c r="U22" s="74">
        <f t="shared" si="1"/>
        <v>12638.195654986157</v>
      </c>
      <c r="V22" s="74">
        <f t="shared" si="1"/>
        <v>12835.489568358389</v>
      </c>
      <c r="W22" s="74">
        <f t="shared" ref="W22:AO22" si="4">W$5^2*$E22+W$5*$F22+$G22</f>
        <v>13041.341374082389</v>
      </c>
      <c r="X22" s="74">
        <f t="shared" si="4"/>
        <v>13255.751072158164</v>
      </c>
      <c r="Y22" s="74">
        <f t="shared" si="4"/>
        <v>13478.718662585707</v>
      </c>
      <c r="Z22" s="74">
        <f t="shared" si="4"/>
        <v>13710.244145365028</v>
      </c>
      <c r="AA22" s="74">
        <f t="shared" si="4"/>
        <v>13950.327520496121</v>
      </c>
      <c r="AB22" s="74">
        <f t="shared" si="4"/>
        <v>14198.968787978982</v>
      </c>
      <c r="AC22" s="74">
        <f t="shared" si="4"/>
        <v>14456.167947813618</v>
      </c>
      <c r="AD22" s="74">
        <f t="shared" si="4"/>
        <v>14721.925000000021</v>
      </c>
      <c r="AE22" s="74">
        <f t="shared" si="4"/>
        <v>14996.239944538211</v>
      </c>
      <c r="AF22" s="74">
        <f t="shared" si="4"/>
        <v>15279.112781428164</v>
      </c>
      <c r="AG22" s="74">
        <f t="shared" si="4"/>
        <v>15570.54351066989</v>
      </c>
      <c r="AH22" s="74">
        <f t="shared" si="4"/>
        <v>15870.532132263383</v>
      </c>
      <c r="AI22" s="74">
        <f t="shared" si="4"/>
        <v>16179.078646208651</v>
      </c>
      <c r="AJ22" s="74">
        <f t="shared" si="4"/>
        <v>16496.183052505705</v>
      </c>
      <c r="AK22" s="74">
        <f t="shared" si="4"/>
        <v>16821.845351154549</v>
      </c>
      <c r="AL22" s="74">
        <f t="shared" si="4"/>
        <v>17156.065542155138</v>
      </c>
      <c r="AM22" s="74">
        <f t="shared" si="4"/>
        <v>17498.84362550751</v>
      </c>
      <c r="AN22" s="74">
        <f t="shared" si="4"/>
        <v>17850.179601211643</v>
      </c>
      <c r="AO22" s="74">
        <f t="shared" si="4"/>
        <v>18210.073469267543</v>
      </c>
    </row>
    <row r="23" spans="1:41">
      <c r="A23" s="22"/>
      <c r="B23" s="22"/>
      <c r="C23" s="23">
        <v>0</v>
      </c>
      <c r="D23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O23"/>
  <sheetViews>
    <sheetView workbookViewId="0">
      <selection activeCell="J27" sqref="J27"/>
    </sheetView>
  </sheetViews>
  <sheetFormatPr baseColWidth="10" defaultRowHeight="14.4"/>
  <cols>
    <col min="2" max="4" width="15.77734375" customWidth="1"/>
  </cols>
  <sheetData>
    <row r="1" spans="1:41" ht="15" thickBot="1">
      <c r="A1" s="2"/>
      <c r="B1" s="2"/>
      <c r="C1" s="2"/>
      <c r="D1" s="2"/>
    </row>
    <row r="2" spans="1:41" ht="15" thickBot="1">
      <c r="A2" s="71"/>
      <c r="B2" s="178" t="s">
        <v>76</v>
      </c>
      <c r="C2" s="68"/>
      <c r="D2" s="68"/>
    </row>
    <row r="4" spans="1:41" ht="28.8">
      <c r="A4" s="61" t="s">
        <v>5</v>
      </c>
      <c r="B4" s="59" t="s">
        <v>6</v>
      </c>
      <c r="C4" s="60" t="s">
        <v>7</v>
      </c>
      <c r="D4" s="62" t="s">
        <v>8</v>
      </c>
    </row>
    <row r="5" spans="1:41">
      <c r="A5" s="61"/>
      <c r="B5" s="59">
        <v>6.1</v>
      </c>
      <c r="C5" s="60">
        <v>8.3000000000000007</v>
      </c>
      <c r="D5" s="62">
        <v>9.4</v>
      </c>
      <c r="H5" s="26">
        <v>6.1</v>
      </c>
      <c r="I5" s="26">
        <v>6.2</v>
      </c>
      <c r="J5" s="26">
        <v>6.3</v>
      </c>
      <c r="K5" s="26">
        <v>6.4</v>
      </c>
      <c r="L5" s="26">
        <v>6.5</v>
      </c>
      <c r="M5" s="26">
        <v>6.6</v>
      </c>
      <c r="N5" s="26">
        <v>6.7</v>
      </c>
      <c r="O5" s="26">
        <v>6.8</v>
      </c>
      <c r="P5" s="26">
        <v>6.9</v>
      </c>
      <c r="Q5" s="26">
        <v>7</v>
      </c>
      <c r="R5" s="26">
        <v>7.1000000000000103</v>
      </c>
      <c r="S5" s="26">
        <v>7.2000000000000099</v>
      </c>
      <c r="T5" s="26">
        <v>7.3000000000000096</v>
      </c>
      <c r="U5" s="26">
        <v>7.4000000000000101</v>
      </c>
      <c r="V5" s="26">
        <v>7.5000000000000098</v>
      </c>
      <c r="W5" s="26">
        <v>7.6000000000000103</v>
      </c>
      <c r="X5" s="26">
        <v>7.7000000000000099</v>
      </c>
      <c r="Y5" s="26">
        <v>7.8000000000000096</v>
      </c>
      <c r="Z5" s="26">
        <v>7.9000000000000101</v>
      </c>
      <c r="AA5" s="26">
        <v>8.0000000000000107</v>
      </c>
      <c r="AB5" s="26">
        <v>8.1000000000000103</v>
      </c>
      <c r="AC5" s="26">
        <v>8.2000000000000099</v>
      </c>
      <c r="AD5" s="26">
        <v>8.3000000000000096</v>
      </c>
      <c r="AE5" s="26">
        <v>8.4000000000000092</v>
      </c>
      <c r="AF5" s="26">
        <v>8.5000000000000107</v>
      </c>
      <c r="AG5" s="26">
        <v>8.6000000000000103</v>
      </c>
      <c r="AH5" s="26">
        <v>8.7000000000000099</v>
      </c>
      <c r="AI5" s="26">
        <v>8.8000000000000096</v>
      </c>
      <c r="AJ5" s="26">
        <v>8.9000000000000092</v>
      </c>
      <c r="AK5" s="26">
        <v>9.0000000000000195</v>
      </c>
      <c r="AL5" s="26">
        <v>9.1000000000000192</v>
      </c>
      <c r="AM5" s="26">
        <v>9.2000000000000206</v>
      </c>
      <c r="AN5" s="26">
        <v>9.3000000000000203</v>
      </c>
      <c r="AO5" s="26">
        <v>9.4000000000000199</v>
      </c>
    </row>
    <row r="6" spans="1:41">
      <c r="A6" s="4">
        <v>12</v>
      </c>
      <c r="B6" s="143">
        <v>2625.1563332377168</v>
      </c>
      <c r="C6" s="6">
        <v>2936.521739130435</v>
      </c>
      <c r="D6" s="63">
        <v>3019.5525140351597</v>
      </c>
      <c r="E6" s="25">
        <f t="array" ref="E6:G6">((LINEST(TRANSPOSE(B6:D6),TRANSPOSE($B$5:$D$5)^{1,2})))</f>
        <v>-20.014305245629266</v>
      </c>
      <c r="F6" s="25">
        <v>429.73572548829702</v>
      </c>
      <c r="G6" s="25">
        <v>748.50070594896965</v>
      </c>
      <c r="H6" s="74">
        <f>H$5^2*$E6+H$5*$F6+$G6</f>
        <v>2625.1563332377164</v>
      </c>
      <c r="I6" s="74">
        <f t="shared" ref="I6:AO19" si="0">I$5^2*$E6+I$5*$F6+$G6</f>
        <v>2643.5123103344222</v>
      </c>
      <c r="J6" s="74">
        <f t="shared" si="0"/>
        <v>2661.468001326215</v>
      </c>
      <c r="K6" s="74">
        <f t="shared" si="0"/>
        <v>2679.0234062130958</v>
      </c>
      <c r="L6" s="74">
        <f t="shared" si="0"/>
        <v>2696.1785249950635</v>
      </c>
      <c r="M6" s="74">
        <f t="shared" si="0"/>
        <v>2712.9333576721192</v>
      </c>
      <c r="N6" s="74">
        <f t="shared" si="0"/>
        <v>2729.2879042442619</v>
      </c>
      <c r="O6" s="74">
        <f t="shared" si="0"/>
        <v>2745.242164711492</v>
      </c>
      <c r="P6" s="74">
        <f t="shared" si="0"/>
        <v>2760.7961390738096</v>
      </c>
      <c r="Q6" s="74">
        <f t="shared" si="0"/>
        <v>2775.9498273312147</v>
      </c>
      <c r="R6" s="74">
        <f t="shared" si="0"/>
        <v>2790.703229483709</v>
      </c>
      <c r="S6" s="74">
        <f t="shared" si="0"/>
        <v>2805.0563455312886</v>
      </c>
      <c r="T6" s="74">
        <f t="shared" si="0"/>
        <v>2819.009175473956</v>
      </c>
      <c r="U6" s="74">
        <f t="shared" si="0"/>
        <v>2832.5617193117105</v>
      </c>
      <c r="V6" s="74">
        <f t="shared" si="0"/>
        <v>2845.7139770445519</v>
      </c>
      <c r="W6" s="74">
        <f t="shared" si="0"/>
        <v>2858.4659486724822</v>
      </c>
      <c r="X6" s="74">
        <f t="shared" si="0"/>
        <v>2870.8176341954986</v>
      </c>
      <c r="Y6" s="74">
        <f t="shared" si="0"/>
        <v>2882.7690336136029</v>
      </c>
      <c r="Z6" s="74">
        <f t="shared" si="0"/>
        <v>2894.3201469267951</v>
      </c>
      <c r="AA6" s="74">
        <f t="shared" si="0"/>
        <v>2905.4709741350744</v>
      </c>
      <c r="AB6" s="74">
        <f t="shared" si="0"/>
        <v>2916.2215152384406</v>
      </c>
      <c r="AC6" s="74">
        <f t="shared" si="0"/>
        <v>2926.5717702368947</v>
      </c>
      <c r="AD6" s="74">
        <f t="shared" si="0"/>
        <v>2936.5217391304359</v>
      </c>
      <c r="AE6" s="74">
        <f t="shared" si="0"/>
        <v>2946.071421919065</v>
      </c>
      <c r="AF6" s="74">
        <f t="shared" si="0"/>
        <v>2955.220818602781</v>
      </c>
      <c r="AG6" s="74">
        <f t="shared" si="0"/>
        <v>2963.9699291815841</v>
      </c>
      <c r="AH6" s="74">
        <f t="shared" si="0"/>
        <v>2972.3187536554751</v>
      </c>
      <c r="AI6" s="74">
        <f t="shared" si="0"/>
        <v>2980.267292024454</v>
      </c>
      <c r="AJ6" s="74">
        <f t="shared" si="0"/>
        <v>2987.81554428852</v>
      </c>
      <c r="AK6" s="74">
        <f t="shared" si="0"/>
        <v>2994.9635104476738</v>
      </c>
      <c r="AL6" s="74">
        <f t="shared" si="0"/>
        <v>3001.7111905019146</v>
      </c>
      <c r="AM6" s="74">
        <f t="shared" si="0"/>
        <v>3008.0585844512425</v>
      </c>
      <c r="AN6" s="74">
        <f t="shared" si="0"/>
        <v>3014.0056922956574</v>
      </c>
      <c r="AO6" s="74">
        <f t="shared" si="0"/>
        <v>3019.552514035161</v>
      </c>
    </row>
    <row r="7" spans="1:41">
      <c r="A7" s="7">
        <v>12.5</v>
      </c>
      <c r="B7" s="143">
        <v>2964.6263529237931</v>
      </c>
      <c r="C7" s="9">
        <v>3213.04347826087</v>
      </c>
      <c r="D7" s="64">
        <v>3379.5648479923166</v>
      </c>
      <c r="E7" s="25">
        <f t="array" ref="E7:G7">((LINEST(TRANSPOSE(B7:D7),TRANSPOSE($B$5:$D$5)^{1,2})))</f>
        <v>11.656420678487114</v>
      </c>
      <c r="F7" s="25">
        <v>-54.935582616997763</v>
      </c>
      <c r="G7" s="25">
        <v>2865.9979934409739</v>
      </c>
      <c r="H7" s="74">
        <f t="shared" ref="H7:W22" si="1">H$5^2*$E7+H$5*$F7+$G7</f>
        <v>2964.6263529237931</v>
      </c>
      <c r="I7" s="74">
        <f t="shared" si="1"/>
        <v>2973.4701920966327</v>
      </c>
      <c r="J7" s="74">
        <f t="shared" si="1"/>
        <v>2982.5471596830416</v>
      </c>
      <c r="K7" s="74">
        <f t="shared" si="1"/>
        <v>2991.8572556830204</v>
      </c>
      <c r="L7" s="74">
        <f t="shared" si="1"/>
        <v>3001.400480096569</v>
      </c>
      <c r="M7" s="74">
        <f t="shared" si="1"/>
        <v>3011.1768329236875</v>
      </c>
      <c r="N7" s="74">
        <f t="shared" si="1"/>
        <v>3021.1863141643753</v>
      </c>
      <c r="O7" s="74">
        <f t="shared" si="1"/>
        <v>3031.4289238186329</v>
      </c>
      <c r="P7" s="74">
        <f t="shared" si="1"/>
        <v>3041.9046618864609</v>
      </c>
      <c r="Q7" s="74">
        <f t="shared" si="1"/>
        <v>3052.6135283678582</v>
      </c>
      <c r="R7" s="74">
        <f t="shared" si="1"/>
        <v>3063.5555232628262</v>
      </c>
      <c r="S7" s="74">
        <f t="shared" si="1"/>
        <v>3074.7306465713632</v>
      </c>
      <c r="T7" s="74">
        <f t="shared" si="1"/>
        <v>3086.1388982934695</v>
      </c>
      <c r="U7" s="74">
        <f t="shared" si="1"/>
        <v>3097.7802784291462</v>
      </c>
      <c r="V7" s="74">
        <f t="shared" si="1"/>
        <v>3109.6547869783922</v>
      </c>
      <c r="W7" s="74">
        <f t="shared" si="1"/>
        <v>3121.762423941208</v>
      </c>
      <c r="X7" s="74">
        <f t="shared" si="0"/>
        <v>3134.1031893175932</v>
      </c>
      <c r="Y7" s="74">
        <f t="shared" si="0"/>
        <v>3146.6770831075487</v>
      </c>
      <c r="Z7" s="74">
        <f t="shared" si="0"/>
        <v>3159.4841053110736</v>
      </c>
      <c r="AA7" s="74">
        <f t="shared" si="0"/>
        <v>3172.5242559281687</v>
      </c>
      <c r="AB7" s="74">
        <f t="shared" si="0"/>
        <v>3185.7975349588332</v>
      </c>
      <c r="AC7" s="74">
        <f t="shared" si="0"/>
        <v>3199.3039424030671</v>
      </c>
      <c r="AD7" s="74">
        <f t="shared" si="0"/>
        <v>3213.0434782608709</v>
      </c>
      <c r="AE7" s="74">
        <f t="shared" si="0"/>
        <v>3227.0161425322449</v>
      </c>
      <c r="AF7" s="74">
        <f t="shared" si="0"/>
        <v>3241.2219352171887</v>
      </c>
      <c r="AG7" s="74">
        <f t="shared" si="0"/>
        <v>3255.6608563157015</v>
      </c>
      <c r="AH7" s="74">
        <f t="shared" si="0"/>
        <v>3270.3329058277845</v>
      </c>
      <c r="AI7" s="74">
        <f t="shared" si="0"/>
        <v>3285.238083753437</v>
      </c>
      <c r="AJ7" s="74">
        <f t="shared" si="0"/>
        <v>3300.3763900926597</v>
      </c>
      <c r="AK7" s="74">
        <f t="shared" si="0"/>
        <v>3315.7478248454536</v>
      </c>
      <c r="AL7" s="74">
        <f t="shared" si="0"/>
        <v>3331.352388011815</v>
      </c>
      <c r="AM7" s="74">
        <f t="shared" si="0"/>
        <v>3347.1900795917472</v>
      </c>
      <c r="AN7" s="74">
        <f t="shared" si="0"/>
        <v>3363.2608995852484</v>
      </c>
      <c r="AO7" s="74">
        <f t="shared" si="0"/>
        <v>3379.5648479923193</v>
      </c>
    </row>
    <row r="8" spans="1:41">
      <c r="A8" s="7">
        <v>13</v>
      </c>
      <c r="B8" s="143">
        <v>3322.0625500133374</v>
      </c>
      <c r="C8" s="9">
        <v>3514.7826086956525</v>
      </c>
      <c r="D8" s="64">
        <v>3770.8442251267011</v>
      </c>
      <c r="E8" s="25">
        <f t="array" ref="E8:G8">((LINEST(TRANSPOSE(B8:D8),TRANSPOSE($B$5:$D$5)^{1,2})))</f>
        <v>43.994927572972735</v>
      </c>
      <c r="F8" s="25">
        <v>-545.92693037702804</v>
      </c>
      <c r="G8" s="25">
        <v>5015.1655703228926</v>
      </c>
      <c r="H8" s="74">
        <f t="shared" si="1"/>
        <v>3322.0625500133369</v>
      </c>
      <c r="I8" s="74">
        <f t="shared" si="1"/>
        <v>3321.583617890391</v>
      </c>
      <c r="J8" s="74">
        <f t="shared" si="1"/>
        <v>3321.9845843189037</v>
      </c>
      <c r="K8" s="74">
        <f t="shared" si="1"/>
        <v>3323.2654492988763</v>
      </c>
      <c r="L8" s="74">
        <f t="shared" si="1"/>
        <v>3325.426212830308</v>
      </c>
      <c r="M8" s="74">
        <f t="shared" si="1"/>
        <v>3328.4668749131997</v>
      </c>
      <c r="N8" s="74">
        <f t="shared" si="1"/>
        <v>3332.3874355475509</v>
      </c>
      <c r="O8" s="74">
        <f t="shared" si="1"/>
        <v>3337.1878947333607</v>
      </c>
      <c r="P8" s="74">
        <f t="shared" si="1"/>
        <v>3342.868252470631</v>
      </c>
      <c r="Q8" s="74">
        <f t="shared" si="1"/>
        <v>3349.4285087593603</v>
      </c>
      <c r="R8" s="74">
        <f t="shared" si="1"/>
        <v>3356.86866359955</v>
      </c>
      <c r="S8" s="74">
        <f t="shared" si="1"/>
        <v>3365.1887169911984</v>
      </c>
      <c r="T8" s="74">
        <f t="shared" si="1"/>
        <v>3374.3886689343058</v>
      </c>
      <c r="U8" s="74">
        <f t="shared" si="1"/>
        <v>3384.4685194288727</v>
      </c>
      <c r="V8" s="74">
        <f t="shared" si="1"/>
        <v>3395.4282684748996</v>
      </c>
      <c r="W8" s="74">
        <f t="shared" si="1"/>
        <v>3407.2679160723856</v>
      </c>
      <c r="X8" s="74">
        <f t="shared" si="0"/>
        <v>3419.987462221331</v>
      </c>
      <c r="Y8" s="74">
        <f t="shared" si="0"/>
        <v>3433.586906921736</v>
      </c>
      <c r="Z8" s="74">
        <f t="shared" si="0"/>
        <v>3448.066250173601</v>
      </c>
      <c r="AA8" s="74">
        <f t="shared" si="0"/>
        <v>3463.4254919769251</v>
      </c>
      <c r="AB8" s="74">
        <f t="shared" si="0"/>
        <v>3479.6646323317086</v>
      </c>
      <c r="AC8" s="74">
        <f t="shared" si="0"/>
        <v>3496.7836712379512</v>
      </c>
      <c r="AD8" s="74">
        <f t="shared" si="0"/>
        <v>3514.7826086956534</v>
      </c>
      <c r="AE8" s="74">
        <f t="shared" si="0"/>
        <v>3533.661444704815</v>
      </c>
      <c r="AF8" s="74">
        <f t="shared" si="0"/>
        <v>3553.4201792654367</v>
      </c>
      <c r="AG8" s="74">
        <f t="shared" si="0"/>
        <v>3574.0588123775169</v>
      </c>
      <c r="AH8" s="74">
        <f t="shared" si="0"/>
        <v>3595.5773440410567</v>
      </c>
      <c r="AI8" s="74">
        <f t="shared" si="0"/>
        <v>3617.9757742560564</v>
      </c>
      <c r="AJ8" s="74">
        <f t="shared" si="0"/>
        <v>3641.2541030225152</v>
      </c>
      <c r="AK8" s="74">
        <f t="shared" si="0"/>
        <v>3665.4123303404367</v>
      </c>
      <c r="AL8" s="74">
        <f t="shared" si="0"/>
        <v>3690.4504562098141</v>
      </c>
      <c r="AM8" s="74">
        <f t="shared" si="0"/>
        <v>3716.3684806306524</v>
      </c>
      <c r="AN8" s="74">
        <f t="shared" si="0"/>
        <v>3743.1664036029488</v>
      </c>
      <c r="AO8" s="74">
        <f t="shared" si="0"/>
        <v>3770.8442251267047</v>
      </c>
    </row>
    <row r="9" spans="1:41">
      <c r="A9" s="7">
        <v>13.5</v>
      </c>
      <c r="B9" s="143">
        <v>3691.2146833157817</v>
      </c>
      <c r="C9" s="9">
        <v>3846.9565217391309</v>
      </c>
      <c r="D9" s="64">
        <v>4198.3740033097638</v>
      </c>
      <c r="E9" s="25">
        <f t="array" ref="E9:G9">((LINEST(TRANSPOSE(B9:D9),TRANSPOSE($B$5:$D$5)^{1,2})))</f>
        <v>75.357179713211593</v>
      </c>
      <c r="F9" s="25">
        <v>-1014.3516431323612</v>
      </c>
      <c r="G9" s="25">
        <v>7074.7190492945811</v>
      </c>
      <c r="H9" s="74">
        <f t="shared" si="1"/>
        <v>3691.2146833157813</v>
      </c>
      <c r="I9" s="74">
        <f t="shared" si="1"/>
        <v>3682.4688500497955</v>
      </c>
      <c r="J9" s="74">
        <f t="shared" si="1"/>
        <v>3675.2301603780734</v>
      </c>
      <c r="K9" s="74">
        <f t="shared" si="1"/>
        <v>3669.4986143006163</v>
      </c>
      <c r="L9" s="74">
        <f t="shared" si="1"/>
        <v>3665.2742118174228</v>
      </c>
      <c r="M9" s="74">
        <f t="shared" si="1"/>
        <v>3662.5569529284935</v>
      </c>
      <c r="N9" s="74">
        <f t="shared" si="1"/>
        <v>3661.3468376338287</v>
      </c>
      <c r="O9" s="74">
        <f t="shared" si="1"/>
        <v>3661.6438659334281</v>
      </c>
      <c r="P9" s="74">
        <f t="shared" si="1"/>
        <v>3663.4480378272929</v>
      </c>
      <c r="Q9" s="74">
        <f t="shared" si="1"/>
        <v>3666.7593533154209</v>
      </c>
      <c r="R9" s="74">
        <f t="shared" si="1"/>
        <v>3671.5778123978134</v>
      </c>
      <c r="S9" s="74">
        <f t="shared" si="1"/>
        <v>3677.9034150744701</v>
      </c>
      <c r="T9" s="74">
        <f t="shared" si="1"/>
        <v>3685.7361613453904</v>
      </c>
      <c r="U9" s="74">
        <f t="shared" si="1"/>
        <v>3695.0760512105753</v>
      </c>
      <c r="V9" s="74">
        <f t="shared" si="1"/>
        <v>3705.9230846700248</v>
      </c>
      <c r="W9" s="74">
        <f t="shared" si="1"/>
        <v>3718.2772617237388</v>
      </c>
      <c r="X9" s="74">
        <f t="shared" si="0"/>
        <v>3732.1385823717164</v>
      </c>
      <c r="Y9" s="74">
        <f t="shared" si="0"/>
        <v>3747.5070466139587</v>
      </c>
      <c r="Z9" s="74">
        <f t="shared" si="0"/>
        <v>3764.3826544504645</v>
      </c>
      <c r="AA9" s="74">
        <f t="shared" si="0"/>
        <v>3782.765405881235</v>
      </c>
      <c r="AB9" s="74">
        <f t="shared" si="0"/>
        <v>3802.65530090627</v>
      </c>
      <c r="AC9" s="74">
        <f t="shared" si="0"/>
        <v>3824.0523395255686</v>
      </c>
      <c r="AD9" s="74">
        <f t="shared" si="0"/>
        <v>3846.9565217391309</v>
      </c>
      <c r="AE9" s="74">
        <f t="shared" si="0"/>
        <v>3871.3678475469587</v>
      </c>
      <c r="AF9" s="74">
        <f t="shared" si="0"/>
        <v>3897.2863169490511</v>
      </c>
      <c r="AG9" s="74">
        <f t="shared" si="0"/>
        <v>3924.7119299454062</v>
      </c>
      <c r="AH9" s="74">
        <f t="shared" si="0"/>
        <v>3953.6446865360258</v>
      </c>
      <c r="AI9" s="74">
        <f t="shared" si="0"/>
        <v>3984.0845867209118</v>
      </c>
      <c r="AJ9" s="74">
        <f t="shared" si="0"/>
        <v>4016.0316305000597</v>
      </c>
      <c r="AK9" s="74">
        <f t="shared" si="0"/>
        <v>4049.4858178734767</v>
      </c>
      <c r="AL9" s="74">
        <f t="shared" si="0"/>
        <v>4084.4471488411527</v>
      </c>
      <c r="AM9" s="74">
        <f t="shared" si="0"/>
        <v>4120.9156234030952</v>
      </c>
      <c r="AN9" s="74">
        <f t="shared" si="0"/>
        <v>4158.8912415593004</v>
      </c>
      <c r="AO9" s="74">
        <f t="shared" si="0"/>
        <v>4198.3740033097693</v>
      </c>
    </row>
    <row r="10" spans="1:41">
      <c r="A10" s="7">
        <v>14</v>
      </c>
      <c r="B10" s="143">
        <v>4070.4893169639831</v>
      </c>
      <c r="C10" s="9">
        <v>4216.521739130435</v>
      </c>
      <c r="D10" s="64">
        <v>4670.4062945126507</v>
      </c>
      <c r="E10" s="25">
        <f t="array" ref="E10:G10">((LINEST(TRANSPOSE(B10:D10),TRANSPOSE($B$5:$D$5)^{1,2})))</f>
        <v>104.92240889779326</v>
      </c>
      <c r="F10" s="25">
        <v>-1444.5043144161998</v>
      </c>
      <c r="G10" s="25">
        <v>8977.8027998159159</v>
      </c>
      <c r="H10" s="74">
        <f t="shared" si="1"/>
        <v>4070.4893169639836</v>
      </c>
      <c r="I10" s="74">
        <f t="shared" si="1"/>
        <v>4055.0934484666514</v>
      </c>
      <c r="J10" s="74">
        <f t="shared" si="1"/>
        <v>4041.7960281472715</v>
      </c>
      <c r="K10" s="74">
        <f t="shared" si="1"/>
        <v>4030.5970560058486</v>
      </c>
      <c r="L10" s="74">
        <f t="shared" si="1"/>
        <v>4021.4965320423826</v>
      </c>
      <c r="M10" s="74">
        <f t="shared" si="1"/>
        <v>4014.4944562568717</v>
      </c>
      <c r="N10" s="74">
        <f t="shared" si="1"/>
        <v>4009.5908286493168</v>
      </c>
      <c r="O10" s="74">
        <f t="shared" si="1"/>
        <v>4006.7856492197179</v>
      </c>
      <c r="P10" s="74">
        <f t="shared" si="1"/>
        <v>4006.0789179680751</v>
      </c>
      <c r="Q10" s="74">
        <f t="shared" si="1"/>
        <v>4007.4706348943864</v>
      </c>
      <c r="R10" s="74">
        <f t="shared" si="1"/>
        <v>4010.9607999986565</v>
      </c>
      <c r="S10" s="74">
        <f t="shared" si="1"/>
        <v>4016.5494132808799</v>
      </c>
      <c r="T10" s="74">
        <f t="shared" si="1"/>
        <v>4024.2364747410611</v>
      </c>
      <c r="U10" s="74">
        <f t="shared" si="1"/>
        <v>4034.0219843791965</v>
      </c>
      <c r="V10" s="74">
        <f t="shared" si="1"/>
        <v>4045.9059421952898</v>
      </c>
      <c r="W10" s="74">
        <f t="shared" si="1"/>
        <v>4059.8883481893372</v>
      </c>
      <c r="X10" s="74">
        <f t="shared" si="0"/>
        <v>4075.9692023613425</v>
      </c>
      <c r="Y10" s="74">
        <f t="shared" si="0"/>
        <v>4094.148504711301</v>
      </c>
      <c r="Z10" s="74">
        <f t="shared" si="0"/>
        <v>4114.4262552392165</v>
      </c>
      <c r="AA10" s="74">
        <f t="shared" si="0"/>
        <v>4136.8024539450898</v>
      </c>
      <c r="AB10" s="74">
        <f t="shared" si="0"/>
        <v>4161.2771008289155</v>
      </c>
      <c r="AC10" s="74">
        <f t="shared" si="0"/>
        <v>4187.8501958906991</v>
      </c>
      <c r="AD10" s="74">
        <f t="shared" si="0"/>
        <v>4216.5217391304386</v>
      </c>
      <c r="AE10" s="74">
        <f t="shared" si="0"/>
        <v>4247.2917305481342</v>
      </c>
      <c r="AF10" s="74">
        <f t="shared" si="0"/>
        <v>4280.1601701437849</v>
      </c>
      <c r="AG10" s="74">
        <f t="shared" si="0"/>
        <v>4315.1270579173915</v>
      </c>
      <c r="AH10" s="74">
        <f t="shared" si="0"/>
        <v>4352.1923938689524</v>
      </c>
      <c r="AI10" s="74">
        <f t="shared" si="0"/>
        <v>4391.3561779984711</v>
      </c>
      <c r="AJ10" s="74">
        <f t="shared" si="0"/>
        <v>4432.6184103059459</v>
      </c>
      <c r="AK10" s="74">
        <f t="shared" si="0"/>
        <v>4475.9790907913812</v>
      </c>
      <c r="AL10" s="74">
        <f t="shared" si="0"/>
        <v>4521.438219454767</v>
      </c>
      <c r="AM10" s="74">
        <f t="shared" si="0"/>
        <v>4568.9957962961089</v>
      </c>
      <c r="AN10" s="74">
        <f t="shared" si="0"/>
        <v>4618.6518213154068</v>
      </c>
      <c r="AO10" s="74">
        <f t="shared" si="0"/>
        <v>4670.4062945126607</v>
      </c>
    </row>
    <row r="11" spans="1:41">
      <c r="A11" s="7">
        <v>14.5</v>
      </c>
      <c r="B11" s="143">
        <v>4458.4265823866062</v>
      </c>
      <c r="C11" s="9">
        <v>4631.304347826087</v>
      </c>
      <c r="D11" s="64">
        <v>5194.1319601215391</v>
      </c>
      <c r="E11" s="25">
        <f t="array" ref="E11:G11">((LINEST(TRANSPOSE(B11:D11),TRANSPOSE($B$5:$D$5)^{1,2})))</f>
        <v>131.23656462140815</v>
      </c>
      <c r="F11" s="25">
        <v>-1811.2257280757865</v>
      </c>
      <c r="G11" s="25">
        <v>10623.590954086305</v>
      </c>
      <c r="H11" s="74">
        <f t="shared" si="1"/>
        <v>4458.4265823866044</v>
      </c>
      <c r="I11" s="74">
        <f t="shared" si="1"/>
        <v>4438.7249840633585</v>
      </c>
      <c r="J11" s="74">
        <f t="shared" si="1"/>
        <v>4421.6481170325396</v>
      </c>
      <c r="K11" s="74">
        <f t="shared" si="1"/>
        <v>4407.1959812941504</v>
      </c>
      <c r="L11" s="74">
        <f t="shared" si="1"/>
        <v>4395.3685768481873</v>
      </c>
      <c r="M11" s="74">
        <f t="shared" si="1"/>
        <v>4386.1659036946521</v>
      </c>
      <c r="N11" s="74">
        <f t="shared" si="1"/>
        <v>4379.5879618335466</v>
      </c>
      <c r="O11" s="74">
        <f t="shared" si="1"/>
        <v>4375.6347512648681</v>
      </c>
      <c r="P11" s="74">
        <f t="shared" si="1"/>
        <v>4374.3062719886202</v>
      </c>
      <c r="Q11" s="74">
        <f t="shared" si="1"/>
        <v>4375.6025240047984</v>
      </c>
      <c r="R11" s="74">
        <f t="shared" si="1"/>
        <v>4379.5235073134054</v>
      </c>
      <c r="S11" s="74">
        <f t="shared" si="1"/>
        <v>4386.0692219144421</v>
      </c>
      <c r="T11" s="74">
        <f t="shared" si="1"/>
        <v>4395.2396678079049</v>
      </c>
      <c r="U11" s="74">
        <f t="shared" si="1"/>
        <v>4407.0348449937974</v>
      </c>
      <c r="V11" s="74">
        <f t="shared" si="1"/>
        <v>4421.4547534721169</v>
      </c>
      <c r="W11" s="74">
        <f t="shared" si="1"/>
        <v>4438.4993932428633</v>
      </c>
      <c r="X11" s="74">
        <f t="shared" si="0"/>
        <v>4458.1687643060404</v>
      </c>
      <c r="Y11" s="74">
        <f t="shared" si="0"/>
        <v>4480.4628666616445</v>
      </c>
      <c r="Z11" s="74">
        <f t="shared" si="0"/>
        <v>4505.3817003096774</v>
      </c>
      <c r="AA11" s="74">
        <f t="shared" si="0"/>
        <v>4532.9252652501364</v>
      </c>
      <c r="AB11" s="74">
        <f t="shared" si="0"/>
        <v>4563.0935614830269</v>
      </c>
      <c r="AC11" s="74">
        <f t="shared" si="0"/>
        <v>4595.8865890083434</v>
      </c>
      <c r="AD11" s="74">
        <f t="shared" si="0"/>
        <v>4631.3043478260879</v>
      </c>
      <c r="AE11" s="74">
        <f t="shared" si="0"/>
        <v>4669.3468379362621</v>
      </c>
      <c r="AF11" s="74">
        <f t="shared" si="0"/>
        <v>4710.0140593388642</v>
      </c>
      <c r="AG11" s="74">
        <f t="shared" si="0"/>
        <v>4753.3060120338923</v>
      </c>
      <c r="AH11" s="74">
        <f t="shared" si="0"/>
        <v>4799.2226960213502</v>
      </c>
      <c r="AI11" s="74">
        <f t="shared" si="0"/>
        <v>4847.764111301236</v>
      </c>
      <c r="AJ11" s="74">
        <f t="shared" si="0"/>
        <v>4898.9302578735496</v>
      </c>
      <c r="AK11" s="74">
        <f t="shared" si="0"/>
        <v>4952.7211357382967</v>
      </c>
      <c r="AL11" s="74">
        <f t="shared" si="0"/>
        <v>5009.1367448954679</v>
      </c>
      <c r="AM11" s="74">
        <f t="shared" si="0"/>
        <v>5068.1770853450689</v>
      </c>
      <c r="AN11" s="74">
        <f t="shared" si="0"/>
        <v>5129.8421570870923</v>
      </c>
      <c r="AO11" s="74">
        <f t="shared" si="0"/>
        <v>5194.1319601215491</v>
      </c>
    </row>
    <row r="12" spans="1:41">
      <c r="A12" s="7">
        <v>15</v>
      </c>
      <c r="B12" s="143">
        <v>4865.0302114803626</v>
      </c>
      <c r="C12" s="9">
        <v>5100</v>
      </c>
      <c r="D12" s="64">
        <v>5776.66163141994</v>
      </c>
      <c r="E12" s="25">
        <f t="array" ref="E12:G12">((LINEST(TRANSPOSE(B12:D12),TRANSPOSE($B$5:$D$5)^{1,2})))</f>
        <v>154.04317828102512</v>
      </c>
      <c r="F12" s="25">
        <v>-2111.4173179196541</v>
      </c>
      <c r="G12" s="25">
        <v>12012.729186953307</v>
      </c>
      <c r="H12" s="74">
        <f t="shared" si="1"/>
        <v>4865.0302114803626</v>
      </c>
      <c r="I12" s="74">
        <f t="shared" si="1"/>
        <v>4843.3615889740577</v>
      </c>
      <c r="J12" s="74">
        <f t="shared" si="1"/>
        <v>4824.7738300333731</v>
      </c>
      <c r="K12" s="74">
        <f t="shared" si="1"/>
        <v>4809.2669346583116</v>
      </c>
      <c r="L12" s="74">
        <f t="shared" si="1"/>
        <v>4796.8409028488668</v>
      </c>
      <c r="M12" s="74">
        <f t="shared" si="1"/>
        <v>4787.4957346050442</v>
      </c>
      <c r="N12" s="74">
        <f t="shared" si="1"/>
        <v>4781.2314299268428</v>
      </c>
      <c r="O12" s="74">
        <f t="shared" si="1"/>
        <v>4778.04798881426</v>
      </c>
      <c r="P12" s="74">
        <f t="shared" si="1"/>
        <v>4777.9454112673002</v>
      </c>
      <c r="Q12" s="74">
        <f t="shared" si="1"/>
        <v>4780.9236972859599</v>
      </c>
      <c r="R12" s="74">
        <f t="shared" si="1"/>
        <v>4786.9828468702408</v>
      </c>
      <c r="S12" s="74">
        <f t="shared" si="1"/>
        <v>4796.1228600201403</v>
      </c>
      <c r="T12" s="74">
        <f t="shared" si="1"/>
        <v>4808.3437367356619</v>
      </c>
      <c r="U12" s="74">
        <f t="shared" si="1"/>
        <v>4823.6454770168039</v>
      </c>
      <c r="V12" s="74">
        <f t="shared" si="1"/>
        <v>4842.0280808635653</v>
      </c>
      <c r="W12" s="74">
        <f t="shared" si="1"/>
        <v>4863.4915482759498</v>
      </c>
      <c r="X12" s="74">
        <f t="shared" si="0"/>
        <v>4888.0358792539537</v>
      </c>
      <c r="Y12" s="74">
        <f t="shared" si="0"/>
        <v>4915.6610737975752</v>
      </c>
      <c r="Z12" s="74">
        <f t="shared" si="0"/>
        <v>4946.3671319068217</v>
      </c>
      <c r="AA12" s="74">
        <f t="shared" si="0"/>
        <v>4980.1540535816857</v>
      </c>
      <c r="AB12" s="74">
        <f t="shared" si="0"/>
        <v>5017.021838822171</v>
      </c>
      <c r="AC12" s="74">
        <f t="shared" si="0"/>
        <v>5056.9704876282758</v>
      </c>
      <c r="AD12" s="74">
        <f t="shared" si="0"/>
        <v>5100.0000000000036</v>
      </c>
      <c r="AE12" s="74">
        <f t="shared" si="0"/>
        <v>5146.1103759373491</v>
      </c>
      <c r="AF12" s="74">
        <f t="shared" si="0"/>
        <v>5195.3016154403158</v>
      </c>
      <c r="AG12" s="74">
        <f t="shared" si="0"/>
        <v>5247.5737185089056</v>
      </c>
      <c r="AH12" s="74">
        <f t="shared" si="0"/>
        <v>5302.926685143113</v>
      </c>
      <c r="AI12" s="74">
        <f t="shared" si="0"/>
        <v>5361.3605153429398</v>
      </c>
      <c r="AJ12" s="74">
        <f t="shared" si="0"/>
        <v>5422.8752091083916</v>
      </c>
      <c r="AK12" s="74">
        <f t="shared" si="0"/>
        <v>5487.4707664394682</v>
      </c>
      <c r="AL12" s="74">
        <f t="shared" si="0"/>
        <v>5555.147187336157</v>
      </c>
      <c r="AM12" s="74">
        <f t="shared" si="0"/>
        <v>5625.9044717984725</v>
      </c>
      <c r="AN12" s="74">
        <f t="shared" si="0"/>
        <v>5699.742619826402</v>
      </c>
      <c r="AO12" s="74">
        <f t="shared" si="0"/>
        <v>5776.6616314199528</v>
      </c>
    </row>
    <row r="13" spans="1:41" ht="15" thickBot="1">
      <c r="A13" s="10">
        <v>15.5</v>
      </c>
      <c r="B13" s="143">
        <v>5294.001135407083</v>
      </c>
      <c r="C13" s="12">
        <v>5633.913043478261</v>
      </c>
      <c r="D13" s="65">
        <v>6432.9596930485677</v>
      </c>
      <c r="E13" s="25">
        <f t="array" ref="E13:G13">((LINEST(TRANSPOSE(B13:D13),TRANSPOSE($B$5:$D$5)^{1,2})))</f>
        <v>173.3032219103905</v>
      </c>
      <c r="F13" s="25">
        <v>-2341.0609827499975</v>
      </c>
      <c r="G13" s="25">
        <v>13125.860242896439</v>
      </c>
      <c r="H13" s="74">
        <f t="shared" si="1"/>
        <v>5294.0011354070848</v>
      </c>
      <c r="I13" s="74">
        <f t="shared" si="1"/>
        <v>5273.0580000818663</v>
      </c>
      <c r="J13" s="74">
        <f t="shared" si="1"/>
        <v>5255.5809291948526</v>
      </c>
      <c r="K13" s="74">
        <f t="shared" si="1"/>
        <v>5241.56992274605</v>
      </c>
      <c r="L13" s="74">
        <f t="shared" si="1"/>
        <v>5231.0249807354539</v>
      </c>
      <c r="M13" s="74">
        <f t="shared" si="1"/>
        <v>5223.9461031630663</v>
      </c>
      <c r="N13" s="74">
        <f t="shared" si="1"/>
        <v>5220.333290028886</v>
      </c>
      <c r="O13" s="74">
        <f t="shared" si="1"/>
        <v>5220.1865413329115</v>
      </c>
      <c r="P13" s="74">
        <f t="shared" si="1"/>
        <v>5223.505857075148</v>
      </c>
      <c r="Q13" s="74">
        <f t="shared" si="1"/>
        <v>5230.2912372555911</v>
      </c>
      <c r="R13" s="74">
        <f t="shared" si="1"/>
        <v>5240.5426818742435</v>
      </c>
      <c r="S13" s="74">
        <f t="shared" si="1"/>
        <v>5254.2601909311015</v>
      </c>
      <c r="T13" s="74">
        <f t="shared" si="1"/>
        <v>5271.4437644261689</v>
      </c>
      <c r="U13" s="74">
        <f t="shared" si="1"/>
        <v>5292.0934023594418</v>
      </c>
      <c r="V13" s="74">
        <f t="shared" si="1"/>
        <v>5316.2091047309259</v>
      </c>
      <c r="W13" s="74">
        <f t="shared" si="1"/>
        <v>5343.7908715406174</v>
      </c>
      <c r="X13" s="74">
        <f t="shared" si="0"/>
        <v>5374.8387027885128</v>
      </c>
      <c r="Y13" s="74">
        <f t="shared" si="0"/>
        <v>5409.3525984746193</v>
      </c>
      <c r="Z13" s="74">
        <f t="shared" si="0"/>
        <v>5447.3325585989351</v>
      </c>
      <c r="AA13" s="74">
        <f t="shared" si="0"/>
        <v>5488.7785831614547</v>
      </c>
      <c r="AB13" s="74">
        <f t="shared" si="0"/>
        <v>5533.6906721621854</v>
      </c>
      <c r="AC13" s="74">
        <f t="shared" si="0"/>
        <v>5582.0688256011217</v>
      </c>
      <c r="AD13" s="74">
        <f t="shared" si="0"/>
        <v>5633.9130434782655</v>
      </c>
      <c r="AE13" s="74">
        <f t="shared" si="0"/>
        <v>5689.2233257936205</v>
      </c>
      <c r="AF13" s="74">
        <f t="shared" si="0"/>
        <v>5747.9996725471829</v>
      </c>
      <c r="AG13" s="74">
        <f t="shared" si="0"/>
        <v>5810.2420837389509</v>
      </c>
      <c r="AH13" s="74">
        <f t="shared" si="0"/>
        <v>5875.9505593689209</v>
      </c>
      <c r="AI13" s="74">
        <f t="shared" si="0"/>
        <v>5945.1250994371057</v>
      </c>
      <c r="AJ13" s="74">
        <f t="shared" si="0"/>
        <v>6017.765703943498</v>
      </c>
      <c r="AK13" s="74">
        <f t="shared" si="0"/>
        <v>6093.8723728881068</v>
      </c>
      <c r="AL13" s="74">
        <f t="shared" si="0"/>
        <v>6173.4451062709122</v>
      </c>
      <c r="AM13" s="74">
        <f t="shared" si="0"/>
        <v>6256.4839040919323</v>
      </c>
      <c r="AN13" s="74">
        <f t="shared" si="0"/>
        <v>6342.9887663511545</v>
      </c>
      <c r="AO13" s="74">
        <f t="shared" si="0"/>
        <v>6432.9596930485841</v>
      </c>
    </row>
    <row r="14" spans="1:41" ht="15" thickBot="1">
      <c r="A14" s="13">
        <v>16</v>
      </c>
      <c r="B14" s="143">
        <v>5752.5166804762121</v>
      </c>
      <c r="C14" s="15">
        <v>6243.4782608695659</v>
      </c>
      <c r="D14" s="66">
        <v>7174.0508481967654</v>
      </c>
      <c r="E14" s="25">
        <f t="array" ref="E14:G14">((LINEST(TRANSPOSE(B14:D14),TRANSPOSE($B$5:$D$5)^{1,2})))</f>
        <v>188.73052262548825</v>
      </c>
      <c r="F14" s="25">
        <v>-2494.5551710827799</v>
      </c>
      <c r="G14" s="25">
        <v>13946.640477186753</v>
      </c>
      <c r="H14" s="74">
        <f t="shared" si="1"/>
        <v>5752.5166804762121</v>
      </c>
      <c r="I14" s="74">
        <f t="shared" si="1"/>
        <v>5735.199706197287</v>
      </c>
      <c r="J14" s="74">
        <f t="shared" si="1"/>
        <v>5721.6573423708687</v>
      </c>
      <c r="K14" s="74">
        <f t="shared" si="1"/>
        <v>5711.8895889969608</v>
      </c>
      <c r="L14" s="74">
        <f t="shared" si="1"/>
        <v>5705.8964460755615</v>
      </c>
      <c r="M14" s="74">
        <f t="shared" si="1"/>
        <v>5703.6779136066725</v>
      </c>
      <c r="N14" s="74">
        <f t="shared" si="1"/>
        <v>5705.233991590294</v>
      </c>
      <c r="O14" s="74">
        <f t="shared" si="1"/>
        <v>5710.5646800264258</v>
      </c>
      <c r="P14" s="74">
        <f t="shared" si="1"/>
        <v>5719.669978915068</v>
      </c>
      <c r="Q14" s="74">
        <f t="shared" si="1"/>
        <v>5732.5498882562169</v>
      </c>
      <c r="R14" s="74">
        <f t="shared" si="1"/>
        <v>5749.2044080498817</v>
      </c>
      <c r="S14" s="74">
        <f t="shared" si="1"/>
        <v>5769.6335382960497</v>
      </c>
      <c r="T14" s="74">
        <f t="shared" si="1"/>
        <v>5793.8372789947316</v>
      </c>
      <c r="U14" s="74">
        <f t="shared" si="1"/>
        <v>5821.8156301459203</v>
      </c>
      <c r="V14" s="74">
        <f t="shared" si="1"/>
        <v>5853.5685917496194</v>
      </c>
      <c r="W14" s="74">
        <f t="shared" si="1"/>
        <v>5889.0961638058288</v>
      </c>
      <c r="X14" s="74">
        <f t="shared" si="0"/>
        <v>5928.3983463145505</v>
      </c>
      <c r="Y14" s="74">
        <f t="shared" si="0"/>
        <v>5971.4751392757807</v>
      </c>
      <c r="Z14" s="74">
        <f t="shared" si="0"/>
        <v>6018.3265426895196</v>
      </c>
      <c r="AA14" s="74">
        <f t="shared" si="0"/>
        <v>6068.9525565557688</v>
      </c>
      <c r="AB14" s="74">
        <f t="shared" si="0"/>
        <v>6123.3531808745247</v>
      </c>
      <c r="AC14" s="74">
        <f t="shared" si="0"/>
        <v>6181.5284156457947</v>
      </c>
      <c r="AD14" s="74">
        <f t="shared" si="0"/>
        <v>6243.4782608695732</v>
      </c>
      <c r="AE14" s="74">
        <f t="shared" si="0"/>
        <v>6309.2027165458585</v>
      </c>
      <c r="AF14" s="74">
        <f t="shared" si="0"/>
        <v>6378.7017826746596</v>
      </c>
      <c r="AG14" s="74">
        <f t="shared" si="0"/>
        <v>6451.9754592559639</v>
      </c>
      <c r="AH14" s="74">
        <f t="shared" si="0"/>
        <v>6529.0237462897803</v>
      </c>
      <c r="AI14" s="74">
        <f t="shared" si="0"/>
        <v>6609.8466437761072</v>
      </c>
      <c r="AJ14" s="74">
        <f t="shared" si="0"/>
        <v>6694.4441517149444</v>
      </c>
      <c r="AK14" s="74">
        <f t="shared" si="0"/>
        <v>6782.8162701062993</v>
      </c>
      <c r="AL14" s="74">
        <f t="shared" si="0"/>
        <v>6874.9629989501555</v>
      </c>
      <c r="AM14" s="74">
        <f t="shared" si="0"/>
        <v>6970.8843382465238</v>
      </c>
      <c r="AN14" s="74">
        <f t="shared" si="0"/>
        <v>7070.580287995399</v>
      </c>
      <c r="AO14" s="74">
        <f t="shared" si="0"/>
        <v>7174.0508481967809</v>
      </c>
    </row>
    <row r="15" spans="1:41">
      <c r="A15" s="16">
        <v>16.5</v>
      </c>
      <c r="B15" s="143">
        <v>6247.8126065263878</v>
      </c>
      <c r="C15" s="6">
        <v>6941.739130434783</v>
      </c>
      <c r="D15" s="63">
        <v>8017.8818680467321</v>
      </c>
      <c r="E15" s="25">
        <f t="array" ref="E15:G15">((LINEST(TRANSPOSE(B15:D15),TRANSPOSE($B$5:$D$5)^{1,2})))</f>
        <v>200.8758886109508</v>
      </c>
      <c r="F15" s="25">
        <v>-2577.1916487666031</v>
      </c>
      <c r="G15" s="25">
        <v>14494.089848789186</v>
      </c>
      <c r="H15" s="74">
        <f t="shared" si="1"/>
        <v>6247.8126065263859</v>
      </c>
      <c r="I15" s="74">
        <f t="shared" si="1"/>
        <v>6237.1707846411973</v>
      </c>
      <c r="J15" s="74">
        <f t="shared" si="1"/>
        <v>6230.5464805282245</v>
      </c>
      <c r="K15" s="74">
        <f t="shared" si="1"/>
        <v>6227.9396941874711</v>
      </c>
      <c r="L15" s="74">
        <f t="shared" si="1"/>
        <v>6229.3504256189353</v>
      </c>
      <c r="M15" s="74">
        <f t="shared" si="1"/>
        <v>6234.7786748226245</v>
      </c>
      <c r="N15" s="74">
        <f t="shared" si="1"/>
        <v>6244.2244417985257</v>
      </c>
      <c r="O15" s="74">
        <f t="shared" si="1"/>
        <v>6257.6877265466483</v>
      </c>
      <c r="P15" s="74">
        <f t="shared" si="1"/>
        <v>6275.1685290669921</v>
      </c>
      <c r="Q15" s="74">
        <f t="shared" si="1"/>
        <v>6296.6668493595535</v>
      </c>
      <c r="R15" s="74">
        <f t="shared" si="1"/>
        <v>6322.1826874243379</v>
      </c>
      <c r="S15" s="74">
        <f t="shared" si="1"/>
        <v>6351.7160432613364</v>
      </c>
      <c r="T15" s="74">
        <f t="shared" si="1"/>
        <v>6385.2669168705543</v>
      </c>
      <c r="U15" s="74">
        <f t="shared" si="1"/>
        <v>6422.8353082519934</v>
      </c>
      <c r="V15" s="74">
        <f t="shared" si="1"/>
        <v>6464.4212174056502</v>
      </c>
      <c r="W15" s="74">
        <f t="shared" si="1"/>
        <v>6510.0246443315264</v>
      </c>
      <c r="X15" s="74">
        <f t="shared" si="0"/>
        <v>6559.6455890296202</v>
      </c>
      <c r="Y15" s="74">
        <f t="shared" si="0"/>
        <v>6613.2840514999334</v>
      </c>
      <c r="Z15" s="74">
        <f t="shared" si="0"/>
        <v>6670.9400317424679</v>
      </c>
      <c r="AA15" s="74">
        <f t="shared" si="0"/>
        <v>6732.6135297572182</v>
      </c>
      <c r="AB15" s="74">
        <f t="shared" si="0"/>
        <v>6798.3045455441916</v>
      </c>
      <c r="AC15" s="74">
        <f t="shared" si="0"/>
        <v>6868.0130791033807</v>
      </c>
      <c r="AD15" s="74">
        <f t="shared" si="0"/>
        <v>6941.7391304347875</v>
      </c>
      <c r="AE15" s="74">
        <f t="shared" si="0"/>
        <v>7019.4826995384155</v>
      </c>
      <c r="AF15" s="74">
        <f t="shared" si="0"/>
        <v>7101.243786414263</v>
      </c>
      <c r="AG15" s="74">
        <f t="shared" si="0"/>
        <v>7187.0223910623317</v>
      </c>
      <c r="AH15" s="74">
        <f t="shared" si="0"/>
        <v>7276.8185134826144</v>
      </c>
      <c r="AI15" s="74">
        <f t="shared" si="0"/>
        <v>7370.6321536751184</v>
      </c>
      <c r="AJ15" s="74">
        <f t="shared" si="0"/>
        <v>7468.46331163984</v>
      </c>
      <c r="AK15" s="74">
        <f t="shared" si="0"/>
        <v>7570.3119873767937</v>
      </c>
      <c r="AL15" s="74">
        <f t="shared" si="0"/>
        <v>7676.1781808859523</v>
      </c>
      <c r="AM15" s="74">
        <f t="shared" si="0"/>
        <v>7786.0618921673376</v>
      </c>
      <c r="AN15" s="74">
        <f t="shared" si="0"/>
        <v>7899.9631212209351</v>
      </c>
      <c r="AO15" s="74">
        <f t="shared" si="0"/>
        <v>8017.8818680467557</v>
      </c>
    </row>
    <row r="16" spans="1:41">
      <c r="A16" s="7">
        <v>17</v>
      </c>
      <c r="B16" s="143">
        <v>6784.8609491404513</v>
      </c>
      <c r="C16" s="9">
        <v>7742.6086956521749</v>
      </c>
      <c r="D16" s="64">
        <v>8982.5499746182468</v>
      </c>
      <c r="E16" s="25">
        <f t="array" ref="E16:G16">((LINEST(TRANSPOSE(B16:D16),TRANSPOSE($B$5:$D$5)^{1,2})))</f>
        <v>209.66044234441048</v>
      </c>
      <c r="F16" s="25">
        <v>-2583.770484981455</v>
      </c>
      <c r="G16" s="25">
        <v>14744.395847891812</v>
      </c>
      <c r="H16" s="74">
        <f t="shared" si="1"/>
        <v>6784.8609491404513</v>
      </c>
      <c r="I16" s="74">
        <f t="shared" si="1"/>
        <v>6784.3662447259312</v>
      </c>
      <c r="J16" s="74">
        <f t="shared" si="1"/>
        <v>6788.0647491582986</v>
      </c>
      <c r="K16" s="74">
        <f t="shared" si="1"/>
        <v>6795.9564624375562</v>
      </c>
      <c r="L16" s="74">
        <f t="shared" si="1"/>
        <v>6808.0413845636976</v>
      </c>
      <c r="M16" s="74">
        <f t="shared" si="1"/>
        <v>6824.3195155367303</v>
      </c>
      <c r="N16" s="74">
        <f t="shared" si="1"/>
        <v>6844.7908553566504</v>
      </c>
      <c r="O16" s="74">
        <f t="shared" si="1"/>
        <v>6869.4554040234561</v>
      </c>
      <c r="P16" s="74">
        <f t="shared" si="1"/>
        <v>6898.3131615371549</v>
      </c>
      <c r="Q16" s="74">
        <f t="shared" si="1"/>
        <v>6931.3641278977411</v>
      </c>
      <c r="R16" s="74">
        <f t="shared" si="1"/>
        <v>6968.6083031052185</v>
      </c>
      <c r="S16" s="74">
        <f t="shared" si="1"/>
        <v>7010.0456871595816</v>
      </c>
      <c r="T16" s="74">
        <f t="shared" si="1"/>
        <v>7055.6762800608285</v>
      </c>
      <c r="U16" s="74">
        <f t="shared" si="1"/>
        <v>7105.5000818089666</v>
      </c>
      <c r="V16" s="74">
        <f t="shared" si="1"/>
        <v>7159.5170924039958</v>
      </c>
      <c r="W16" s="74">
        <f t="shared" si="1"/>
        <v>7217.7273118459088</v>
      </c>
      <c r="X16" s="74">
        <f t="shared" si="0"/>
        <v>7280.1307401347149</v>
      </c>
      <c r="Y16" s="74">
        <f t="shared" si="0"/>
        <v>7346.7273772704029</v>
      </c>
      <c r="Z16" s="74">
        <f t="shared" si="0"/>
        <v>7417.5172232529821</v>
      </c>
      <c r="AA16" s="74">
        <f t="shared" si="0"/>
        <v>7492.5002780824507</v>
      </c>
      <c r="AB16" s="74">
        <f t="shared" si="0"/>
        <v>7571.6765417588067</v>
      </c>
      <c r="AC16" s="74">
        <f t="shared" si="0"/>
        <v>7655.0460142820521</v>
      </c>
      <c r="AD16" s="74">
        <f t="shared" si="0"/>
        <v>7742.6086956521813</v>
      </c>
      <c r="AE16" s="74">
        <f t="shared" si="0"/>
        <v>7834.3645858692034</v>
      </c>
      <c r="AF16" s="74">
        <f t="shared" si="0"/>
        <v>7930.3136849331131</v>
      </c>
      <c r="AG16" s="74">
        <f t="shared" si="0"/>
        <v>8030.4559928439103</v>
      </c>
      <c r="AH16" s="74">
        <f t="shared" si="0"/>
        <v>8134.791509601595</v>
      </c>
      <c r="AI16" s="74">
        <f t="shared" si="0"/>
        <v>8243.3202352061653</v>
      </c>
      <c r="AJ16" s="74">
        <f t="shared" si="0"/>
        <v>8356.0421696576286</v>
      </c>
      <c r="AK16" s="74">
        <f t="shared" si="0"/>
        <v>8472.9573129559922</v>
      </c>
      <c r="AL16" s="74">
        <f t="shared" si="0"/>
        <v>8594.0656651012268</v>
      </c>
      <c r="AM16" s="74">
        <f t="shared" si="0"/>
        <v>8719.3672260933581</v>
      </c>
      <c r="AN16" s="74">
        <f t="shared" si="0"/>
        <v>8848.8619959323714</v>
      </c>
      <c r="AO16" s="74">
        <f t="shared" si="0"/>
        <v>8982.5499746182704</v>
      </c>
    </row>
    <row r="17" spans="1:41">
      <c r="A17" s="7">
        <v>17.5</v>
      </c>
      <c r="B17" s="143">
        <v>7371.6036546943933</v>
      </c>
      <c r="C17" s="9">
        <v>8659.1304347826099</v>
      </c>
      <c r="D17" s="64">
        <v>10091.458727158162</v>
      </c>
      <c r="E17" s="25">
        <f t="array" ref="E17:G17">((LINEST(TRANSPOSE(B17:D17),TRANSPOSE($B$5:$D$5)^{1,2})))</f>
        <v>217.23551028414437</v>
      </c>
      <c r="F17" s="25">
        <v>-2542.9519025970358</v>
      </c>
      <c r="G17" s="25">
        <v>14800.276922863299</v>
      </c>
      <c r="H17" s="74">
        <f t="shared" si="1"/>
        <v>7371.6036546943915</v>
      </c>
      <c r="I17" s="74">
        <f t="shared" si="1"/>
        <v>7384.5081420841871</v>
      </c>
      <c r="J17" s="74">
        <f t="shared" si="1"/>
        <v>7401.7573396796633</v>
      </c>
      <c r="K17" s="74">
        <f t="shared" si="1"/>
        <v>7423.3512474808249</v>
      </c>
      <c r="L17" s="74">
        <f t="shared" si="1"/>
        <v>7449.2898654876681</v>
      </c>
      <c r="M17" s="74">
        <f t="shared" si="1"/>
        <v>7479.5731937001892</v>
      </c>
      <c r="N17" s="74">
        <f t="shared" si="1"/>
        <v>7514.2012321183975</v>
      </c>
      <c r="O17" s="74">
        <f t="shared" si="1"/>
        <v>7553.173980742291</v>
      </c>
      <c r="P17" s="74">
        <f t="shared" si="1"/>
        <v>7596.4914395718661</v>
      </c>
      <c r="Q17" s="74">
        <f t="shared" si="1"/>
        <v>7644.1536086071228</v>
      </c>
      <c r="R17" s="74">
        <f t="shared" si="1"/>
        <v>7696.1604878480684</v>
      </c>
      <c r="S17" s="74">
        <f t="shared" si="1"/>
        <v>7752.5120772946921</v>
      </c>
      <c r="T17" s="74">
        <f t="shared" si="1"/>
        <v>7813.2083769469955</v>
      </c>
      <c r="U17" s="74">
        <f t="shared" si="1"/>
        <v>7878.2493868049842</v>
      </c>
      <c r="V17" s="74">
        <f t="shared" si="1"/>
        <v>7947.6351068686581</v>
      </c>
      <c r="W17" s="74">
        <f t="shared" si="1"/>
        <v>8021.3655371380119</v>
      </c>
      <c r="X17" s="74">
        <f t="shared" si="0"/>
        <v>8099.4406776130527</v>
      </c>
      <c r="Y17" s="74">
        <f t="shared" si="0"/>
        <v>8181.8605282937697</v>
      </c>
      <c r="Z17" s="74">
        <f t="shared" si="0"/>
        <v>8268.6250891801737</v>
      </c>
      <c r="AA17" s="74">
        <f t="shared" si="0"/>
        <v>8359.7343602722631</v>
      </c>
      <c r="AB17" s="74">
        <f t="shared" si="0"/>
        <v>8455.1883415700304</v>
      </c>
      <c r="AC17" s="74">
        <f t="shared" si="0"/>
        <v>8554.987033073483</v>
      </c>
      <c r="AD17" s="74">
        <f t="shared" si="0"/>
        <v>8659.130434782619</v>
      </c>
      <c r="AE17" s="74">
        <f t="shared" si="0"/>
        <v>8767.6185466974348</v>
      </c>
      <c r="AF17" s="74">
        <f t="shared" si="0"/>
        <v>8880.4513688179395</v>
      </c>
      <c r="AG17" s="74">
        <f t="shared" si="0"/>
        <v>8997.6289011441204</v>
      </c>
      <c r="AH17" s="74">
        <f t="shared" si="0"/>
        <v>9119.1511436759847</v>
      </c>
      <c r="AI17" s="74">
        <f t="shared" si="0"/>
        <v>9245.0180964135379</v>
      </c>
      <c r="AJ17" s="74">
        <f t="shared" si="0"/>
        <v>9375.2297593567655</v>
      </c>
      <c r="AK17" s="74">
        <f t="shared" si="0"/>
        <v>9509.7861325057002</v>
      </c>
      <c r="AL17" s="74">
        <f t="shared" si="0"/>
        <v>9648.6872158602946</v>
      </c>
      <c r="AM17" s="74">
        <f t="shared" si="0"/>
        <v>9791.9330094205816</v>
      </c>
      <c r="AN17" s="74">
        <f t="shared" si="0"/>
        <v>9939.5235131865429</v>
      </c>
      <c r="AO17" s="74">
        <f t="shared" si="0"/>
        <v>10091.45872715819</v>
      </c>
    </row>
    <row r="18" spans="1:41">
      <c r="A18" s="7">
        <v>18</v>
      </c>
      <c r="B18" s="143">
        <v>8015.7237386711386</v>
      </c>
      <c r="C18" s="9">
        <v>9707.826086956522</v>
      </c>
      <c r="D18" s="64">
        <v>11368.924445773673</v>
      </c>
      <c r="E18" s="25">
        <f t="array" ref="E18:G18">((LINEST(TRANSPOSE(B18:D18),TRANSPOSE($B$5:$D$5)^{1,2})))</f>
        <v>224.53090486899717</v>
      </c>
      <c r="F18" s="25">
        <v>-2464.1075990747495</v>
      </c>
      <c r="G18" s="25">
        <v>14691.985122851724</v>
      </c>
      <c r="H18" s="74">
        <f t="shared" si="1"/>
        <v>8015.7237386711367</v>
      </c>
      <c r="I18" s="74">
        <f t="shared" si="1"/>
        <v>8045.4859917525282</v>
      </c>
      <c r="J18" s="74">
        <f t="shared" si="1"/>
        <v>8079.7388629312991</v>
      </c>
      <c r="K18" s="74">
        <f t="shared" si="1"/>
        <v>8118.482352207453</v>
      </c>
      <c r="L18" s="74">
        <f t="shared" si="1"/>
        <v>8161.7164595809827</v>
      </c>
      <c r="M18" s="74">
        <f t="shared" si="1"/>
        <v>8209.4411850518936</v>
      </c>
      <c r="N18" s="74">
        <f t="shared" si="1"/>
        <v>8261.6565286201858</v>
      </c>
      <c r="O18" s="74">
        <f t="shared" si="1"/>
        <v>8318.3624902858555</v>
      </c>
      <c r="P18" s="74">
        <f t="shared" si="1"/>
        <v>8379.5590700489065</v>
      </c>
      <c r="Q18" s="74">
        <f t="shared" si="1"/>
        <v>8445.2462679093369</v>
      </c>
      <c r="R18" s="74">
        <f t="shared" si="1"/>
        <v>8515.4240838671576</v>
      </c>
      <c r="S18" s="74">
        <f t="shared" si="1"/>
        <v>8590.0925179223486</v>
      </c>
      <c r="T18" s="74">
        <f t="shared" si="1"/>
        <v>8669.2515700749191</v>
      </c>
      <c r="U18" s="74">
        <f t="shared" si="1"/>
        <v>8752.9012403248689</v>
      </c>
      <c r="V18" s="74">
        <f t="shared" si="1"/>
        <v>8841.0415286722036</v>
      </c>
      <c r="W18" s="74">
        <f t="shared" si="1"/>
        <v>8933.6724351169141</v>
      </c>
      <c r="X18" s="74">
        <f t="shared" si="0"/>
        <v>9030.7939596590058</v>
      </c>
      <c r="Y18" s="74">
        <f t="shared" si="0"/>
        <v>9132.406102298477</v>
      </c>
      <c r="Z18" s="74">
        <f t="shared" si="0"/>
        <v>9238.5088630353257</v>
      </c>
      <c r="AA18" s="74">
        <f t="shared" si="0"/>
        <v>9349.1022418695593</v>
      </c>
      <c r="AB18" s="74">
        <f t="shared" si="0"/>
        <v>9464.1862388011705</v>
      </c>
      <c r="AC18" s="74">
        <f t="shared" si="0"/>
        <v>9583.7608538301611</v>
      </c>
      <c r="AD18" s="74">
        <f t="shared" si="0"/>
        <v>9707.8260869565293</v>
      </c>
      <c r="AE18" s="74">
        <f t="shared" si="0"/>
        <v>9836.3819381802823</v>
      </c>
      <c r="AF18" s="74">
        <f t="shared" si="0"/>
        <v>9969.4284075014148</v>
      </c>
      <c r="AG18" s="74">
        <f t="shared" si="0"/>
        <v>10106.965494919923</v>
      </c>
      <c r="AH18" s="74">
        <f t="shared" si="0"/>
        <v>10248.993200435814</v>
      </c>
      <c r="AI18" s="74">
        <f t="shared" si="0"/>
        <v>10395.511524049083</v>
      </c>
      <c r="AJ18" s="74">
        <f t="shared" si="0"/>
        <v>10546.520465759733</v>
      </c>
      <c r="AK18" s="74">
        <f t="shared" si="0"/>
        <v>10702.020025567783</v>
      </c>
      <c r="AL18" s="74">
        <f t="shared" si="0"/>
        <v>10862.010203473192</v>
      </c>
      <c r="AM18" s="74">
        <f t="shared" si="0"/>
        <v>11026.490999475982</v>
      </c>
      <c r="AN18" s="74">
        <f t="shared" si="0"/>
        <v>11195.462413576153</v>
      </c>
      <c r="AO18" s="74">
        <f t="shared" si="0"/>
        <v>11368.924445773702</v>
      </c>
    </row>
    <row r="19" spans="1:41">
      <c r="A19" s="7">
        <v>18.5</v>
      </c>
      <c r="B19" s="143">
        <v>8675.9305213252319</v>
      </c>
      <c r="C19" s="9">
        <v>10898.260869565218</v>
      </c>
      <c r="D19" s="64">
        <v>12843.536771207648</v>
      </c>
      <c r="E19" s="25">
        <f t="array" ref="E19:G19">((LINEST(TRANSPOSE(B19:D19),TRANSPOSE($B$5:$D$5)^{1,2})))</f>
        <v>229.78256956540963</v>
      </c>
      <c r="F19" s="25">
        <v>-2298.7188434509972</v>
      </c>
      <c r="G19" s="25">
        <v>14147.906052847427</v>
      </c>
      <c r="H19" s="74">
        <f t="shared" si="1"/>
        <v>8675.9305213252374</v>
      </c>
      <c r="I19" s="74">
        <f t="shared" si="1"/>
        <v>8728.6911975455932</v>
      </c>
      <c r="J19" s="74">
        <f t="shared" si="1"/>
        <v>8786.0475251572534</v>
      </c>
      <c r="K19" s="74">
        <f t="shared" si="1"/>
        <v>8847.9995041602251</v>
      </c>
      <c r="L19" s="74">
        <f t="shared" si="1"/>
        <v>8914.5471345545029</v>
      </c>
      <c r="M19" s="74">
        <f t="shared" si="1"/>
        <v>8985.6904163400886</v>
      </c>
      <c r="N19" s="74">
        <f t="shared" si="1"/>
        <v>9061.4293495169841</v>
      </c>
      <c r="O19" s="74">
        <f t="shared" si="1"/>
        <v>9141.7639340851874</v>
      </c>
      <c r="P19" s="74">
        <f t="shared" si="1"/>
        <v>9226.6941700447005</v>
      </c>
      <c r="Q19" s="74">
        <f t="shared" si="1"/>
        <v>9316.2200573955197</v>
      </c>
      <c r="R19" s="74">
        <f t="shared" si="1"/>
        <v>9410.3415961376559</v>
      </c>
      <c r="S19" s="74">
        <f t="shared" si="1"/>
        <v>9509.0587862710945</v>
      </c>
      <c r="T19" s="74">
        <f t="shared" si="1"/>
        <v>9612.3716277958392</v>
      </c>
      <c r="U19" s="74">
        <f t="shared" si="1"/>
        <v>9720.28012071189</v>
      </c>
      <c r="V19" s="74">
        <f t="shared" si="1"/>
        <v>9832.7842650192524</v>
      </c>
      <c r="W19" s="74">
        <f t="shared" si="1"/>
        <v>9949.8840607179191</v>
      </c>
      <c r="X19" s="74">
        <f t="shared" si="0"/>
        <v>10071.579507807897</v>
      </c>
      <c r="Y19" s="74">
        <f t="shared" si="0"/>
        <v>10197.870606289183</v>
      </c>
      <c r="Z19" s="74">
        <f t="shared" si="0"/>
        <v>10328.757356161779</v>
      </c>
      <c r="AA19" s="74">
        <f t="shared" si="0"/>
        <v>10464.239757425681</v>
      </c>
      <c r="AB19" s="74">
        <f t="shared" si="0"/>
        <v>10604.317810080891</v>
      </c>
      <c r="AC19" s="74">
        <f t="shared" si="0"/>
        <v>10748.991514127409</v>
      </c>
      <c r="AD19" s="74">
        <f t="shared" ref="AD19:AO19" si="2">AD$5^2*$E19+AD$5*$F19+$G19</f>
        <v>10898.260869565234</v>
      </c>
      <c r="AE19" s="74">
        <f t="shared" si="2"/>
        <v>11052.12587639437</v>
      </c>
      <c r="AF19" s="74">
        <f t="shared" si="2"/>
        <v>11210.586534614815</v>
      </c>
      <c r="AG19" s="74">
        <f t="shared" si="2"/>
        <v>11373.642844226566</v>
      </c>
      <c r="AH19" s="74">
        <f t="shared" si="2"/>
        <v>11541.294805229621</v>
      </c>
      <c r="AI19" s="74">
        <f t="shared" si="2"/>
        <v>11713.542417623992</v>
      </c>
      <c r="AJ19" s="74">
        <f t="shared" si="2"/>
        <v>11890.385681409667</v>
      </c>
      <c r="AK19" s="74">
        <f t="shared" si="2"/>
        <v>12071.824596586668</v>
      </c>
      <c r="AL19" s="74">
        <f t="shared" si="2"/>
        <v>12257.859163154959</v>
      </c>
      <c r="AM19" s="74">
        <f t="shared" si="2"/>
        <v>12448.489381114565</v>
      </c>
      <c r="AN19" s="74">
        <f t="shared" si="2"/>
        <v>12643.715250465475</v>
      </c>
      <c r="AO19" s="74">
        <f t="shared" si="2"/>
        <v>12843.53677120769</v>
      </c>
    </row>
    <row r="20" spans="1:41">
      <c r="A20" s="7">
        <v>19</v>
      </c>
      <c r="B20" s="143">
        <v>9480.3762095705206</v>
      </c>
      <c r="C20" s="9">
        <v>12240.869565217392</v>
      </c>
      <c r="D20" s="64">
        <v>14547.695022534466</v>
      </c>
      <c r="E20" s="25">
        <f t="array" ref="E20:G20">((LINEST(TRANSPOSE(B20:D20),TRANSPOSE($B$5:$D$5)^{1,2})))</f>
        <v>255.25586211945975</v>
      </c>
      <c r="F20" s="25">
        <v>-2420.9147074080074</v>
      </c>
      <c r="G20" s="25">
        <v>14749.885295294273</v>
      </c>
      <c r="H20" s="74">
        <f t="shared" si="1"/>
        <v>9480.3762095705242</v>
      </c>
      <c r="I20" s="74">
        <f t="shared" si="1"/>
        <v>9552.2494492366604</v>
      </c>
      <c r="J20" s="74">
        <f t="shared" si="1"/>
        <v>9629.2278061451834</v>
      </c>
      <c r="K20" s="74">
        <f t="shared" si="1"/>
        <v>9711.3112802960968</v>
      </c>
      <c r="L20" s="74">
        <f t="shared" si="1"/>
        <v>9798.4998716893988</v>
      </c>
      <c r="M20" s="74">
        <f t="shared" si="1"/>
        <v>9890.7935803250894</v>
      </c>
      <c r="N20" s="74">
        <f t="shared" si="1"/>
        <v>9988.1924062031703</v>
      </c>
      <c r="O20" s="74">
        <f t="shared" si="1"/>
        <v>10090.69634932364</v>
      </c>
      <c r="P20" s="74">
        <f t="shared" si="1"/>
        <v>10198.305409686502</v>
      </c>
      <c r="Q20" s="74">
        <f t="shared" si="1"/>
        <v>10311.019587291747</v>
      </c>
      <c r="R20" s="74">
        <f t="shared" si="1"/>
        <v>10428.838882139396</v>
      </c>
      <c r="S20" s="74">
        <f t="shared" si="1"/>
        <v>10551.763294229426</v>
      </c>
      <c r="T20" s="74">
        <f t="shared" si="1"/>
        <v>10679.79282356184</v>
      </c>
      <c r="U20" s="74">
        <f t="shared" si="1"/>
        <v>10812.927470136647</v>
      </c>
      <c r="V20" s="74">
        <f t="shared" si="1"/>
        <v>10951.167233953842</v>
      </c>
      <c r="W20" s="74">
        <f t="shared" si="1"/>
        <v>11094.512115013426</v>
      </c>
      <c r="X20" s="74">
        <f t="shared" ref="X20:AO21" si="3">X$5^2*$E20+X$5*$F20+$G20</f>
        <v>11242.9621133154</v>
      </c>
      <c r="Y20" s="74">
        <f t="shared" si="3"/>
        <v>11396.517228859761</v>
      </c>
      <c r="Z20" s="74">
        <f t="shared" si="3"/>
        <v>11555.177461646512</v>
      </c>
      <c r="AA20" s="74">
        <f t="shared" si="3"/>
        <v>11718.942811675655</v>
      </c>
      <c r="AB20" s="74">
        <f t="shared" si="3"/>
        <v>11887.813278947186</v>
      </c>
      <c r="AC20" s="74">
        <f t="shared" si="3"/>
        <v>12061.788863461104</v>
      </c>
      <c r="AD20" s="74">
        <f t="shared" si="3"/>
        <v>12240.86956521741</v>
      </c>
      <c r="AE20" s="74">
        <f t="shared" si="3"/>
        <v>12425.055384216106</v>
      </c>
      <c r="AF20" s="74">
        <f t="shared" si="3"/>
        <v>12614.346320457196</v>
      </c>
      <c r="AG20" s="74">
        <f t="shared" si="3"/>
        <v>12808.742373940673</v>
      </c>
      <c r="AH20" s="74">
        <f t="shared" si="3"/>
        <v>13008.243544666537</v>
      </c>
      <c r="AI20" s="74">
        <f t="shared" si="3"/>
        <v>13212.849832634791</v>
      </c>
      <c r="AJ20" s="74">
        <f t="shared" si="3"/>
        <v>13422.561237845435</v>
      </c>
      <c r="AK20" s="74">
        <f t="shared" si="3"/>
        <v>13637.377760298488</v>
      </c>
      <c r="AL20" s="74">
        <f t="shared" si="3"/>
        <v>13857.299399993906</v>
      </c>
      <c r="AM20" s="74">
        <f t="shared" si="3"/>
        <v>14082.326156931726</v>
      </c>
      <c r="AN20" s="74">
        <f t="shared" si="3"/>
        <v>14312.458031111924</v>
      </c>
      <c r="AO20" s="74">
        <f t="shared" si="3"/>
        <v>14547.695022534514</v>
      </c>
    </row>
    <row r="21" spans="1:41">
      <c r="A21" s="17">
        <v>19.5</v>
      </c>
      <c r="B21" s="143">
        <v>10300.58487394958</v>
      </c>
      <c r="C21" s="9">
        <v>13735.652173913044</v>
      </c>
      <c r="D21" s="64">
        <v>16509.330507855317</v>
      </c>
      <c r="E21" s="25">
        <f t="array" ref="E21:G21">((LINEST(TRANSPOSE(B21:D21),TRANSPOSE($B$5:$D$5)^{1,2})))</f>
        <v>290.94894874946033</v>
      </c>
      <c r="F21" s="25">
        <v>-2628.2706347361104</v>
      </c>
      <c r="G21" s="25">
        <v>15506.825362872434</v>
      </c>
      <c r="H21" s="74">
        <f t="shared" si="1"/>
        <v>10300.58487394958</v>
      </c>
      <c r="I21" s="74">
        <f t="shared" si="1"/>
        <v>10395.625017437806</v>
      </c>
      <c r="J21" s="74">
        <f t="shared" si="1"/>
        <v>10496.48413990102</v>
      </c>
      <c r="K21" s="74">
        <f t="shared" si="1"/>
        <v>10603.162241339223</v>
      </c>
      <c r="L21" s="74">
        <f t="shared" si="1"/>
        <v>10715.659321752417</v>
      </c>
      <c r="M21" s="74">
        <f t="shared" si="1"/>
        <v>10833.975381140597</v>
      </c>
      <c r="N21" s="74">
        <f t="shared" si="1"/>
        <v>10958.110419503766</v>
      </c>
      <c r="O21" s="74">
        <f t="shared" si="1"/>
        <v>11088.064436841929</v>
      </c>
      <c r="P21" s="74">
        <f t="shared" si="1"/>
        <v>11223.837433155079</v>
      </c>
      <c r="Q21" s="74">
        <f t="shared" si="1"/>
        <v>11365.429408443217</v>
      </c>
      <c r="R21" s="74">
        <f t="shared" si="1"/>
        <v>11512.840362706362</v>
      </c>
      <c r="S21" s="74">
        <f t="shared" si="1"/>
        <v>11666.070295944479</v>
      </c>
      <c r="T21" s="74">
        <f t="shared" si="1"/>
        <v>11825.119208157583</v>
      </c>
      <c r="U21" s="74">
        <f t="shared" si="1"/>
        <v>11989.987099345681</v>
      </c>
      <c r="V21" s="74">
        <f t="shared" si="1"/>
        <v>12160.673969508767</v>
      </c>
      <c r="W21" s="74">
        <f t="shared" si="1"/>
        <v>12337.179818646844</v>
      </c>
      <c r="X21" s="74">
        <f t="shared" si="3"/>
        <v>12519.504646759906</v>
      </c>
      <c r="Y21" s="74">
        <f t="shared" si="3"/>
        <v>12707.648453847956</v>
      </c>
      <c r="Z21" s="74">
        <f t="shared" si="3"/>
        <v>12901.611239911002</v>
      </c>
      <c r="AA21" s="74">
        <f t="shared" si="3"/>
        <v>13101.393004949034</v>
      </c>
      <c r="AB21" s="74">
        <f t="shared" si="3"/>
        <v>13306.993748962057</v>
      </c>
      <c r="AC21" s="74">
        <f t="shared" si="3"/>
        <v>13518.413471950065</v>
      </c>
      <c r="AD21" s="74">
        <f t="shared" si="3"/>
        <v>13735.652173913059</v>
      </c>
      <c r="AE21" s="74">
        <f t="shared" si="3"/>
        <v>13958.709854851048</v>
      </c>
      <c r="AF21" s="74">
        <f t="shared" si="3"/>
        <v>14187.586514764029</v>
      </c>
      <c r="AG21" s="74">
        <f t="shared" si="3"/>
        <v>14422.282153651995</v>
      </c>
      <c r="AH21" s="74">
        <f t="shared" si="3"/>
        <v>14662.79677151495</v>
      </c>
      <c r="AI21" s="74">
        <f t="shared" si="3"/>
        <v>14909.130368352893</v>
      </c>
      <c r="AJ21" s="74">
        <f t="shared" si="3"/>
        <v>15161.282944165829</v>
      </c>
      <c r="AK21" s="74">
        <f t="shared" si="3"/>
        <v>15419.254498953782</v>
      </c>
      <c r="AL21" s="74">
        <f t="shared" si="3"/>
        <v>15683.045032716691</v>
      </c>
      <c r="AM21" s="74">
        <f t="shared" si="3"/>
        <v>15952.654545454599</v>
      </c>
      <c r="AN21" s="74">
        <f t="shared" si="3"/>
        <v>16228.083037167489</v>
      </c>
      <c r="AO21" s="74">
        <f t="shared" si="3"/>
        <v>16509.330507855364</v>
      </c>
    </row>
    <row r="22" spans="1:41" ht="15" thickBot="1">
      <c r="A22" s="18">
        <v>20</v>
      </c>
      <c r="B22" s="143">
        <v>11183.747965589399</v>
      </c>
      <c r="C22" s="20">
        <v>15396.521739130436</v>
      </c>
      <c r="D22" s="67">
        <v>18766.512051460904</v>
      </c>
      <c r="E22" s="25">
        <f t="array" ref="E22:G22">((LINEST(TRANSPOSE(B22:D22),TRANSPOSE($B$5:$D$5)^{1,2})))</f>
        <v>348.1001172341463</v>
      </c>
      <c r="F22" s="25">
        <v>-3097.7445183803284</v>
      </c>
      <c r="G22" s="25">
        <v>17127.184165426817</v>
      </c>
      <c r="H22" s="74">
        <f t="shared" si="1"/>
        <v>11183.747965589397</v>
      </c>
      <c r="I22" s="74">
        <f t="shared" si="1"/>
        <v>11302.136657949366</v>
      </c>
      <c r="J22" s="74">
        <f t="shared" si="1"/>
        <v>11427.487352654016</v>
      </c>
      <c r="K22" s="74">
        <f t="shared" si="1"/>
        <v>11559.80004970335</v>
      </c>
      <c r="L22" s="74">
        <f t="shared" si="1"/>
        <v>11699.074749097364</v>
      </c>
      <c r="M22" s="74">
        <f t="shared" si="1"/>
        <v>11845.311450836063</v>
      </c>
      <c r="N22" s="74">
        <f t="shared" si="1"/>
        <v>11998.510154919444</v>
      </c>
      <c r="O22" s="74">
        <f t="shared" si="1"/>
        <v>12158.670861347508</v>
      </c>
      <c r="P22" s="74">
        <f t="shared" si="1"/>
        <v>12325.793570120259</v>
      </c>
      <c r="Q22" s="74">
        <f t="shared" si="1"/>
        <v>12499.878281237688</v>
      </c>
      <c r="R22" s="74">
        <f t="shared" si="1"/>
        <v>12680.924994699821</v>
      </c>
      <c r="S22" s="74">
        <f t="shared" si="1"/>
        <v>12868.933710506619</v>
      </c>
      <c r="T22" s="74">
        <f t="shared" si="1"/>
        <v>13063.904428658097</v>
      </c>
      <c r="U22" s="74">
        <f t="shared" si="1"/>
        <v>13265.83714915426</v>
      </c>
      <c r="V22" s="74">
        <f t="shared" si="1"/>
        <v>13474.731871995107</v>
      </c>
      <c r="W22" s="74">
        <f t="shared" ref="W22:AO22" si="4">W$5^2*$E22+W$5*$F22+$G22</f>
        <v>13690.588597180635</v>
      </c>
      <c r="X22" s="74">
        <f t="shared" si="4"/>
        <v>13913.407324710846</v>
      </c>
      <c r="Y22" s="74">
        <f t="shared" si="4"/>
        <v>14143.188054585742</v>
      </c>
      <c r="Z22" s="74">
        <f t="shared" si="4"/>
        <v>14379.930786805318</v>
      </c>
      <c r="AA22" s="74">
        <f t="shared" si="4"/>
        <v>14623.635521369579</v>
      </c>
      <c r="AB22" s="74">
        <f t="shared" si="4"/>
        <v>14874.302258278523</v>
      </c>
      <c r="AC22" s="74">
        <f t="shared" si="4"/>
        <v>15131.930997532148</v>
      </c>
      <c r="AD22" s="74">
        <f t="shared" si="4"/>
        <v>15396.521739130458</v>
      </c>
      <c r="AE22" s="74">
        <f t="shared" si="4"/>
        <v>15668.074483073451</v>
      </c>
      <c r="AF22" s="74">
        <f t="shared" si="4"/>
        <v>15946.589229361129</v>
      </c>
      <c r="AG22" s="74">
        <f t="shared" si="4"/>
        <v>16232.065977993483</v>
      </c>
      <c r="AH22" s="74">
        <f t="shared" si="4"/>
        <v>16524.504728970522</v>
      </c>
      <c r="AI22" s="74">
        <f t="shared" si="4"/>
        <v>16823.905482292248</v>
      </c>
      <c r="AJ22" s="74">
        <f t="shared" si="4"/>
        <v>17130.268237958655</v>
      </c>
      <c r="AK22" s="74">
        <f t="shared" si="4"/>
        <v>17443.592995969775</v>
      </c>
      <c r="AL22" s="74">
        <f t="shared" si="4"/>
        <v>17763.879756325543</v>
      </c>
      <c r="AM22" s="74">
        <f t="shared" si="4"/>
        <v>18091.12851902601</v>
      </c>
      <c r="AN22" s="74">
        <f t="shared" si="4"/>
        <v>18425.339284071146</v>
      </c>
      <c r="AO22" s="74">
        <f t="shared" si="4"/>
        <v>18766.512051460963</v>
      </c>
    </row>
    <row r="23" spans="1:41">
      <c r="A23" s="22"/>
      <c r="B23" s="22"/>
      <c r="C23" s="23">
        <v>0</v>
      </c>
      <c r="D23" s="2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17"/>
  <sheetViews>
    <sheetView zoomScale="85" zoomScaleNormal="85" workbookViewId="0">
      <selection activeCell="J25" sqref="J25"/>
    </sheetView>
  </sheetViews>
  <sheetFormatPr baseColWidth="10" defaultRowHeight="14.4"/>
  <cols>
    <col min="1" max="1" width="14.6640625" customWidth="1"/>
    <col min="2" max="2" width="12.44140625" bestFit="1" customWidth="1"/>
    <col min="6" max="6" width="13" bestFit="1" customWidth="1"/>
  </cols>
  <sheetData>
    <row r="1" spans="1:10" s="29" customFormat="1" ht="13.2">
      <c r="A1" s="184"/>
      <c r="B1" s="54" t="s">
        <v>10</v>
      </c>
      <c r="C1" s="54" t="s">
        <v>11</v>
      </c>
      <c r="D1" s="55" t="s">
        <v>11</v>
      </c>
      <c r="E1" s="54" t="s">
        <v>10</v>
      </c>
      <c r="F1" s="54" t="s">
        <v>12</v>
      </c>
      <c r="G1" s="56" t="s">
        <v>12</v>
      </c>
      <c r="H1" s="28"/>
      <c r="I1" s="28"/>
      <c r="J1" s="28"/>
    </row>
    <row r="2" spans="1:10" s="29" customFormat="1" ht="13.8" thickBot="1">
      <c r="A2" s="185"/>
      <c r="B2" s="53"/>
      <c r="C2" s="30" t="s">
        <v>14</v>
      </c>
      <c r="D2" s="38" t="s">
        <v>15</v>
      </c>
      <c r="E2" s="53"/>
      <c r="F2" s="30" t="s">
        <v>14</v>
      </c>
      <c r="G2" s="44" t="s">
        <v>15</v>
      </c>
    </row>
    <row r="3" spans="1:10" s="29" customFormat="1" ht="13.2" customHeight="1">
      <c r="A3" s="182" t="s">
        <v>22</v>
      </c>
      <c r="B3" s="32">
        <v>1458</v>
      </c>
      <c r="C3" s="31">
        <v>216.79</v>
      </c>
      <c r="D3" s="39">
        <v>224.02</v>
      </c>
      <c r="E3" s="31">
        <v>1059</v>
      </c>
      <c r="F3" s="31">
        <v>14784.6</v>
      </c>
      <c r="G3" s="57">
        <v>15183.6</v>
      </c>
    </row>
    <row r="4" spans="1:10" s="29" customFormat="1" ht="13.2">
      <c r="A4" s="182"/>
      <c r="B4" s="36">
        <v>2914</v>
      </c>
      <c r="C4" s="35">
        <v>196.61</v>
      </c>
      <c r="D4" s="40">
        <v>198.49</v>
      </c>
      <c r="E4" s="35">
        <v>2138</v>
      </c>
      <c r="F4" s="35">
        <v>9377</v>
      </c>
      <c r="G4" s="42">
        <v>9463.4</v>
      </c>
    </row>
    <row r="5" spans="1:10" s="29" customFormat="1" ht="13.2">
      <c r="A5" s="182"/>
      <c r="B5" s="33">
        <v>4376</v>
      </c>
      <c r="C5" s="34">
        <v>193.84</v>
      </c>
      <c r="D5" s="41">
        <v>194.32</v>
      </c>
      <c r="E5" s="34">
        <v>3210</v>
      </c>
      <c r="F5" s="34">
        <v>8634.2000000000007</v>
      </c>
      <c r="G5" s="43">
        <v>8678.1</v>
      </c>
    </row>
    <row r="6" spans="1:10" s="29" customFormat="1" ht="13.8" thickBot="1">
      <c r="A6" s="183"/>
      <c r="B6" s="36">
        <v>5841</v>
      </c>
      <c r="C6" s="35">
        <v>196.83</v>
      </c>
      <c r="D6" s="40">
        <v>197.18</v>
      </c>
      <c r="E6" s="35">
        <v>4265</v>
      </c>
      <c r="F6" s="35">
        <v>8243.15</v>
      </c>
      <c r="G6" s="42">
        <v>8267.4</v>
      </c>
    </row>
    <row r="7" spans="1:10" s="29" customFormat="1" ht="13.2">
      <c r="A7" s="182" t="s">
        <v>21</v>
      </c>
      <c r="B7" s="33">
        <v>1451</v>
      </c>
      <c r="C7" s="34">
        <v>212.66</v>
      </c>
      <c r="D7" s="41">
        <v>219.81</v>
      </c>
      <c r="E7" s="34">
        <v>1067</v>
      </c>
      <c r="F7" s="34">
        <v>13816.4</v>
      </c>
      <c r="G7" s="43">
        <v>14210.8</v>
      </c>
    </row>
    <row r="8" spans="1:10" s="29" customFormat="1" ht="13.2">
      <c r="A8" s="182"/>
      <c r="B8" s="36">
        <v>2920</v>
      </c>
      <c r="C8" s="35">
        <v>196.92500000000001</v>
      </c>
      <c r="D8" s="40">
        <v>198.72</v>
      </c>
      <c r="E8" s="35">
        <v>2133</v>
      </c>
      <c r="F8" s="35">
        <v>9763.7999999999993</v>
      </c>
      <c r="G8" s="42">
        <v>9945.1</v>
      </c>
    </row>
    <row r="9" spans="1:10" s="29" customFormat="1" ht="13.2">
      <c r="A9" s="182"/>
      <c r="B9" s="33">
        <v>4375</v>
      </c>
      <c r="C9" s="34">
        <v>187.96</v>
      </c>
      <c r="D9" s="41">
        <v>188.44</v>
      </c>
      <c r="E9" s="34">
        <v>3200</v>
      </c>
      <c r="F9" s="34">
        <v>8775</v>
      </c>
      <c r="G9" s="43">
        <v>8862.9</v>
      </c>
    </row>
    <row r="10" spans="1:10" s="29" customFormat="1" ht="13.8" thickBot="1">
      <c r="A10" s="183"/>
      <c r="B10" s="37">
        <v>5847</v>
      </c>
      <c r="C10" s="30">
        <v>197.59</v>
      </c>
      <c r="D10" s="38">
        <v>197.95</v>
      </c>
      <c r="E10" s="30">
        <v>4272</v>
      </c>
      <c r="F10" s="30">
        <v>8161.6</v>
      </c>
      <c r="G10" s="44">
        <v>8209.2000000000007</v>
      </c>
    </row>
    <row r="12" spans="1:10">
      <c r="C12" s="27">
        <f t="array" ref="C12:C15">TRANSPOSE((LINEST(($C$3:$C$10),(B3:B10)^{1,2,3})))</f>
        <v>8.2084767199925348E-12</v>
      </c>
      <c r="F12" s="27">
        <f t="array" ref="F12:F15">TRANSPOSE((LINEST(($F$3:$F$10),(E3:E10)^{1,2,3})))</f>
        <v>-4.7852792065379986E-7</v>
      </c>
    </row>
    <row r="13" spans="1:10">
      <c r="C13" s="27">
        <v>2.7430928652020058E-6</v>
      </c>
      <c r="F13" s="27">
        <v>4.7518391827824739E-3</v>
      </c>
    </row>
    <row r="14" spans="1:10">
      <c r="C14" s="27">
        <v>-2.4375227464428214E-2</v>
      </c>
      <c r="F14" s="27">
        <v>-15.807248756668402</v>
      </c>
    </row>
    <row r="15" spans="1:10">
      <c r="C15" s="27">
        <v>244.34075648419147</v>
      </c>
      <c r="F15" s="27">
        <v>26312.153471025424</v>
      </c>
    </row>
    <row r="16" spans="1:10">
      <c r="C16" s="46">
        <v>3000</v>
      </c>
      <c r="F16" s="46">
        <v>3000</v>
      </c>
    </row>
    <row r="17" spans="3:6">
      <c r="C17" s="45">
        <f>C16^3*C12+C13*C16^2+C14*C16+C15</f>
        <v>196.12453874916469</v>
      </c>
      <c r="F17" s="45">
        <f>F16^3*F12+F13*F16^2+F14*F16+F15</f>
        <v>8736.7059884098817</v>
      </c>
    </row>
  </sheetData>
  <mergeCells count="3">
    <mergeCell ref="A7:A10"/>
    <mergeCell ref="A3:A6"/>
    <mergeCell ref="A1:A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3:C10"/>
  <sheetViews>
    <sheetView workbookViewId="0">
      <selection activeCell="J25" sqref="J25"/>
    </sheetView>
  </sheetViews>
  <sheetFormatPr baseColWidth="10" defaultRowHeight="14.4"/>
  <sheetData>
    <row r="3" spans="1:3">
      <c r="A3" t="s">
        <v>23</v>
      </c>
      <c r="B3" s="58">
        <v>0.25</v>
      </c>
      <c r="C3">
        <v>264</v>
      </c>
    </row>
    <row r="4" spans="1:3">
      <c r="A4" t="s">
        <v>24</v>
      </c>
      <c r="B4" s="58">
        <v>0.25</v>
      </c>
      <c r="C4">
        <v>264</v>
      </c>
    </row>
    <row r="5" spans="1:3">
      <c r="B5" s="58">
        <v>0.5</v>
      </c>
      <c r="C5">
        <v>528</v>
      </c>
    </row>
    <row r="6" spans="1:3">
      <c r="B6" s="58">
        <v>0.5</v>
      </c>
      <c r="C6">
        <v>528</v>
      </c>
    </row>
    <row r="7" spans="1:3">
      <c r="B7" s="58">
        <v>0.75</v>
      </c>
      <c r="C7">
        <v>792</v>
      </c>
    </row>
    <row r="8" spans="1:3">
      <c r="B8" s="58">
        <v>0.75</v>
      </c>
      <c r="C8">
        <v>792</v>
      </c>
    </row>
    <row r="9" spans="1:3">
      <c r="B9" s="58">
        <v>1</v>
      </c>
      <c r="C9">
        <v>1056</v>
      </c>
    </row>
    <row r="10" spans="1:3">
      <c r="B10" s="58">
        <v>1</v>
      </c>
      <c r="C10">
        <v>1056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T61"/>
  <sheetViews>
    <sheetView zoomScale="70" zoomScaleNormal="70" workbookViewId="0">
      <selection activeCell="N24" sqref="A24:N27"/>
    </sheetView>
  </sheetViews>
  <sheetFormatPr baseColWidth="10" defaultRowHeight="14.4"/>
  <cols>
    <col min="5" max="5" width="10.88671875" style="22" customWidth="1"/>
    <col min="8" max="9" width="12.88671875" customWidth="1"/>
    <col min="12" max="12" width="12" customWidth="1"/>
  </cols>
  <sheetData>
    <row r="1" spans="1:15">
      <c r="A1" s="127" t="s">
        <v>0</v>
      </c>
      <c r="B1" s="127"/>
      <c r="C1" s="22"/>
      <c r="D1" s="22"/>
      <c r="E1" s="127"/>
      <c r="F1" s="127"/>
      <c r="G1" s="22"/>
      <c r="H1" s="127"/>
      <c r="I1" s="127"/>
      <c r="J1" s="127"/>
      <c r="K1" s="127"/>
      <c r="L1" s="127"/>
      <c r="M1" s="127"/>
      <c r="N1" s="127"/>
    </row>
    <row r="2" spans="1:15" ht="15" thickBot="1">
      <c r="A2" s="128" t="s">
        <v>2</v>
      </c>
      <c r="B2" s="128"/>
      <c r="C2" s="22"/>
      <c r="D2" s="22"/>
      <c r="E2" s="128"/>
      <c r="F2" s="22"/>
      <c r="G2" s="22"/>
      <c r="H2" s="128"/>
      <c r="I2" s="128"/>
      <c r="J2" s="128"/>
      <c r="K2" s="128"/>
      <c r="L2" s="128"/>
      <c r="M2" s="128"/>
      <c r="N2" s="128"/>
    </row>
    <row r="3" spans="1:15" ht="15" thickBot="1">
      <c r="A3" s="75"/>
      <c r="B3" s="131">
        <v>0</v>
      </c>
      <c r="C3" s="132">
        <v>2</v>
      </c>
      <c r="D3" s="140">
        <v>4</v>
      </c>
      <c r="E3" s="128"/>
      <c r="J3" s="26">
        <v>1</v>
      </c>
      <c r="K3" s="26">
        <v>3</v>
      </c>
      <c r="L3" s="168" t="s">
        <v>75</v>
      </c>
      <c r="M3" s="174" t="s">
        <v>58</v>
      </c>
      <c r="N3" s="171" t="s">
        <v>75</v>
      </c>
      <c r="O3" s="174" t="s">
        <v>59</v>
      </c>
    </row>
    <row r="4" spans="1:15" ht="29.4" thickBot="1">
      <c r="A4" s="108" t="s">
        <v>5</v>
      </c>
      <c r="B4" s="142" t="s">
        <v>6</v>
      </c>
      <c r="C4" s="105" t="s">
        <v>6</v>
      </c>
      <c r="D4" s="130" t="s">
        <v>6</v>
      </c>
      <c r="E4" s="148"/>
      <c r="F4" s="22"/>
      <c r="J4" s="59" t="s">
        <v>6</v>
      </c>
      <c r="K4" s="59" t="s">
        <v>6</v>
      </c>
      <c r="L4" s="169" t="s">
        <v>6</v>
      </c>
      <c r="M4" s="175" t="s">
        <v>6</v>
      </c>
      <c r="N4" s="172" t="s">
        <v>6</v>
      </c>
      <c r="O4" s="175" t="s">
        <v>6</v>
      </c>
    </row>
    <row r="5" spans="1:15">
      <c r="A5" s="111">
        <v>12</v>
      </c>
      <c r="B5" s="143">
        <v>1897</v>
      </c>
      <c r="C5" s="5">
        <v>1988</v>
      </c>
      <c r="D5" s="112">
        <v>2231</v>
      </c>
      <c r="E5" s="149">
        <f t="array" ref="E5:G5">((LINEST(TRANSPOSE(B5:D5),TRANSPOSE($B$3:$D$3)^{1,2})))</f>
        <v>19.000000000000004</v>
      </c>
      <c r="F5" s="150">
        <v>7.4999999999999956</v>
      </c>
      <c r="G5" s="151">
        <v>1897</v>
      </c>
      <c r="H5" s="151"/>
      <c r="I5" s="151"/>
      <c r="J5" s="9">
        <f>J$3^2*$E5+$F5*J$3+$G5</f>
        <v>1923.5</v>
      </c>
      <c r="K5" s="9">
        <f>K$3^2*$E5+$F5*K$3+$G5</f>
        <v>2090.5</v>
      </c>
      <c r="L5" s="170">
        <v>1.2544897143793798</v>
      </c>
      <c r="M5" s="176">
        <f>L5*B5</f>
        <v>2379.7669881776837</v>
      </c>
      <c r="N5" s="173">
        <v>1.3838462484120806</v>
      </c>
      <c r="O5" s="176">
        <f>N5*B5</f>
        <v>2625.1563332377168</v>
      </c>
    </row>
    <row r="6" spans="1:15">
      <c r="A6" s="114">
        <v>12.5</v>
      </c>
      <c r="B6" s="144">
        <v>2172</v>
      </c>
      <c r="C6" s="8">
        <v>2270</v>
      </c>
      <c r="D6" s="115">
        <f>[1]OldCA!J5*(C6/[1]OldCA!F5)</f>
        <v>2546.9940476190477</v>
      </c>
      <c r="E6" s="149">
        <f t="array" ref="E6:G6">((LINEST(TRANSPOSE(B6:D6),TRANSPOSE($B$3:$D$3)^{1,2})))</f>
        <v>22.37425595238096</v>
      </c>
      <c r="F6" s="150">
        <v>4.2514880952381384</v>
      </c>
      <c r="G6" s="151">
        <v>2172</v>
      </c>
      <c r="J6" s="9">
        <f t="shared" ref="J6:K21" si="0">J$3^2*$E6+$F6*J$3+$G6</f>
        <v>2198.6257440476193</v>
      </c>
      <c r="K6" s="9">
        <f t="shared" si="0"/>
        <v>2386.1227678571431</v>
      </c>
      <c r="L6" s="170">
        <v>1.2427701691847366</v>
      </c>
      <c r="M6" s="176">
        <f t="shared" ref="M6:M21" si="1">L6*B6</f>
        <v>2699.2968074692481</v>
      </c>
      <c r="N6" s="173">
        <v>1.3649292600938274</v>
      </c>
      <c r="O6" s="176">
        <f t="shared" ref="O6:O21" si="2">N6*B6</f>
        <v>2964.6263529237931</v>
      </c>
    </row>
    <row r="7" spans="1:15">
      <c r="A7" s="114">
        <v>13</v>
      </c>
      <c r="B7" s="144">
        <v>2465</v>
      </c>
      <c r="C7" s="8">
        <v>2570</v>
      </c>
      <c r="D7" s="115">
        <f>[1]OldCA!J6*(C7/[1]OldCA!F6)</f>
        <v>2863.6185925282361</v>
      </c>
      <c r="E7" s="149">
        <f t="array" ref="E7:G7">((LINEST(TRANSPOSE(B7:D7),TRANSPOSE($B$3:$D$3)^{1,2})))</f>
        <v>23.577324066029519</v>
      </c>
      <c r="F7" s="150">
        <v>5.3453518679409457</v>
      </c>
      <c r="G7" s="151">
        <v>2465</v>
      </c>
      <c r="J7" s="9">
        <f t="shared" si="0"/>
        <v>2493.9226759339704</v>
      </c>
      <c r="K7" s="9">
        <f t="shared" si="0"/>
        <v>2693.2319721980884</v>
      </c>
      <c r="L7" s="170">
        <v>1.231790977594025</v>
      </c>
      <c r="M7" s="176">
        <f t="shared" si="1"/>
        <v>3036.3647597692716</v>
      </c>
      <c r="N7" s="173">
        <v>1.3476927180581491</v>
      </c>
      <c r="O7" s="176">
        <f t="shared" si="2"/>
        <v>3322.0625500133374</v>
      </c>
    </row>
    <row r="8" spans="1:15">
      <c r="A8" s="114">
        <v>13.5</v>
      </c>
      <c r="B8" s="144">
        <v>2773</v>
      </c>
      <c r="C8" s="8">
        <v>2886</v>
      </c>
      <c r="D8" s="115">
        <f>[1]OldCA!J7*(C8/[1]OldCA!F7)</f>
        <v>3196.0844205679205</v>
      </c>
      <c r="E8" s="149">
        <f t="array" ref="E8:G8">((LINEST(TRANSPOSE(B8:D8),TRANSPOSE($B$3:$D$3)^{1,2})))</f>
        <v>24.635552570990061</v>
      </c>
      <c r="F8" s="150">
        <v>7.2288948580198813</v>
      </c>
      <c r="G8" s="151">
        <v>2773</v>
      </c>
      <c r="J8" s="9">
        <f t="shared" si="0"/>
        <v>2804.8644474290099</v>
      </c>
      <c r="K8" s="9">
        <f t="shared" si="0"/>
        <v>3016.4066577129702</v>
      </c>
      <c r="L8" s="170">
        <v>1.2214814954114639</v>
      </c>
      <c r="M8" s="176">
        <f t="shared" si="1"/>
        <v>3387.1681867759894</v>
      </c>
      <c r="N8" s="173">
        <v>1.3311268241311871</v>
      </c>
      <c r="O8" s="176">
        <f t="shared" si="2"/>
        <v>3691.2146833157817</v>
      </c>
    </row>
    <row r="9" spans="1:15">
      <c r="A9" s="114">
        <v>14</v>
      </c>
      <c r="B9" s="144">
        <v>3094</v>
      </c>
      <c r="C9" s="8">
        <v>3216</v>
      </c>
      <c r="D9" s="115">
        <f>[1]OldCA!J8*(C9/[1]OldCA!F8)</f>
        <v>3543.5352016404645</v>
      </c>
      <c r="E9" s="149">
        <f t="array" ref="E9:G9">((LINEST(TRANSPOSE(B9:D9),TRANSPOSE($B$3:$D$3)^{1,2})))</f>
        <v>25.691900205058058</v>
      </c>
      <c r="F9" s="150">
        <v>9.6161995898838999</v>
      </c>
      <c r="G9" s="151">
        <v>3094</v>
      </c>
      <c r="J9" s="9">
        <f t="shared" si="0"/>
        <v>3129.3080997949419</v>
      </c>
      <c r="K9" s="9">
        <f t="shared" si="0"/>
        <v>3354.0757006151744</v>
      </c>
      <c r="L9" s="170">
        <v>1.2117233602387576</v>
      </c>
      <c r="M9" s="176">
        <f t="shared" si="1"/>
        <v>3749.072076578716</v>
      </c>
      <c r="N9" s="173">
        <v>1.3156074069049719</v>
      </c>
      <c r="O9" s="176">
        <f t="shared" si="2"/>
        <v>4070.4893169639831</v>
      </c>
    </row>
    <row r="10" spans="1:15">
      <c r="A10" s="114">
        <v>14.5</v>
      </c>
      <c r="B10" s="144">
        <v>3430</v>
      </c>
      <c r="C10" s="8">
        <v>3561</v>
      </c>
      <c r="D10" s="115">
        <f>[1]OldCA!J9*(C10/[1]OldCA!F9)</f>
        <v>3907.2690184049079</v>
      </c>
      <c r="E10" s="149">
        <f t="array" ref="E10:G10">((LINEST(TRANSPOSE(B10:D10),TRANSPOSE($B$3:$D$3)^{1,2})))</f>
        <v>26.908627300613492</v>
      </c>
      <c r="F10" s="150">
        <v>11.68274539877304</v>
      </c>
      <c r="G10" s="151">
        <v>3430</v>
      </c>
      <c r="J10" s="9">
        <f t="shared" si="0"/>
        <v>3468.5913726993867</v>
      </c>
      <c r="K10" s="9">
        <f t="shared" si="0"/>
        <v>3707.2258819018407</v>
      </c>
      <c r="L10" s="170">
        <v>1.2018900474685477</v>
      </c>
      <c r="M10" s="176">
        <f t="shared" si="1"/>
        <v>4122.4828628171181</v>
      </c>
      <c r="N10" s="173">
        <v>1.2998328228532381</v>
      </c>
      <c r="O10" s="176">
        <f t="shared" si="2"/>
        <v>4458.4265823866062</v>
      </c>
    </row>
    <row r="11" spans="1:15">
      <c r="A11" s="114">
        <v>15</v>
      </c>
      <c r="B11" s="144">
        <v>3789</v>
      </c>
      <c r="C11" s="8">
        <v>3928</v>
      </c>
      <c r="D11" s="115">
        <f>[1]OldCA!J10*(C11/[1]OldCA!F10)</f>
        <v>4292.5096952908589</v>
      </c>
      <c r="E11" s="149">
        <f t="array" ref="E11:G11">((LINEST(TRANSPOSE(B11:D11),TRANSPOSE($B$3:$D$3)^{1,2})))</f>
        <v>28.188711911357363</v>
      </c>
      <c r="F11" s="150">
        <v>13.122576177285302</v>
      </c>
      <c r="G11" s="151">
        <v>3789</v>
      </c>
      <c r="J11" s="9">
        <f t="shared" si="0"/>
        <v>3830.3112880886429</v>
      </c>
      <c r="K11" s="9">
        <f t="shared" si="0"/>
        <v>4082.0661357340723</v>
      </c>
      <c r="L11" s="170">
        <v>1.1917909059065632</v>
      </c>
      <c r="M11" s="176">
        <f t="shared" si="1"/>
        <v>4515.6957424799684</v>
      </c>
      <c r="N11" s="173">
        <v>1.2839879154078551</v>
      </c>
      <c r="O11" s="176">
        <f t="shared" si="2"/>
        <v>4865.0302114803626</v>
      </c>
    </row>
    <row r="12" spans="1:15" ht="15" thickBot="1">
      <c r="A12" s="117">
        <v>15.5</v>
      </c>
      <c r="B12" s="145">
        <v>4174</v>
      </c>
      <c r="C12" s="11">
        <v>4322</v>
      </c>
      <c r="D12" s="118">
        <f>[1]OldCA!J11*(C12/[1]OldCA!F11)</f>
        <v>4706.129550590008</v>
      </c>
      <c r="E12" s="149">
        <f t="array" ref="E12:G12">((LINEST(TRANSPOSE(B12:D12),TRANSPOSE($B$3:$D$3)^{1,2})))</f>
        <v>29.516193823750999</v>
      </c>
      <c r="F12" s="150">
        <v>14.96761235249798</v>
      </c>
      <c r="G12" s="151">
        <v>4174</v>
      </c>
      <c r="J12" s="9">
        <f t="shared" si="0"/>
        <v>4218.4838061762493</v>
      </c>
      <c r="K12" s="9">
        <f t="shared" si="0"/>
        <v>4484.5485814712529</v>
      </c>
      <c r="L12" s="170">
        <v>1.1815091370906172</v>
      </c>
      <c r="M12" s="176">
        <f t="shared" si="1"/>
        <v>4931.619138216236</v>
      </c>
      <c r="N12" s="173">
        <v>1.2683280151909637</v>
      </c>
      <c r="O12" s="176">
        <f t="shared" si="2"/>
        <v>5294.001135407083</v>
      </c>
    </row>
    <row r="13" spans="1:15" ht="15" thickBot="1">
      <c r="A13" s="120">
        <v>16</v>
      </c>
      <c r="B13" s="146">
        <v>4593</v>
      </c>
      <c r="C13" s="14">
        <v>4750</v>
      </c>
      <c r="D13" s="121">
        <f>[1]OldCA!J12*(C13/[1]OldCA!F12)</f>
        <v>5156.3997262149214</v>
      </c>
      <c r="E13" s="149">
        <f t="array" ref="E13:G13">((LINEST(TRANSPOSE(B13:D13),TRANSPOSE($B$3:$D$3)^{1,2})))</f>
        <v>31.174965776865186</v>
      </c>
      <c r="F13" s="150">
        <v>16.150068446269639</v>
      </c>
      <c r="G13" s="151">
        <v>4593</v>
      </c>
      <c r="J13" s="9">
        <f t="shared" si="0"/>
        <v>4640.3250342231349</v>
      </c>
      <c r="K13" s="9">
        <f t="shared" si="0"/>
        <v>4922.0248973305952</v>
      </c>
      <c r="L13" s="170">
        <v>1.171261065806114</v>
      </c>
      <c r="M13" s="176">
        <f t="shared" si="1"/>
        <v>5379.6020752474815</v>
      </c>
      <c r="N13" s="173">
        <v>1.2524530112075358</v>
      </c>
      <c r="O13" s="176">
        <f t="shared" si="2"/>
        <v>5752.5166804762121</v>
      </c>
    </row>
    <row r="14" spans="1:15">
      <c r="A14" s="122">
        <v>16.5</v>
      </c>
      <c r="B14" s="143">
        <v>5051</v>
      </c>
      <c r="C14" s="5">
        <v>5218</v>
      </c>
      <c r="D14" s="112">
        <f>[1]OldCA!J13*(C14/[1]OldCA!F13)</f>
        <v>5646.8767123287671</v>
      </c>
      <c r="E14" s="149">
        <f t="array" ref="E14:G14">((LINEST(TRANSPOSE(B14:D14),TRANSPOSE($B$3:$D$3)^{1,2})))</f>
        <v>32.734589041095887</v>
      </c>
      <c r="F14" s="150">
        <v>18.030821917808229</v>
      </c>
      <c r="G14" s="151">
        <v>5051</v>
      </c>
      <c r="J14" s="9">
        <f t="shared" si="0"/>
        <v>5101.7654109589039</v>
      </c>
      <c r="K14" s="9">
        <f t="shared" si="0"/>
        <v>5399.7037671232874</v>
      </c>
      <c r="L14" s="170">
        <v>1.1611962138585021</v>
      </c>
      <c r="M14" s="176">
        <f t="shared" si="1"/>
        <v>5865.2020761992944</v>
      </c>
      <c r="N14" s="173">
        <v>1.236945675416034</v>
      </c>
      <c r="O14" s="176">
        <f t="shared" si="2"/>
        <v>6247.8126065263878</v>
      </c>
    </row>
    <row r="15" spans="1:15">
      <c r="A15" s="114">
        <v>17</v>
      </c>
      <c r="B15" s="144">
        <v>5554</v>
      </c>
      <c r="C15" s="8">
        <v>5732</v>
      </c>
      <c r="D15" s="115">
        <f>[1]OldCA!J14*(C15/[1]OldCA!F14)</f>
        <v>6184.7543461829182</v>
      </c>
      <c r="E15" s="149">
        <f t="array" ref="E15:G15">((LINEST(TRANSPOSE(B15:D15),TRANSPOSE($B$3:$D$3)^{1,2})))</f>
        <v>34.344293272864782</v>
      </c>
      <c r="F15" s="150">
        <v>20.311413454270443</v>
      </c>
      <c r="G15" s="151">
        <v>5554.0000000000009</v>
      </c>
      <c r="J15" s="9">
        <f t="shared" si="0"/>
        <v>5608.655706727136</v>
      </c>
      <c r="K15" s="9">
        <f t="shared" si="0"/>
        <v>5924.0328798185956</v>
      </c>
      <c r="L15" s="170">
        <v>1.1510385939879542</v>
      </c>
      <c r="M15" s="176">
        <f t="shared" si="1"/>
        <v>6392.8683510090978</v>
      </c>
      <c r="N15" s="173">
        <v>1.2216170236118926</v>
      </c>
      <c r="O15" s="176">
        <f t="shared" si="2"/>
        <v>6784.8609491404513</v>
      </c>
    </row>
    <row r="16" spans="1:15">
      <c r="A16" s="114">
        <v>17.5</v>
      </c>
      <c r="B16" s="144">
        <v>6109</v>
      </c>
      <c r="C16" s="8">
        <v>6298</v>
      </c>
      <c r="D16" s="115">
        <f>[1]OldCA!J15*(C16/[1]OldCA!F15)</f>
        <v>6775.7942542576984</v>
      </c>
      <c r="E16" s="149">
        <f t="array" ref="E16:G16">((LINEST(TRANSPOSE(B16:D16),TRANSPOSE($B$3:$D$3)^{1,2})))</f>
        <v>36.099281782212294</v>
      </c>
      <c r="F16" s="150">
        <v>22.30143643557545</v>
      </c>
      <c r="G16" s="151">
        <v>6109</v>
      </c>
      <c r="J16" s="9">
        <f t="shared" si="0"/>
        <v>6167.4007182177875</v>
      </c>
      <c r="K16" s="9">
        <f t="shared" si="0"/>
        <v>6500.7978453466367</v>
      </c>
      <c r="L16" s="170">
        <v>1.1412164945955117</v>
      </c>
      <c r="M16" s="176">
        <f t="shared" si="1"/>
        <v>6971.6915654839804</v>
      </c>
      <c r="N16" s="173">
        <v>1.2066792690611219</v>
      </c>
      <c r="O16" s="176">
        <f t="shared" si="2"/>
        <v>7371.6036546943933</v>
      </c>
    </row>
    <row r="17" spans="1:20">
      <c r="A17" s="114">
        <v>18</v>
      </c>
      <c r="B17" s="144">
        <v>6722</v>
      </c>
      <c r="C17" s="8">
        <v>6921</v>
      </c>
      <c r="D17" s="115">
        <f>[1]OldCA!J16*(C17/[1]OldCA!F16)</f>
        <v>7424.8774072334436</v>
      </c>
      <c r="E17" s="149">
        <f t="array" ref="E17:G17">((LINEST(TRANSPOSE(B17:D17),TRANSPOSE($B$3:$D$3)^{1,2})))</f>
        <v>38.109675904180442</v>
      </c>
      <c r="F17" s="150">
        <v>23.280648191639191</v>
      </c>
      <c r="G17" s="151">
        <v>6722</v>
      </c>
      <c r="J17" s="9">
        <f t="shared" si="0"/>
        <v>6783.3903240958198</v>
      </c>
      <c r="K17" s="9">
        <f t="shared" si="0"/>
        <v>7134.8290277125416</v>
      </c>
      <c r="L17" s="170">
        <v>1.1317605998622111</v>
      </c>
      <c r="M17" s="176">
        <f t="shared" si="1"/>
        <v>7607.6947522737828</v>
      </c>
      <c r="N17" s="173">
        <v>1.1924611333935047</v>
      </c>
      <c r="O17" s="176">
        <f t="shared" si="2"/>
        <v>8015.7237386711386</v>
      </c>
    </row>
    <row r="18" spans="1:20">
      <c r="A18" s="114">
        <v>18.5</v>
      </c>
      <c r="B18" s="144">
        <v>7359</v>
      </c>
      <c r="C18" s="8">
        <v>7606</v>
      </c>
      <c r="D18" s="115">
        <f>[1]OldCA!J17*(C18/[1]OldCA!F17)</f>
        <v>8135.8951417580856</v>
      </c>
      <c r="E18" s="149">
        <f t="array" ref="E18:G18">((LINEST(TRANSPOSE(B18:D18),TRANSPOSE($B$3:$D$3)^{1,2})))</f>
        <v>35.361892719760711</v>
      </c>
      <c r="F18" s="150">
        <v>52.77621456047855</v>
      </c>
      <c r="G18" s="151">
        <v>7359</v>
      </c>
      <c r="J18" s="9">
        <f t="shared" si="0"/>
        <v>7447.1381072802396</v>
      </c>
      <c r="K18" s="9">
        <f t="shared" si="0"/>
        <v>7835.585678159282</v>
      </c>
      <c r="L18" s="170">
        <v>1.1228029226948621</v>
      </c>
      <c r="M18" s="176">
        <f t="shared" si="1"/>
        <v>8262.706708111491</v>
      </c>
      <c r="N18" s="173">
        <v>1.1789550919045022</v>
      </c>
      <c r="O18" s="176">
        <f t="shared" si="2"/>
        <v>8675.9305213252319</v>
      </c>
    </row>
    <row r="19" spans="1:20">
      <c r="A19" s="114">
        <v>19</v>
      </c>
      <c r="B19" s="144">
        <v>8129</v>
      </c>
      <c r="C19" s="8">
        <v>8353</v>
      </c>
      <c r="D19" s="115">
        <f>[1]OldCA!J18*(C19/[1]OldCA!F18)</f>
        <v>8908.5670945157526</v>
      </c>
      <c r="E19" s="149">
        <f t="array" ref="E19:G19">((LINEST(TRANSPOSE(B19:D19),TRANSPOSE($B$3:$D$3)^{1,2})))</f>
        <v>41.44588681446907</v>
      </c>
      <c r="F19" s="150">
        <v>29.108226371061939</v>
      </c>
      <c r="G19" s="151">
        <v>8129</v>
      </c>
      <c r="J19" s="9">
        <f t="shared" si="0"/>
        <v>8199.5541131855316</v>
      </c>
      <c r="K19" s="9">
        <f t="shared" si="0"/>
        <v>8589.337660443407</v>
      </c>
      <c r="L19" s="170">
        <v>1.1143642194956258</v>
      </c>
      <c r="M19" s="176">
        <f t="shared" si="1"/>
        <v>9058.666740279943</v>
      </c>
      <c r="N19" s="173">
        <v>1.1662413838812302</v>
      </c>
      <c r="O19" s="176">
        <f t="shared" si="2"/>
        <v>9480.3762095705206</v>
      </c>
    </row>
    <row r="20" spans="1:20">
      <c r="A20" s="123">
        <v>19.5</v>
      </c>
      <c r="B20" s="144">
        <v>8924</v>
      </c>
      <c r="C20" s="8">
        <v>9159</v>
      </c>
      <c r="D20" s="115">
        <f>[1]OldCA!J19*(C20/[1]OldCA!F19)</f>
        <v>9740.8328019837045</v>
      </c>
      <c r="E20" s="149">
        <f t="array" ref="E20:G20">((LINEST(TRANSPOSE(B20:D20),TRANSPOSE($B$3:$D$3)^{1,2})))</f>
        <v>43.354100247963054</v>
      </c>
      <c r="F20" s="150">
        <v>30.79179950407395</v>
      </c>
      <c r="G20" s="151">
        <v>8924</v>
      </c>
      <c r="J20" s="9">
        <f t="shared" si="0"/>
        <v>8998.1458997520367</v>
      </c>
      <c r="K20" s="9">
        <f t="shared" si="0"/>
        <v>9406.5623007438899</v>
      </c>
      <c r="L20" s="170">
        <v>1.1063401991231274</v>
      </c>
      <c r="M20" s="176">
        <f t="shared" si="1"/>
        <v>9872.9799369747889</v>
      </c>
      <c r="N20" s="173">
        <v>1.1542564852027768</v>
      </c>
      <c r="O20" s="176">
        <f t="shared" si="2"/>
        <v>10300.58487394958</v>
      </c>
    </row>
    <row r="21" spans="1:20" ht="15" thickBot="1">
      <c r="A21" s="125">
        <v>20</v>
      </c>
      <c r="B21" s="147">
        <v>9780</v>
      </c>
      <c r="C21" s="19">
        <v>10027</v>
      </c>
      <c r="D21" s="126">
        <f>[1]OldCA!J20*(C21/[1]OldCA!F20)</f>
        <v>10636.13700990952</v>
      </c>
      <c r="E21" s="149">
        <f t="array" ref="E21:G21">((LINEST(TRANSPOSE(B21:D21),TRANSPOSE($B$3:$D$3)^{1,2})))</f>
        <v>45.267126238690025</v>
      </c>
      <c r="F21" s="150">
        <v>32.965747522619992</v>
      </c>
      <c r="G21" s="151">
        <v>9780</v>
      </c>
      <c r="J21" s="9">
        <f t="shared" si="0"/>
        <v>9858.2328737613097</v>
      </c>
      <c r="K21" s="9">
        <f t="shared" si="0"/>
        <v>10286.301378716071</v>
      </c>
      <c r="L21" s="170">
        <v>1.109626072102095</v>
      </c>
      <c r="M21" s="177">
        <f t="shared" si="1"/>
        <v>10852.142985158489</v>
      </c>
      <c r="N21" s="173">
        <v>1.143532511818957</v>
      </c>
      <c r="O21" s="177">
        <f t="shared" si="2"/>
        <v>11183.747965589399</v>
      </c>
    </row>
    <row r="22" spans="1:20" ht="15" thickBot="1"/>
    <row r="23" spans="1:20" ht="15" thickBot="1">
      <c r="B23" s="131">
        <v>0</v>
      </c>
      <c r="C23" s="132">
        <v>2</v>
      </c>
      <c r="D23" s="132">
        <v>4</v>
      </c>
      <c r="E23" s="133">
        <v>6</v>
      </c>
      <c r="J23" s="155">
        <v>1</v>
      </c>
      <c r="K23" s="156">
        <v>3</v>
      </c>
      <c r="L23" s="157">
        <v>5</v>
      </c>
      <c r="Q23" s="132">
        <v>5</v>
      </c>
      <c r="R23" s="132">
        <v>5</v>
      </c>
      <c r="S23" s="132">
        <v>6</v>
      </c>
      <c r="T23" s="167">
        <v>6</v>
      </c>
    </row>
    <row r="24" spans="1:20" ht="29.4" thickBot="1">
      <c r="A24" s="108" t="s">
        <v>5</v>
      </c>
      <c r="B24" s="134" t="s">
        <v>7</v>
      </c>
      <c r="C24" s="106" t="s">
        <v>7</v>
      </c>
      <c r="D24" s="106" t="s">
        <v>7</v>
      </c>
      <c r="E24" s="109" t="s">
        <v>7</v>
      </c>
      <c r="J24" s="164" t="s">
        <v>7</v>
      </c>
      <c r="K24" s="165" t="s">
        <v>7</v>
      </c>
      <c r="L24" s="166" t="s">
        <v>7</v>
      </c>
      <c r="Q24" s="106" t="s">
        <v>7</v>
      </c>
      <c r="R24" s="106"/>
      <c r="S24" s="106" t="s">
        <v>7</v>
      </c>
    </row>
    <row r="25" spans="1:20">
      <c r="A25" s="111">
        <v>12</v>
      </c>
      <c r="B25" s="135">
        <v>2122</v>
      </c>
      <c r="C25" s="6">
        <v>2212</v>
      </c>
      <c r="D25" s="6">
        <v>2456.521739130435</v>
      </c>
      <c r="E25" s="112">
        <v>2936.521739130435</v>
      </c>
      <c r="F25" s="25">
        <f t="array" ref="F25:I25">((LINEST(TRANSPOSE(B25:E25),TRANSPOSE($B$23:$E$23)^{1,2,3})))</f>
        <v>1.6865942028985441</v>
      </c>
      <c r="G25" s="25">
        <v>9.1956521739131016</v>
      </c>
      <c r="H25" s="25">
        <v>19.862318840579629</v>
      </c>
      <c r="I25" s="25">
        <v>2122</v>
      </c>
      <c r="J25" s="161">
        <f>J$23^3*$F25+$G25*J$23^2+$J$23*H25+I25</f>
        <v>2152.7445652173915</v>
      </c>
      <c r="K25" s="162">
        <f>K$23^3*$F25+$G25*K$23^2+$J$23*H25+I25</f>
        <v>2270.161231884058</v>
      </c>
      <c r="L25" s="163">
        <f>L$23^3*$F25+$G25*L$23^2+$L$23*H25+I25</f>
        <v>2662.027173913044</v>
      </c>
      <c r="Q25" s="143">
        <f>L25</f>
        <v>2662.027173913044</v>
      </c>
      <c r="R25" s="153">
        <f t="shared" ref="R25:R41" si="3">Q25/B25</f>
        <v>1.2544897143793798</v>
      </c>
      <c r="S25" s="143">
        <v>2936.521739130435</v>
      </c>
      <c r="T25" s="153">
        <f>S25/B25</f>
        <v>1.3838462484120806</v>
      </c>
    </row>
    <row r="26" spans="1:20">
      <c r="A26" s="114">
        <v>12.5</v>
      </c>
      <c r="B26" s="136">
        <v>2354</v>
      </c>
      <c r="C26" s="9">
        <v>2451</v>
      </c>
      <c r="D26" s="9">
        <v>2709.5652173913045</v>
      </c>
      <c r="E26" s="115">
        <v>3213.04347826087</v>
      </c>
      <c r="F26" s="25">
        <f t="array" ref="F26:I26">((LINEST(TRANSPOSE(B26:E26),TRANSPOSE($B$23:$E$23)^{1,2,3})))</f>
        <v>1.7364130434782592</v>
      </c>
      <c r="G26" s="25">
        <v>9.7771739130435087</v>
      </c>
      <c r="H26" s="25">
        <v>21.999999999999904</v>
      </c>
      <c r="I26" s="25">
        <v>2354.0000000000005</v>
      </c>
      <c r="J26" s="158">
        <f t="shared" ref="J26:J41" si="4">J$23^3*$F26+$G26*J$23^2+$J$23*H26+I26</f>
        <v>2387.513586956522</v>
      </c>
      <c r="K26" s="154">
        <f t="shared" ref="K26:K41" si="5">K$23^3*$F26+$G26*K$23^2+$J$23*H26+I26</f>
        <v>2510.8777173913049</v>
      </c>
      <c r="L26" s="163">
        <f t="shared" ref="L26:L41" si="6">L$23^3*$F26+$G26*L$23^2+$L$23*H26+I26</f>
        <v>2925.48097826087</v>
      </c>
      <c r="Q26" s="143">
        <f t="shared" ref="Q26:Q41" si="7">L26</f>
        <v>2925.48097826087</v>
      </c>
      <c r="R26" s="153">
        <f t="shared" si="3"/>
        <v>1.2427701691847366</v>
      </c>
      <c r="S26" s="143">
        <v>3213.04347826087</v>
      </c>
      <c r="T26" s="153">
        <f t="shared" ref="T26:T41" si="8">S26/B26</f>
        <v>1.3649292600938274</v>
      </c>
    </row>
    <row r="27" spans="1:20">
      <c r="A27" s="114">
        <v>13</v>
      </c>
      <c r="B27" s="136">
        <v>2608</v>
      </c>
      <c r="C27" s="9">
        <v>2712</v>
      </c>
      <c r="D27" s="9">
        <v>2985.217391304348</v>
      </c>
      <c r="E27" s="115">
        <v>3514.7826086956525</v>
      </c>
      <c r="F27" s="25">
        <f t="array" ref="F27:I27">((LINEST(TRANSPOSE(B27:E27),TRANSPOSE($B$23:$E$23)^{1,2,3})))</f>
        <v>1.8152173913043401</v>
      </c>
      <c r="G27" s="25">
        <v>10.260869565217464</v>
      </c>
      <c r="H27" s="25">
        <v>24.217391304347657</v>
      </c>
      <c r="I27" s="25">
        <v>2608</v>
      </c>
      <c r="J27" s="158">
        <f t="shared" si="4"/>
        <v>2644.2934782608695</v>
      </c>
      <c r="K27" s="154">
        <f t="shared" si="5"/>
        <v>2773.576086956522</v>
      </c>
      <c r="L27" s="163">
        <f t="shared" si="6"/>
        <v>3212.5108695652175</v>
      </c>
      <c r="Q27" s="143">
        <f t="shared" si="7"/>
        <v>3212.5108695652175</v>
      </c>
      <c r="R27" s="153">
        <f t="shared" si="3"/>
        <v>1.231790977594025</v>
      </c>
      <c r="S27" s="143">
        <v>3514.7826086956525</v>
      </c>
      <c r="T27" s="153">
        <f t="shared" si="8"/>
        <v>1.3476927180581491</v>
      </c>
    </row>
    <row r="28" spans="1:20">
      <c r="A28" s="114">
        <v>13.5</v>
      </c>
      <c r="B28" s="136">
        <v>2890</v>
      </c>
      <c r="C28" s="9">
        <v>3000</v>
      </c>
      <c r="D28" s="9">
        <v>3290.434782608696</v>
      </c>
      <c r="E28" s="115">
        <v>3846.9565217391309</v>
      </c>
      <c r="F28" s="25">
        <f t="array" ref="F28:I28">((LINEST(TRANSPOSE(B28:E28),TRANSPOSE($B$23:$E$23)^{1,2,3})))</f>
        <v>1.7844202898550621</v>
      </c>
      <c r="G28" s="25">
        <v>11.847826086956626</v>
      </c>
      <c r="H28" s="25">
        <v>24.166666666666462</v>
      </c>
      <c r="I28" s="25">
        <v>2890</v>
      </c>
      <c r="J28" s="158">
        <f t="shared" si="4"/>
        <v>2927.798913043478</v>
      </c>
      <c r="K28" s="154">
        <f t="shared" si="5"/>
        <v>3068.9764492753629</v>
      </c>
      <c r="L28" s="163">
        <f t="shared" si="6"/>
        <v>3530.0815217391309</v>
      </c>
      <c r="Q28" s="143">
        <f t="shared" si="7"/>
        <v>3530.0815217391309</v>
      </c>
      <c r="R28" s="153">
        <f t="shared" si="3"/>
        <v>1.2214814954114639</v>
      </c>
      <c r="S28" s="143">
        <v>3846.9565217391309</v>
      </c>
      <c r="T28" s="153">
        <f t="shared" si="8"/>
        <v>1.3311268241311871</v>
      </c>
    </row>
    <row r="29" spans="1:20">
      <c r="A29" s="114">
        <v>14</v>
      </c>
      <c r="B29" s="136">
        <v>3205</v>
      </c>
      <c r="C29" s="9">
        <v>3324</v>
      </c>
      <c r="D29" s="9">
        <v>3631.3043478260875</v>
      </c>
      <c r="E29" s="115">
        <v>4216.521739130435</v>
      </c>
      <c r="F29" s="25">
        <f t="array" ref="F29:I29">((LINEST(TRANSPOSE(B29:E29),TRANSPOSE($B$23:$E$23)^{1,2,3})))</f>
        <v>1.8668478260869306</v>
      </c>
      <c r="G29" s="25">
        <v>12.33695652173934</v>
      </c>
      <c r="H29" s="25">
        <v>27.358695652173633</v>
      </c>
      <c r="I29" s="25">
        <v>3205</v>
      </c>
      <c r="J29" s="158">
        <f t="shared" si="4"/>
        <v>3246.5625</v>
      </c>
      <c r="K29" s="154">
        <f t="shared" si="5"/>
        <v>3393.7961956521749</v>
      </c>
      <c r="L29" s="163">
        <f t="shared" si="6"/>
        <v>3883.5733695652179</v>
      </c>
      <c r="Q29" s="143">
        <f t="shared" si="7"/>
        <v>3883.5733695652179</v>
      </c>
      <c r="R29" s="153">
        <f t="shared" si="3"/>
        <v>1.2117233602387576</v>
      </c>
      <c r="S29" s="143">
        <v>4216.521739130435</v>
      </c>
      <c r="T29" s="153">
        <f t="shared" si="8"/>
        <v>1.3156074069049719</v>
      </c>
    </row>
    <row r="30" spans="1:20">
      <c r="A30" s="114">
        <v>14.5</v>
      </c>
      <c r="B30" s="136">
        <v>3563</v>
      </c>
      <c r="C30" s="9">
        <v>3690</v>
      </c>
      <c r="D30" s="9">
        <v>4016.521739130435</v>
      </c>
      <c r="E30" s="115">
        <v>4631.304347826087</v>
      </c>
      <c r="F30" s="25">
        <f t="array" ref="F30:I30">((LINEST(TRANSPOSE(B30:E30),TRANSPOSE($B$23:$E$23)^{1,2,3})))</f>
        <v>1.8487318840579625</v>
      </c>
      <c r="G30" s="25">
        <v>13.847826086956591</v>
      </c>
      <c r="H30" s="25">
        <v>28.409420289855007</v>
      </c>
      <c r="I30" s="25">
        <v>3563</v>
      </c>
      <c r="J30" s="158">
        <f t="shared" si="4"/>
        <v>3607.1059782608695</v>
      </c>
      <c r="K30" s="154">
        <f t="shared" si="5"/>
        <v>3765.9556159420295</v>
      </c>
      <c r="L30" s="163">
        <f t="shared" si="6"/>
        <v>4282.334239130435</v>
      </c>
      <c r="Q30" s="143">
        <f t="shared" si="7"/>
        <v>4282.334239130435</v>
      </c>
      <c r="R30" s="153">
        <f t="shared" si="3"/>
        <v>1.2018900474685477</v>
      </c>
      <c r="S30" s="143">
        <v>4631.304347826087</v>
      </c>
      <c r="T30" s="153">
        <f t="shared" si="8"/>
        <v>1.2998328228532381</v>
      </c>
    </row>
    <row r="31" spans="1:20">
      <c r="A31" s="114">
        <v>15</v>
      </c>
      <c r="B31" s="136">
        <v>3972</v>
      </c>
      <c r="C31" s="9">
        <v>4108</v>
      </c>
      <c r="D31" s="9">
        <v>4453.913043478261</v>
      </c>
      <c r="E31" s="115">
        <v>5100</v>
      </c>
      <c r="F31" s="25">
        <f t="array" ref="F31:I31">((LINEST(TRANSPOSE(B31:E31),TRANSPOSE($B$23:$E$23)^{1,2,3})))</f>
        <v>1.8804347826086887</v>
      </c>
      <c r="G31" s="25">
        <v>14.956521739130492</v>
      </c>
      <c r="H31" s="25">
        <v>30.565217391304241</v>
      </c>
      <c r="I31" s="25">
        <v>3971.9999999999995</v>
      </c>
      <c r="J31" s="158">
        <f t="shared" si="4"/>
        <v>4019.402173913043</v>
      </c>
      <c r="K31" s="154">
        <f t="shared" si="5"/>
        <v>4187.945652173913</v>
      </c>
      <c r="L31" s="163">
        <f t="shared" si="6"/>
        <v>4733.7934782608691</v>
      </c>
      <c r="Q31" s="143">
        <f t="shared" si="7"/>
        <v>4733.7934782608691</v>
      </c>
      <c r="R31" s="153">
        <f t="shared" si="3"/>
        <v>1.1917909059065632</v>
      </c>
      <c r="S31" s="143">
        <v>5100</v>
      </c>
      <c r="T31" s="153">
        <f t="shared" si="8"/>
        <v>1.2839879154078551</v>
      </c>
    </row>
    <row r="32" spans="1:20" ht="15" thickBot="1">
      <c r="A32" s="117">
        <v>15.5</v>
      </c>
      <c r="B32" s="137">
        <v>4442</v>
      </c>
      <c r="C32" s="12">
        <v>4587</v>
      </c>
      <c r="D32" s="12">
        <v>4953.04347826087</v>
      </c>
      <c r="E32" s="118">
        <v>5633.913043478261</v>
      </c>
      <c r="F32" s="25">
        <f t="array" ref="F32:I32">((LINEST(TRANSPOSE(B32:E32),TRANSPOSE($B$23:$E$23)^{1,2,3})))</f>
        <v>1.9538043478260632</v>
      </c>
      <c r="G32" s="25">
        <v>15.907608695652373</v>
      </c>
      <c r="H32" s="25">
        <v>32.869565217390935</v>
      </c>
      <c r="I32" s="25">
        <v>4442</v>
      </c>
      <c r="J32" s="158">
        <f t="shared" si="4"/>
        <v>4492.7309782608691</v>
      </c>
      <c r="K32" s="154">
        <f t="shared" si="5"/>
        <v>4670.7907608695659</v>
      </c>
      <c r="L32" s="163">
        <f t="shared" si="6"/>
        <v>5248.263586956522</v>
      </c>
      <c r="Q32" s="143">
        <f t="shared" si="7"/>
        <v>5248.263586956522</v>
      </c>
      <c r="R32" s="153">
        <f t="shared" si="3"/>
        <v>1.1815091370906172</v>
      </c>
      <c r="S32" s="143">
        <v>5633.913043478261</v>
      </c>
      <c r="T32" s="153">
        <f t="shared" si="8"/>
        <v>1.2683280151909637</v>
      </c>
    </row>
    <row r="33" spans="1:20" ht="15" thickBot="1">
      <c r="A33" s="120">
        <v>16</v>
      </c>
      <c r="B33" s="138">
        <v>4985</v>
      </c>
      <c r="C33" s="15">
        <v>5140</v>
      </c>
      <c r="D33" s="15">
        <v>5527.826086956522</v>
      </c>
      <c r="E33" s="121">
        <v>6243.4782608695659</v>
      </c>
      <c r="F33" s="25">
        <f t="array" ref="F33:I33">((LINEST(TRANSPOSE(B33:E33),TRANSPOSE($B$23:$E$23)^{1,2,3})))</f>
        <v>1.9791666666666647</v>
      </c>
      <c r="G33" s="25">
        <v>17.228260869565265</v>
      </c>
      <c r="H33" s="25">
        <v>35.126811594202778</v>
      </c>
      <c r="I33" s="25">
        <v>4985</v>
      </c>
      <c r="J33" s="158">
        <f t="shared" si="4"/>
        <v>5039.334239130435</v>
      </c>
      <c r="K33" s="154">
        <f t="shared" si="5"/>
        <v>5228.61865942029</v>
      </c>
      <c r="L33" s="163">
        <f t="shared" si="6"/>
        <v>5838.736413043478</v>
      </c>
      <c r="Q33" s="143">
        <f t="shared" si="7"/>
        <v>5838.736413043478</v>
      </c>
      <c r="R33" s="153">
        <f t="shared" si="3"/>
        <v>1.171261065806114</v>
      </c>
      <c r="S33" s="143">
        <v>6243.4782608695659</v>
      </c>
      <c r="T33" s="153">
        <f t="shared" si="8"/>
        <v>1.2524530112075358</v>
      </c>
    </row>
    <row r="34" spans="1:20">
      <c r="A34" s="122">
        <v>16.5</v>
      </c>
      <c r="B34" s="135">
        <v>5612</v>
      </c>
      <c r="C34" s="6">
        <v>5777</v>
      </c>
      <c r="D34" s="6">
        <v>6188.6956521739139</v>
      </c>
      <c r="E34" s="112">
        <v>6941.739130434783</v>
      </c>
      <c r="F34" s="25">
        <f t="array" ref="F34:I34">((LINEST(TRANSPOSE(B34:E34),TRANSPOSE($B$23:$E$23)^{1,2,3})))</f>
        <v>1.9719202898550268</v>
      </c>
      <c r="G34" s="25">
        <v>19.005434782609061</v>
      </c>
      <c r="H34" s="25">
        <v>36.601449275361816</v>
      </c>
      <c r="I34" s="25">
        <v>5612</v>
      </c>
      <c r="J34" s="158">
        <f t="shared" si="4"/>
        <v>5669.578804347826</v>
      </c>
      <c r="K34" s="154">
        <f t="shared" si="5"/>
        <v>5872.8922101449289</v>
      </c>
      <c r="L34" s="163">
        <f t="shared" si="6"/>
        <v>6516.6331521739139</v>
      </c>
      <c r="Q34" s="143">
        <f t="shared" si="7"/>
        <v>6516.6331521739139</v>
      </c>
      <c r="R34" s="153">
        <f t="shared" si="3"/>
        <v>1.1611962138585021</v>
      </c>
      <c r="S34" s="143">
        <v>6941.739130434783</v>
      </c>
      <c r="T34" s="153">
        <f t="shared" si="8"/>
        <v>1.236945675416034</v>
      </c>
    </row>
    <row r="35" spans="1:20">
      <c r="A35" s="114">
        <v>17</v>
      </c>
      <c r="B35" s="136">
        <v>6338</v>
      </c>
      <c r="C35" s="9">
        <v>6514</v>
      </c>
      <c r="D35" s="9">
        <v>6949.5652173913049</v>
      </c>
      <c r="E35" s="115">
        <v>7742.6086956521749</v>
      </c>
      <c r="F35" s="25">
        <f t="array" ref="F35:I35">((LINEST(TRANSPOSE(B35:E35),TRANSPOSE($B$23:$E$23)^{1,2,3})))</f>
        <v>2.0398550724637494</v>
      </c>
      <c r="G35" s="25">
        <v>20.206521739130626</v>
      </c>
      <c r="H35" s="25">
        <v>39.427536231883714</v>
      </c>
      <c r="I35" s="25">
        <v>6338</v>
      </c>
      <c r="J35" s="158">
        <f t="shared" si="4"/>
        <v>6399.673913043478</v>
      </c>
      <c r="K35" s="154">
        <f t="shared" si="5"/>
        <v>6614.3623188405809</v>
      </c>
      <c r="L35" s="163">
        <f t="shared" si="6"/>
        <v>7295.2826086956529</v>
      </c>
      <c r="Q35" s="143">
        <f t="shared" si="7"/>
        <v>7295.2826086956529</v>
      </c>
      <c r="R35" s="153">
        <f t="shared" si="3"/>
        <v>1.1510385939879542</v>
      </c>
      <c r="S35" s="143">
        <v>7742.6086956521749</v>
      </c>
      <c r="T35" s="153">
        <f t="shared" si="8"/>
        <v>1.2216170236118926</v>
      </c>
    </row>
    <row r="36" spans="1:20">
      <c r="A36" s="114">
        <v>17.5</v>
      </c>
      <c r="B36" s="136">
        <v>7176</v>
      </c>
      <c r="C36" s="9">
        <v>7364</v>
      </c>
      <c r="D36" s="9">
        <v>7825.217391304348</v>
      </c>
      <c r="E36" s="115">
        <v>8659.1304347826099</v>
      </c>
      <c r="F36" s="25">
        <f t="array" ref="F36:I36">((LINEST(TRANSPOSE(B36:E36),TRANSPOSE($B$23:$E$23)^{1,2,3})))</f>
        <v>2.0724637681159566</v>
      </c>
      <c r="G36" s="25">
        <v>21.71739130434776</v>
      </c>
      <c r="H36" s="25">
        <v>42.275362318840614</v>
      </c>
      <c r="I36" s="25">
        <v>7176</v>
      </c>
      <c r="J36" s="158">
        <f t="shared" si="4"/>
        <v>7242.065217391304</v>
      </c>
      <c r="K36" s="154">
        <f t="shared" si="5"/>
        <v>7469.688405797101</v>
      </c>
      <c r="L36" s="163">
        <f t="shared" si="6"/>
        <v>8189.3695652173919</v>
      </c>
      <c r="Q36" s="143">
        <f t="shared" si="7"/>
        <v>8189.3695652173919</v>
      </c>
      <c r="R36" s="153">
        <f t="shared" si="3"/>
        <v>1.1412164945955117</v>
      </c>
      <c r="S36" s="143">
        <v>8659.1304347826099</v>
      </c>
      <c r="T36" s="153">
        <f t="shared" si="8"/>
        <v>1.2066792690611219</v>
      </c>
    </row>
    <row r="37" spans="1:20">
      <c r="A37" s="114">
        <v>18</v>
      </c>
      <c r="B37" s="136">
        <v>8141</v>
      </c>
      <c r="C37" s="9">
        <v>8341</v>
      </c>
      <c r="D37" s="9">
        <v>8829.5652173913059</v>
      </c>
      <c r="E37" s="115">
        <v>9707.826086956522</v>
      </c>
      <c r="F37" s="25">
        <f t="array" ref="F37:I37">((LINEST(TRANSPOSE(B37:E37),TRANSPOSE($B$23:$E$23)^{1,2,3})))</f>
        <v>2.1068840579709311</v>
      </c>
      <c r="G37" s="25">
        <v>23.429347826087618</v>
      </c>
      <c r="H37" s="25">
        <v>44.713768115941164</v>
      </c>
      <c r="I37" s="25">
        <v>8140.9999999999982</v>
      </c>
      <c r="J37" s="158">
        <f t="shared" si="4"/>
        <v>8211.2499999999982</v>
      </c>
      <c r="K37" s="154">
        <f t="shared" si="5"/>
        <v>8453.4637681159438</v>
      </c>
      <c r="L37" s="163">
        <f t="shared" si="6"/>
        <v>9213.6630434782601</v>
      </c>
      <c r="Q37" s="143">
        <f t="shared" si="7"/>
        <v>9213.6630434782601</v>
      </c>
      <c r="R37" s="153">
        <f t="shared" si="3"/>
        <v>1.1317605998622111</v>
      </c>
      <c r="S37" s="143">
        <v>9707.826086956522</v>
      </c>
      <c r="T37" s="153">
        <f t="shared" si="8"/>
        <v>1.1924611333935047</v>
      </c>
    </row>
    <row r="38" spans="1:20">
      <c r="A38" s="114">
        <v>18.5</v>
      </c>
      <c r="B38" s="136">
        <v>9244</v>
      </c>
      <c r="C38" s="9">
        <v>9458</v>
      </c>
      <c r="D38" s="9">
        <v>9974.7826086956538</v>
      </c>
      <c r="E38" s="115">
        <v>10898.260869565218</v>
      </c>
      <c r="F38" s="25">
        <f t="array" ref="F38:I38">((LINEST(TRANSPOSE(B38:E38),TRANSPOSE($B$23:$E$23)^{1,2,3})))</f>
        <v>2.164855072463673</v>
      </c>
      <c r="G38" s="25">
        <v>24.858695652174703</v>
      </c>
      <c r="H38" s="25">
        <v>48.623188405795851</v>
      </c>
      <c r="I38" s="25">
        <v>9244</v>
      </c>
      <c r="J38" s="158">
        <f t="shared" si="4"/>
        <v>9319.6467391304341</v>
      </c>
      <c r="K38" s="154">
        <f t="shared" si="5"/>
        <v>9574.8025362318876</v>
      </c>
      <c r="L38" s="163">
        <f t="shared" si="6"/>
        <v>10379.190217391306</v>
      </c>
      <c r="Q38" s="143">
        <f t="shared" si="7"/>
        <v>10379.190217391306</v>
      </c>
      <c r="R38" s="153">
        <f t="shared" si="3"/>
        <v>1.1228029226948621</v>
      </c>
      <c r="S38" s="143">
        <v>10898.260869565218</v>
      </c>
      <c r="T38" s="153">
        <f t="shared" si="8"/>
        <v>1.1789550919045022</v>
      </c>
    </row>
    <row r="39" spans="1:20">
      <c r="A39" s="114">
        <v>19</v>
      </c>
      <c r="B39" s="136">
        <v>10496</v>
      </c>
      <c r="C39" s="9">
        <v>10723</v>
      </c>
      <c r="D39" s="9">
        <v>11270.434782608696</v>
      </c>
      <c r="E39" s="115">
        <v>12240.869565217392</v>
      </c>
      <c r="F39" s="25">
        <f t="array" ref="F39:I39">((LINEST(TRANSPOSE(B39:E39),TRANSPOSE($B$23:$E$23)^{1,2,3})))</f>
        <v>2.1367753623188324</v>
      </c>
      <c r="G39" s="25">
        <v>27.23369565217401</v>
      </c>
      <c r="H39" s="25">
        <v>50.485507246376592</v>
      </c>
      <c r="I39" s="25">
        <v>10496</v>
      </c>
      <c r="J39" s="158">
        <f t="shared" si="4"/>
        <v>10575.85597826087</v>
      </c>
      <c r="K39" s="154">
        <f t="shared" si="5"/>
        <v>10849.281702898552</v>
      </c>
      <c r="L39" s="163">
        <f t="shared" si="6"/>
        <v>11696.366847826088</v>
      </c>
      <c r="Q39" s="143">
        <f t="shared" si="7"/>
        <v>11696.366847826088</v>
      </c>
      <c r="R39" s="153">
        <f t="shared" si="3"/>
        <v>1.1143642194956258</v>
      </c>
      <c r="S39" s="143">
        <v>12240.869565217392</v>
      </c>
      <c r="T39" s="153">
        <f t="shared" si="8"/>
        <v>1.1662413838812302</v>
      </c>
    </row>
    <row r="40" spans="1:20">
      <c r="A40" s="123">
        <v>19.5</v>
      </c>
      <c r="B40" s="136">
        <v>11900</v>
      </c>
      <c r="C40" s="9">
        <v>12141</v>
      </c>
      <c r="D40" s="9">
        <v>12718.260869565218</v>
      </c>
      <c r="E40" s="115">
        <v>13735.652173913044</v>
      </c>
      <c r="F40" s="25">
        <f t="array" ref="F40:I40">((LINEST(TRANSPOSE(B40:E40),TRANSPOSE($B$23:$E$23)^{1,2,3})))</f>
        <v>2.1639492753622989</v>
      </c>
      <c r="G40" s="25">
        <v>29.048913043478418</v>
      </c>
      <c r="H40" s="25">
        <v>53.746376811594075</v>
      </c>
      <c r="I40" s="25">
        <v>11899.999999999998</v>
      </c>
      <c r="J40" s="158">
        <f t="shared" si="4"/>
        <v>11984.959239130432</v>
      </c>
      <c r="K40" s="154">
        <f t="shared" si="5"/>
        <v>12273.61322463768</v>
      </c>
      <c r="L40" s="163">
        <f t="shared" si="6"/>
        <v>13165.448369565216</v>
      </c>
      <c r="Q40" s="143">
        <f t="shared" si="7"/>
        <v>13165.448369565216</v>
      </c>
      <c r="R40" s="153">
        <f t="shared" si="3"/>
        <v>1.1063401991231274</v>
      </c>
      <c r="S40" s="143">
        <v>13735.652173913044</v>
      </c>
      <c r="T40" s="153">
        <f t="shared" si="8"/>
        <v>1.1542564852027768</v>
      </c>
    </row>
    <row r="41" spans="1:20" ht="15" thickBot="1">
      <c r="A41" s="125">
        <v>20</v>
      </c>
      <c r="B41" s="139">
        <v>13464</v>
      </c>
      <c r="C41" s="20">
        <v>13270</v>
      </c>
      <c r="D41" s="20">
        <v>14329.565217391306</v>
      </c>
      <c r="E41" s="126">
        <v>15396.521739130436</v>
      </c>
      <c r="F41" s="25">
        <f t="array" ref="F41:I41">((LINEST(TRANSPOSE(B41:E41),TRANSPOSE($B$23:$E$23)^{1,2,3})))</f>
        <v>-25.961956521739221</v>
      </c>
      <c r="G41" s="25">
        <v>312.46739130434844</v>
      </c>
      <c r="H41" s="25">
        <v>-618.08695652173981</v>
      </c>
      <c r="I41" s="25">
        <v>13464</v>
      </c>
      <c r="J41" s="159">
        <f t="shared" si="4"/>
        <v>13132.41847826087</v>
      </c>
      <c r="K41" s="160">
        <f t="shared" si="5"/>
        <v>14957.146739130436</v>
      </c>
      <c r="L41" s="163">
        <f t="shared" si="6"/>
        <v>14940.005434782608</v>
      </c>
      <c r="Q41" s="143">
        <f t="shared" si="7"/>
        <v>14940.005434782608</v>
      </c>
      <c r="R41" s="153">
        <f t="shared" si="3"/>
        <v>1.109626072102095</v>
      </c>
      <c r="S41" s="143">
        <v>15396.521739130436</v>
      </c>
      <c r="T41" s="153">
        <f t="shared" si="8"/>
        <v>1.143532511818957</v>
      </c>
    </row>
    <row r="42" spans="1:20" ht="15" thickBot="1"/>
    <row r="43" spans="1:20" ht="15" thickBot="1">
      <c r="A43" s="128"/>
      <c r="B43" s="131">
        <v>0</v>
      </c>
      <c r="C43" s="132">
        <v>2</v>
      </c>
      <c r="D43" s="140">
        <v>4</v>
      </c>
      <c r="J43" s="131">
        <v>1</v>
      </c>
      <c r="K43" s="132">
        <v>3</v>
      </c>
      <c r="L43" s="131" t="s">
        <v>75</v>
      </c>
      <c r="M43" s="132" t="s">
        <v>58</v>
      </c>
      <c r="N43" s="131" t="s">
        <v>75</v>
      </c>
      <c r="O43" s="132" t="s">
        <v>59</v>
      </c>
    </row>
    <row r="44" spans="1:20" ht="29.4" thickBot="1">
      <c r="A44" s="108" t="s">
        <v>5</v>
      </c>
      <c r="B44" s="141" t="s">
        <v>8</v>
      </c>
      <c r="C44" s="107" t="s">
        <v>9</v>
      </c>
      <c r="D44" s="129" t="s">
        <v>9</v>
      </c>
      <c r="J44" s="141" t="s">
        <v>8</v>
      </c>
      <c r="K44" s="107" t="s">
        <v>9</v>
      </c>
      <c r="L44" s="141" t="s">
        <v>6</v>
      </c>
      <c r="M44" s="107" t="s">
        <v>6</v>
      </c>
      <c r="N44" s="141" t="s">
        <v>6</v>
      </c>
      <c r="O44" s="107" t="s">
        <v>6</v>
      </c>
    </row>
    <row r="45" spans="1:20">
      <c r="A45" s="111">
        <v>12</v>
      </c>
      <c r="B45" s="135">
        <v>2182</v>
      </c>
      <c r="C45" s="110">
        <v>2265</v>
      </c>
      <c r="D45" s="63">
        <v>2492</v>
      </c>
      <c r="E45" s="149">
        <f t="array" ref="E45:G45">((LINEST(TRANSPOSE(B45:D45),TRANSPOSE($B$3:$D$3)^{1,2})))</f>
        <v>18</v>
      </c>
      <c r="F45" s="150">
        <v>5.5000000000000275</v>
      </c>
      <c r="G45" s="151">
        <v>2182</v>
      </c>
      <c r="J45" s="143">
        <f>J$43^2*$E45+$F45*J$43+$G45</f>
        <v>2205.5</v>
      </c>
      <c r="K45" s="143">
        <f>K$43^2*$E45+$F45*K$43+$G45</f>
        <v>2360.5</v>
      </c>
      <c r="L45" s="152">
        <v>1.2544897143793798</v>
      </c>
      <c r="M45" s="143">
        <f>L45*B45</f>
        <v>2737.2965567758069</v>
      </c>
      <c r="N45" s="152">
        <v>1.3838462484120806</v>
      </c>
      <c r="O45" s="143">
        <f>N45*B45</f>
        <v>3019.5525140351597</v>
      </c>
    </row>
    <row r="46" spans="1:20">
      <c r="A46" s="114">
        <v>12.5</v>
      </c>
      <c r="B46" s="136">
        <v>2476</v>
      </c>
      <c r="C46" s="113">
        <v>2565</v>
      </c>
      <c r="D46" s="64">
        <f>[1]OldCA!L5*(C46/[1]OldCA!H5)</f>
        <v>2822.0764044943821</v>
      </c>
      <c r="E46" s="149">
        <f t="array" ref="E46:G46">((LINEST(TRANSPOSE(B46:D46),TRANSPOSE($B$3:$D$3)^{1,2})))</f>
        <v>21.009550561797766</v>
      </c>
      <c r="F46" s="150">
        <v>2.4808988764044768</v>
      </c>
      <c r="G46" s="151">
        <v>2476</v>
      </c>
      <c r="J46" s="143">
        <f t="shared" ref="J46:K61" si="9">J$43^2*$E46+$F46*J$43+$G46</f>
        <v>2499.4904494382022</v>
      </c>
      <c r="K46" s="143">
        <f t="shared" si="9"/>
        <v>2672.5286516853935</v>
      </c>
      <c r="L46" s="152">
        <v>1.2427701691847366</v>
      </c>
      <c r="M46" s="143">
        <f t="shared" ref="M46:M61" si="10">L46*B46</f>
        <v>3077.098938901408</v>
      </c>
      <c r="N46" s="152">
        <v>1.3649292600938274</v>
      </c>
      <c r="O46" s="143">
        <f t="shared" ref="O46:O61" si="11">N46*B46</f>
        <v>3379.5648479923166</v>
      </c>
    </row>
    <row r="47" spans="1:20">
      <c r="A47" s="114">
        <v>13</v>
      </c>
      <c r="B47" s="136">
        <v>2798</v>
      </c>
      <c r="C47" s="113">
        <v>2894</v>
      </c>
      <c r="D47" s="64">
        <f>[1]OldCA!L6*(C47/[1]OldCA!H6)</f>
        <v>3167.4307264787612</v>
      </c>
      <c r="E47" s="149">
        <f t="array" ref="E47:G47">((LINEST(TRANSPOSE(B47:D47),TRANSPOSE($B$3:$D$3)^{1,2})))</f>
        <v>22.178840809845152</v>
      </c>
      <c r="F47" s="150">
        <v>3.6423183803096917</v>
      </c>
      <c r="G47" s="151">
        <v>2798</v>
      </c>
      <c r="J47" s="143">
        <f t="shared" si="9"/>
        <v>2823.821159190155</v>
      </c>
      <c r="K47" s="143">
        <f t="shared" si="9"/>
        <v>3008.5365224295356</v>
      </c>
      <c r="L47" s="152">
        <v>1.231790977594025</v>
      </c>
      <c r="M47" s="143">
        <f t="shared" si="10"/>
        <v>3446.5511553080819</v>
      </c>
      <c r="N47" s="152">
        <v>1.3476927180581491</v>
      </c>
      <c r="O47" s="143">
        <f t="shared" si="11"/>
        <v>3770.8442251267011</v>
      </c>
    </row>
    <row r="48" spans="1:20">
      <c r="A48" s="114">
        <v>13.5</v>
      </c>
      <c r="B48" s="136">
        <v>3154</v>
      </c>
      <c r="C48" s="113">
        <v>3258</v>
      </c>
      <c r="D48" s="64">
        <f>[1]OldCA!L7*(C48/[1]OldCA!H7)</f>
        <v>3549.1794510907812</v>
      </c>
      <c r="E48" s="149">
        <f t="array" ref="E48:G48">((LINEST(TRANSPOSE(B48:D48),TRANSPOSE($B$3:$D$3)^{1,2})))</f>
        <v>23.397431386347645</v>
      </c>
      <c r="F48" s="150">
        <v>5.2051372273047072</v>
      </c>
      <c r="G48" s="151">
        <v>3154.0000000000005</v>
      </c>
      <c r="J48" s="143">
        <f t="shared" si="9"/>
        <v>3182.6025686136527</v>
      </c>
      <c r="K48" s="143">
        <f t="shared" si="9"/>
        <v>3380.1922941590433</v>
      </c>
      <c r="L48" s="152">
        <v>1.2214814954114639</v>
      </c>
      <c r="M48" s="143">
        <f t="shared" si="10"/>
        <v>3852.5526365277569</v>
      </c>
      <c r="N48" s="152">
        <v>1.3311268241311871</v>
      </c>
      <c r="O48" s="143">
        <f t="shared" si="11"/>
        <v>4198.3740033097638</v>
      </c>
    </row>
    <row r="49" spans="1:15">
      <c r="A49" s="114">
        <v>14</v>
      </c>
      <c r="B49" s="136">
        <v>3550</v>
      </c>
      <c r="C49" s="113">
        <v>3662</v>
      </c>
      <c r="D49" s="64">
        <f>[1]OldCA!L8*(C49/[1]OldCA!H8)</f>
        <v>3971.0778368240076</v>
      </c>
      <c r="E49" s="149">
        <f t="array" ref="E49:G49">((LINEST(TRANSPOSE(B49:D49),TRANSPOSE($B$3:$D$3)^{1,2})))</f>
        <v>24.634729603000949</v>
      </c>
      <c r="F49" s="150">
        <v>6.7305407939981192</v>
      </c>
      <c r="G49" s="151">
        <v>3550</v>
      </c>
      <c r="J49" s="143">
        <f t="shared" si="9"/>
        <v>3581.3652703969992</v>
      </c>
      <c r="K49" s="143">
        <f t="shared" si="9"/>
        <v>3791.9041888090028</v>
      </c>
      <c r="L49" s="152">
        <v>1.2117233602387576</v>
      </c>
      <c r="M49" s="143">
        <f t="shared" si="10"/>
        <v>4301.6179288475896</v>
      </c>
      <c r="N49" s="152">
        <v>1.3156074069049719</v>
      </c>
      <c r="O49" s="143">
        <f t="shared" si="11"/>
        <v>4670.4062945126507</v>
      </c>
    </row>
    <row r="50" spans="1:15">
      <c r="A50" s="114">
        <v>14.5</v>
      </c>
      <c r="B50" s="136">
        <v>3996</v>
      </c>
      <c r="C50" s="113">
        <v>4115</v>
      </c>
      <c r="D50" s="64">
        <f>[1]OldCA!L9*(C50/[1]OldCA!H9)</f>
        <v>4444.5661846496105</v>
      </c>
      <c r="E50" s="149">
        <f t="array" ref="E50:G50">((LINEST(TRANSPOSE(B50:D50),TRANSPOSE($B$3:$D$3)^{1,2})))</f>
        <v>26.32077308120131</v>
      </c>
      <c r="F50" s="150">
        <v>6.8584538375974144</v>
      </c>
      <c r="G50" s="151">
        <v>3996</v>
      </c>
      <c r="J50" s="143">
        <f t="shared" si="9"/>
        <v>4029.1792269187986</v>
      </c>
      <c r="K50" s="143">
        <f t="shared" si="9"/>
        <v>4253.4623192436038</v>
      </c>
      <c r="L50" s="152">
        <v>1.2018900474685477</v>
      </c>
      <c r="M50" s="143">
        <f t="shared" si="10"/>
        <v>4802.7526296843162</v>
      </c>
      <c r="N50" s="152">
        <v>1.2998328228532381</v>
      </c>
      <c r="O50" s="143">
        <f t="shared" si="11"/>
        <v>5194.1319601215391</v>
      </c>
    </row>
    <row r="51" spans="1:15">
      <c r="A51" s="114">
        <v>15</v>
      </c>
      <c r="B51" s="136">
        <v>4499</v>
      </c>
      <c r="C51" s="113">
        <v>4627</v>
      </c>
      <c r="D51" s="64">
        <f>[1]OldCA!L10*(C51/[1]OldCA!H10)</f>
        <v>4976.1427511133106</v>
      </c>
      <c r="E51" s="149">
        <f t="array" ref="E51:G51">((LINEST(TRANSPOSE(B51:D51),TRANSPOSE($B$3:$D$3)^{1,2})))</f>
        <v>27.642843889163828</v>
      </c>
      <c r="F51" s="150">
        <v>8.7143122216723867</v>
      </c>
      <c r="G51" s="151">
        <v>4499</v>
      </c>
      <c r="J51" s="143">
        <f t="shared" si="9"/>
        <v>4535.3571561108365</v>
      </c>
      <c r="K51" s="143">
        <f t="shared" si="9"/>
        <v>4773.9285316674914</v>
      </c>
      <c r="L51" s="152">
        <v>1.1917909059065632</v>
      </c>
      <c r="M51" s="143">
        <f t="shared" si="10"/>
        <v>5361.8672856736275</v>
      </c>
      <c r="N51" s="152">
        <v>1.2839879154078551</v>
      </c>
      <c r="O51" s="143">
        <f t="shared" si="11"/>
        <v>5776.66163141994</v>
      </c>
    </row>
    <row r="52" spans="1:15" ht="15" thickBot="1">
      <c r="A52" s="117">
        <v>15.5</v>
      </c>
      <c r="B52" s="137">
        <v>5072</v>
      </c>
      <c r="C52" s="116">
        <v>5209</v>
      </c>
      <c r="D52" s="65">
        <f>[1]OldCA!L11*(C52/[1]OldCA!H11)</f>
        <v>5580.2529696436422</v>
      </c>
      <c r="E52" s="149">
        <f t="array" ref="E52:G52">((LINEST(TRANSPOSE(B52:D52),TRANSPOSE($B$3:$D$3)^{1,2})))</f>
        <v>29.281621205455277</v>
      </c>
      <c r="F52" s="150">
        <v>9.9367575890894706</v>
      </c>
      <c r="G52" s="151">
        <v>5072</v>
      </c>
      <c r="J52" s="143">
        <f t="shared" si="9"/>
        <v>5111.2183787945451</v>
      </c>
      <c r="K52" s="143">
        <f t="shared" si="9"/>
        <v>5365.3448636163657</v>
      </c>
      <c r="L52" s="152">
        <v>1.1815091370906172</v>
      </c>
      <c r="M52" s="143">
        <f t="shared" si="10"/>
        <v>5992.6143433236102</v>
      </c>
      <c r="N52" s="152">
        <v>1.2683280151909637</v>
      </c>
      <c r="O52" s="143">
        <f t="shared" si="11"/>
        <v>6432.9596930485677</v>
      </c>
    </row>
    <row r="53" spans="1:15" ht="15" thickBot="1">
      <c r="A53" s="120">
        <v>16</v>
      </c>
      <c r="B53" s="138">
        <v>5728</v>
      </c>
      <c r="C53" s="119">
        <v>5874</v>
      </c>
      <c r="D53" s="66">
        <f>[1]OldCA!L12*(C53/[1]OldCA!H12)</f>
        <v>6268.7364719671805</v>
      </c>
      <c r="E53" s="149">
        <f t="array" ref="E53:G53">((LINEST(TRANSPOSE(B53:D53),TRANSPOSE($B$3:$D$3)^{1,2})))</f>
        <v>31.092058995897567</v>
      </c>
      <c r="F53" s="150">
        <v>10.815882008204873</v>
      </c>
      <c r="G53" s="151">
        <v>5728</v>
      </c>
      <c r="J53" s="143">
        <f t="shared" si="9"/>
        <v>5769.9079410041022</v>
      </c>
      <c r="K53" s="143">
        <f t="shared" si="9"/>
        <v>6040.2761769876925</v>
      </c>
      <c r="L53" s="152">
        <v>1.171261065806114</v>
      </c>
      <c r="M53" s="143">
        <f t="shared" si="10"/>
        <v>6708.9833849374209</v>
      </c>
      <c r="N53" s="152">
        <v>1.2524530112075358</v>
      </c>
      <c r="O53" s="143">
        <f t="shared" si="11"/>
        <v>7174.0508481967654</v>
      </c>
    </row>
    <row r="54" spans="1:15">
      <c r="A54" s="122">
        <v>16.5</v>
      </c>
      <c r="B54" s="135">
        <v>6482</v>
      </c>
      <c r="C54" s="110">
        <v>6639</v>
      </c>
      <c r="D54" s="63">
        <f>[1]OldCA!L13*(C54/[1]OldCA!H13)</f>
        <v>7059.8302736404567</v>
      </c>
      <c r="E54" s="149">
        <f t="array" ref="E54:G54">((LINEST(TRANSPOSE(B54:D54),TRANSPOSE($B$3:$D$3)^{1,2})))</f>
        <v>32.978784205057082</v>
      </c>
      <c r="F54" s="150">
        <v>12.54243158988586</v>
      </c>
      <c r="G54" s="151">
        <v>6482</v>
      </c>
      <c r="J54" s="143">
        <f t="shared" si="9"/>
        <v>6527.5212157949427</v>
      </c>
      <c r="K54" s="143">
        <f t="shared" si="9"/>
        <v>6816.436352615171</v>
      </c>
      <c r="L54" s="152">
        <v>1.1611962138585021</v>
      </c>
      <c r="M54" s="143">
        <f t="shared" si="10"/>
        <v>7526.8738582308106</v>
      </c>
      <c r="N54" s="152">
        <v>1.236945675416034</v>
      </c>
      <c r="O54" s="143">
        <f t="shared" si="11"/>
        <v>8017.8818680467321</v>
      </c>
    </row>
    <row r="55" spans="1:15">
      <c r="A55" s="114">
        <v>17</v>
      </c>
      <c r="B55" s="136">
        <v>7353</v>
      </c>
      <c r="C55" s="113">
        <v>7521</v>
      </c>
      <c r="D55" s="64">
        <f>[1]OldCA!L14*(C55/[1]OldCA!H14)</f>
        <v>7969.1723345588234</v>
      </c>
      <c r="E55" s="149">
        <f t="array" ref="E55:G55">((LINEST(TRANSPOSE(B55:D55),TRANSPOSE($B$3:$D$3)^{1,2})))</f>
        <v>35.021541819852928</v>
      </c>
      <c r="F55" s="150">
        <v>13.956916360294201</v>
      </c>
      <c r="G55" s="151">
        <v>7353.0000000000009</v>
      </c>
      <c r="J55" s="143">
        <f t="shared" si="9"/>
        <v>7401.9784581801478</v>
      </c>
      <c r="K55" s="143">
        <f t="shared" si="9"/>
        <v>7710.0646254595595</v>
      </c>
      <c r="L55" s="152">
        <v>1.1510385939879542</v>
      </c>
      <c r="M55" s="143">
        <f t="shared" si="10"/>
        <v>8463.5867815934271</v>
      </c>
      <c r="N55" s="152">
        <v>1.2216170236118926</v>
      </c>
      <c r="O55" s="143">
        <f t="shared" si="11"/>
        <v>8982.5499746182468</v>
      </c>
    </row>
    <row r="56" spans="1:15">
      <c r="A56" s="114">
        <v>17.5</v>
      </c>
      <c r="B56" s="136">
        <v>8363</v>
      </c>
      <c r="C56" s="113">
        <v>8543</v>
      </c>
      <c r="D56" s="64">
        <f>[1]OldCA!L15*(C56/[1]OldCA!H15)</f>
        <v>9021.0754257907538</v>
      </c>
      <c r="E56" s="149">
        <f t="array" ref="E56:G56">((LINEST(TRANSPOSE(B56:D56),TRANSPOSE($B$3:$D$3)^{1,2})))</f>
        <v>37.259428223844225</v>
      </c>
      <c r="F56" s="150">
        <v>15.481143552311551</v>
      </c>
      <c r="G56" s="151">
        <v>8363</v>
      </c>
      <c r="J56" s="143">
        <f t="shared" si="9"/>
        <v>8415.7405717761558</v>
      </c>
      <c r="K56" s="143">
        <f t="shared" si="9"/>
        <v>8744.7782846715327</v>
      </c>
      <c r="L56" s="152">
        <v>1.1412164945955117</v>
      </c>
      <c r="M56" s="143">
        <f t="shared" si="10"/>
        <v>9543.9935443022641</v>
      </c>
      <c r="N56" s="152">
        <v>1.2066792690611219</v>
      </c>
      <c r="O56" s="143">
        <f t="shared" si="11"/>
        <v>10091.458727158162</v>
      </c>
    </row>
    <row r="57" spans="1:15">
      <c r="A57" s="114">
        <v>18</v>
      </c>
      <c r="B57" s="136">
        <v>9534</v>
      </c>
      <c r="C57" s="113">
        <v>9727</v>
      </c>
      <c r="D57" s="64">
        <f>[1]OldCA!L16*(C57/[1]OldCA!H16)</f>
        <v>10234.928274057334</v>
      </c>
      <c r="E57" s="149">
        <f t="array" ref="E57:G57">((LINEST(TRANSPOSE(B57:D57),TRANSPOSE($B$3:$D$3)^{1,2})))</f>
        <v>39.366034257166802</v>
      </c>
      <c r="F57" s="150">
        <v>17.767931485666406</v>
      </c>
      <c r="G57" s="151">
        <v>9533.9999999999982</v>
      </c>
      <c r="J57" s="143">
        <f t="shared" si="9"/>
        <v>9591.1339657428307</v>
      </c>
      <c r="K57" s="143">
        <f t="shared" si="9"/>
        <v>9941.5981027714988</v>
      </c>
      <c r="L57" s="152">
        <v>1.1317605998622111</v>
      </c>
      <c r="M57" s="143">
        <f t="shared" si="10"/>
        <v>10790.20555908632</v>
      </c>
      <c r="N57" s="152">
        <v>1.1924611333935047</v>
      </c>
      <c r="O57" s="143">
        <f t="shared" si="11"/>
        <v>11368.924445773673</v>
      </c>
    </row>
    <row r="58" spans="1:15">
      <c r="A58" s="114">
        <v>18.5</v>
      </c>
      <c r="B58" s="136">
        <v>10894</v>
      </c>
      <c r="C58" s="113">
        <v>11101</v>
      </c>
      <c r="D58" s="64">
        <f>[1]OldCA!L17*(C58/[1]OldCA!H17)</f>
        <v>11643.530075187971</v>
      </c>
      <c r="E58" s="149">
        <f t="array" ref="E58:G58">((LINEST(TRANSPOSE(B58:D58),TRANSPOSE($B$3:$D$3)^{1,2})))</f>
        <v>41.94125939849642</v>
      </c>
      <c r="F58" s="150">
        <v>19.617481203007202</v>
      </c>
      <c r="G58" s="151">
        <v>10893.999999999998</v>
      </c>
      <c r="J58" s="143">
        <f t="shared" si="9"/>
        <v>10955.558740601502</v>
      </c>
      <c r="K58" s="143">
        <f t="shared" si="9"/>
        <v>11330.323778195487</v>
      </c>
      <c r="L58" s="152">
        <v>1.1228029226948621</v>
      </c>
      <c r="M58" s="143">
        <f t="shared" si="10"/>
        <v>12231.815039837827</v>
      </c>
      <c r="N58" s="152">
        <v>1.1789550919045022</v>
      </c>
      <c r="O58" s="143">
        <f t="shared" si="11"/>
        <v>12843.536771207648</v>
      </c>
    </row>
    <row r="59" spans="1:15">
      <c r="A59" s="114">
        <v>19</v>
      </c>
      <c r="B59" s="136">
        <v>12474</v>
      </c>
      <c r="C59" s="113">
        <v>12695</v>
      </c>
      <c r="D59" s="64">
        <f>[1]OldCA!L18*(C59/[1]OldCA!H18)</f>
        <v>13273.153635116598</v>
      </c>
      <c r="E59" s="149">
        <f t="array" ref="E59:G59">((LINEST(TRANSPOSE(B59:D59),TRANSPOSE($B$3:$D$3)^{1,2})))</f>
        <v>44.644204389574725</v>
      </c>
      <c r="F59" s="150">
        <v>21.211591220850597</v>
      </c>
      <c r="G59" s="151">
        <v>12474</v>
      </c>
      <c r="J59" s="143">
        <f t="shared" si="9"/>
        <v>12539.855795610425</v>
      </c>
      <c r="K59" s="143">
        <f t="shared" si="9"/>
        <v>12939.432613168725</v>
      </c>
      <c r="L59" s="152">
        <v>1.1143642194956258</v>
      </c>
      <c r="M59" s="143">
        <f t="shared" si="10"/>
        <v>13900.579273988436</v>
      </c>
      <c r="N59" s="152">
        <v>1.1662413838812302</v>
      </c>
      <c r="O59" s="143">
        <f t="shared" si="11"/>
        <v>14547.695022534466</v>
      </c>
    </row>
    <row r="60" spans="1:15">
      <c r="A60" s="123">
        <v>19.5</v>
      </c>
      <c r="B60" s="136">
        <v>14303</v>
      </c>
      <c r="C60" s="113">
        <v>14540</v>
      </c>
      <c r="D60" s="64">
        <f>[1]OldCA!L19*(C60/[1]OldCA!H19)</f>
        <v>15157.066815856777</v>
      </c>
      <c r="E60" s="149">
        <f t="array" ref="E60:G60">((LINEST(TRANSPOSE(B60:D60),TRANSPOSE($B$3:$D$3)^{1,2})))</f>
        <v>47.508351982097111</v>
      </c>
      <c r="F60" s="150">
        <v>23.483296035805825</v>
      </c>
      <c r="G60" s="151">
        <v>14303</v>
      </c>
      <c r="J60" s="143">
        <f t="shared" si="9"/>
        <v>14373.991648017904</v>
      </c>
      <c r="K60" s="143">
        <f t="shared" si="9"/>
        <v>14801.025055946291</v>
      </c>
      <c r="L60" s="152">
        <v>1.1063401991231274</v>
      </c>
      <c r="M60" s="143">
        <f t="shared" si="10"/>
        <v>15823.983868058092</v>
      </c>
      <c r="N60" s="152">
        <v>1.1542564852027768</v>
      </c>
      <c r="O60" s="143">
        <f t="shared" si="11"/>
        <v>16509.330507855317</v>
      </c>
    </row>
    <row r="61" spans="1:15" ht="15" thickBot="1">
      <c r="A61" s="125">
        <v>20</v>
      </c>
      <c r="B61" s="139">
        <v>16411</v>
      </c>
      <c r="C61" s="124">
        <v>16666</v>
      </c>
      <c r="D61" s="67">
        <f>[1]OldCA!L20*(C61/[1]OldCA!H20)</f>
        <v>17322.736643883389</v>
      </c>
      <c r="E61" s="149">
        <f t="array" ref="E61:G61">((LINEST(TRANSPOSE(B61:D61),TRANSPOSE($B$3:$D$3)^{1,2})))</f>
        <v>50.217080485423587</v>
      </c>
      <c r="F61" s="150">
        <v>27.065839029152851</v>
      </c>
      <c r="G61" s="151">
        <v>16410.999999999996</v>
      </c>
      <c r="J61" s="143">
        <f t="shared" si="9"/>
        <v>16488.282919514571</v>
      </c>
      <c r="K61" s="143">
        <f t="shared" si="9"/>
        <v>16944.151241456268</v>
      </c>
      <c r="L61" s="152">
        <v>1.109626072102095</v>
      </c>
      <c r="M61" s="143">
        <f t="shared" si="10"/>
        <v>18210.073469267481</v>
      </c>
      <c r="N61" s="152">
        <v>1.143532511818957</v>
      </c>
      <c r="O61" s="143">
        <f t="shared" si="11"/>
        <v>18766.512051460904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GUI</vt:lpstr>
      <vt:lpstr>MT_BF0</vt:lpstr>
      <vt:lpstr>MT_BF2</vt:lpstr>
      <vt:lpstr>MT_BF1</vt:lpstr>
      <vt:lpstr>MT_BF3</vt:lpstr>
      <vt:lpstr>MT_BF4</vt:lpstr>
      <vt:lpstr>MT_BF5</vt:lpstr>
      <vt:lpstr>MT_BF6</vt:lpstr>
      <vt:lpstr>ME_FAT</vt:lpstr>
      <vt:lpstr>DG_FAT</vt:lpstr>
      <vt:lpstr>TBD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thr</dc:creator>
  <cp:lastModifiedBy>thr</cp:lastModifiedBy>
  <dcterms:created xsi:type="dcterms:W3CDTF">2017-04-26T06:24:45Z</dcterms:created>
  <dcterms:modified xsi:type="dcterms:W3CDTF">2017-05-02T07:47:12Z</dcterms:modified>
</cp:coreProperties>
</file>