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Feuil1!$A$5:$BJ$5</definedName>
    <definedName name="_xlnm._FilterDatabase" localSheetId="1" hidden="1">Feuil2!$A$5:$BH$5</definedName>
    <definedName name="Audit">[1]Propriétés!$C$1:$C$2</definedName>
    <definedName name="Listdyn">OFFSET([1]Propriétés!$A$1,,,COUNTA([1]Propriétés!$A:$A))</definedName>
    <definedName name="ListdynMetier">OFFSET([1]Propriétés!$B$1,,,COUNTA([1]Propriétés!$B:$B))</definedName>
  </definedNames>
  <calcPr calcId="145621"/>
</workbook>
</file>

<file path=xl/calcChain.xml><?xml version="1.0" encoding="utf-8"?>
<calcChain xmlns="http://schemas.openxmlformats.org/spreadsheetml/2006/main">
  <c r="BE7" i="2" l="1"/>
  <c r="BF7" i="2" s="1"/>
  <c r="BG7" i="2" s="1"/>
  <c r="AZ7" i="2"/>
  <c r="AU7" i="2"/>
  <c r="AV7" i="2" s="1"/>
  <c r="AW7" i="2" s="1"/>
  <c r="AP7" i="2"/>
  <c r="AK7" i="2"/>
  <c r="AL7" i="2" s="1"/>
  <c r="AM7" i="2" s="1"/>
  <c r="AF7" i="2"/>
  <c r="AA7" i="2"/>
  <c r="AB7" i="2" s="1"/>
  <c r="AC7" i="2" s="1"/>
  <c r="V7" i="2"/>
  <c r="Q7" i="2"/>
  <c r="R7" i="2" s="1"/>
  <c r="S7" i="2" s="1"/>
  <c r="L7" i="2"/>
  <c r="H7" i="2"/>
  <c r="I7" i="2" s="1"/>
  <c r="DM7" i="1"/>
  <c r="DL7" i="1"/>
  <c r="CC7" i="1"/>
  <c r="CW7" i="1" s="1"/>
  <c r="CB7" i="1"/>
  <c r="DO7" i="1" s="1"/>
  <c r="CA7" i="1"/>
  <c r="DN7" i="1" s="1"/>
  <c r="BZ7" i="1"/>
  <c r="CT7" i="1" s="1"/>
  <c r="BY7" i="1"/>
  <c r="CS7" i="1" s="1"/>
  <c r="BX7" i="1"/>
  <c r="CR7" i="1" s="1"/>
  <c r="BW7" i="1"/>
  <c r="DJ7" i="1" s="1"/>
  <c r="BV7" i="1"/>
  <c r="CP7" i="1" s="1"/>
  <c r="BU7" i="1"/>
  <c r="CO7" i="1" s="1"/>
  <c r="BT7" i="1"/>
  <c r="DG7" i="1" s="1"/>
  <c r="BS7" i="1"/>
  <c r="DF7" i="1" s="1"/>
  <c r="BR7" i="1"/>
  <c r="CL7" i="1" s="1"/>
  <c r="BQ7" i="1"/>
  <c r="DE7" i="1" s="1"/>
  <c r="BP7" i="1"/>
  <c r="DD7" i="1" s="1"/>
  <c r="BO7" i="1"/>
  <c r="DC7" i="1" s="1"/>
  <c r="BN7" i="1"/>
  <c r="DB7" i="1" s="1"/>
  <c r="BM7" i="1"/>
  <c r="DA7" i="1" s="1"/>
  <c r="BL7" i="1"/>
  <c r="CZ7" i="1" s="1"/>
  <c r="BK7" i="1"/>
  <c r="BI7" i="1"/>
  <c r="BF7" i="1"/>
  <c r="BC7" i="1"/>
  <c r="AZ7" i="1"/>
  <c r="AW7" i="1"/>
  <c r="AQ7" i="1"/>
  <c r="AN7" i="1"/>
  <c r="AK7" i="1"/>
  <c r="AH7" i="1"/>
  <c r="AE7" i="1"/>
  <c r="AB7" i="1"/>
  <c r="Y7" i="1"/>
  <c r="V7" i="1"/>
  <c r="S7" i="1"/>
  <c r="P7" i="1"/>
  <c r="M7" i="1"/>
  <c r="J7" i="1"/>
  <c r="G7" i="1"/>
  <c r="G13" i="2"/>
  <c r="BA7" i="2" l="1"/>
  <c r="BB7" i="2" s="1"/>
  <c r="AQ7" i="2"/>
  <c r="AR7" i="2" s="1"/>
  <c r="AG7" i="2"/>
  <c r="AH7" i="2" s="1"/>
  <c r="W7" i="2"/>
  <c r="X7" i="2" s="1"/>
  <c r="O7" i="2"/>
  <c r="M7" i="2"/>
  <c r="N7" i="2" s="1"/>
  <c r="H13" i="2"/>
  <c r="G11" i="2"/>
  <c r="G14" i="2" s="1"/>
  <c r="J7" i="2"/>
  <c r="T7" i="2"/>
  <c r="AD7" i="2"/>
  <c r="AN7" i="2"/>
  <c r="AX7" i="2"/>
  <c r="BH7" i="2"/>
  <c r="CD7" i="1"/>
  <c r="DI7" i="1"/>
  <c r="DH7" i="1"/>
  <c r="DP7" i="1"/>
  <c r="CF7" i="1"/>
  <c r="CN7" i="1"/>
  <c r="CV7" i="1"/>
  <c r="CE7" i="1"/>
  <c r="CI7" i="1"/>
  <c r="CM7" i="1"/>
  <c r="CQ7" i="1"/>
  <c r="CU7" i="1"/>
  <c r="CY7" i="1"/>
  <c r="DQ7" i="1" s="1"/>
  <c r="DK7" i="1"/>
  <c r="CJ7" i="1"/>
  <c r="CG7" i="1"/>
  <c r="CK7" i="1"/>
  <c r="CH7" i="1"/>
  <c r="BE9" i="2"/>
  <c r="AZ9" i="2"/>
  <c r="AU9" i="2"/>
  <c r="AR9" i="2"/>
  <c r="AS9" i="2" s="1"/>
  <c r="AM9" i="2"/>
  <c r="AN9" i="2" s="1"/>
  <c r="AH9" i="2"/>
  <c r="AI9" i="2" s="1"/>
  <c r="AA9" i="2"/>
  <c r="AB9" i="2" s="1"/>
  <c r="X9" i="2"/>
  <c r="Y9" i="2" s="1"/>
  <c r="R9" i="2"/>
  <c r="S9" i="2" s="1"/>
  <c r="T9" i="2" s="1"/>
  <c r="L9" i="2"/>
  <c r="M9" i="2" s="1"/>
  <c r="N9" i="2" s="1"/>
  <c r="G9" i="2"/>
  <c r="H9" i="2" s="1"/>
  <c r="I9" i="2" s="1"/>
  <c r="BE8" i="2"/>
  <c r="BF8" i="2" s="1"/>
  <c r="BG8" i="2" s="1"/>
  <c r="AZ8" i="2"/>
  <c r="BA8" i="2" s="1"/>
  <c r="BB8" i="2" s="1"/>
  <c r="AU8" i="2"/>
  <c r="AV8" i="2" s="1"/>
  <c r="AW8" i="2" s="1"/>
  <c r="AP8" i="2"/>
  <c r="AQ8" i="2" s="1"/>
  <c r="AR8" i="2" s="1"/>
  <c r="AK8" i="2"/>
  <c r="AL8" i="2" s="1"/>
  <c r="AM8" i="2" s="1"/>
  <c r="AF8" i="2"/>
  <c r="AG8" i="2" s="1"/>
  <c r="AH8" i="2" s="1"/>
  <c r="AA8" i="2"/>
  <c r="AB8" i="2" s="1"/>
  <c r="AC8" i="2" s="1"/>
  <c r="V8" i="2"/>
  <c r="W8" i="2" s="1"/>
  <c r="X8" i="2" s="1"/>
  <c r="Q8" i="2"/>
  <c r="R8" i="2" s="1"/>
  <c r="S8" i="2" s="1"/>
  <c r="L8" i="2"/>
  <c r="M8" i="2" s="1"/>
  <c r="N8" i="2" s="1"/>
  <c r="BE6" i="2"/>
  <c r="BF6" i="2" s="1"/>
  <c r="BG6" i="2" s="1"/>
  <c r="AZ6" i="2"/>
  <c r="BA6" i="2" s="1"/>
  <c r="BB6" i="2" s="1"/>
  <c r="AU6" i="2"/>
  <c r="AV6" i="2" s="1"/>
  <c r="AW6" i="2" s="1"/>
  <c r="AP6" i="2"/>
  <c r="AQ6" i="2" s="1"/>
  <c r="AR6" i="2" s="1"/>
  <c r="AK6" i="2"/>
  <c r="AL6" i="2" s="1"/>
  <c r="AM6" i="2" s="1"/>
  <c r="AF6" i="2"/>
  <c r="AG6" i="2" s="1"/>
  <c r="AH6" i="2" s="1"/>
  <c r="AA6" i="2"/>
  <c r="AB6" i="2" s="1"/>
  <c r="AC6" i="2" s="1"/>
  <c r="V6" i="2"/>
  <c r="W6" i="2" s="1"/>
  <c r="X6" i="2" s="1"/>
  <c r="Q6" i="2"/>
  <c r="R6" i="2" s="1"/>
  <c r="S6" i="2" s="1"/>
  <c r="L6" i="2"/>
  <c r="M6" i="2" s="1"/>
  <c r="N6" i="2" s="1"/>
  <c r="G6" i="2"/>
  <c r="H6" i="2" s="1"/>
  <c r="BC7" i="2" l="1"/>
  <c r="AS7" i="2"/>
  <c r="AI7" i="2"/>
  <c r="Y7" i="2"/>
  <c r="I6" i="2"/>
  <c r="J6" i="2" s="1"/>
  <c r="J11" i="2" s="1"/>
  <c r="I13" i="2"/>
  <c r="H11" i="2"/>
  <c r="H14" i="2" s="1"/>
  <c r="CX7" i="1"/>
  <c r="DR7" i="1" s="1"/>
  <c r="BA9" i="2"/>
  <c r="BB9" i="2" s="1"/>
  <c r="BC9" i="2" s="1"/>
  <c r="AV9" i="2"/>
  <c r="AW9" i="2" s="1"/>
  <c r="AX9" i="2" s="1"/>
  <c r="BF9" i="2"/>
  <c r="BG9" i="2" s="1"/>
  <c r="BH9" i="2" s="1"/>
  <c r="O6" i="2"/>
  <c r="T6" i="2"/>
  <c r="Y6" i="2"/>
  <c r="AD6" i="2"/>
  <c r="AI6" i="2"/>
  <c r="AN6" i="2"/>
  <c r="AS6" i="2"/>
  <c r="AX6" i="2"/>
  <c r="BC6" i="2"/>
  <c r="BH6" i="2"/>
  <c r="O8" i="2"/>
  <c r="T8" i="2"/>
  <c r="Y8" i="2"/>
  <c r="AD8" i="2"/>
  <c r="AI8" i="2"/>
  <c r="AN8" i="2"/>
  <c r="AS8" i="2"/>
  <c r="AX8" i="2"/>
  <c r="BC8" i="2"/>
  <c r="BH8" i="2"/>
  <c r="J9" i="2"/>
  <c r="O9" i="2"/>
  <c r="AC9" i="2"/>
  <c r="AD9" i="2" s="1"/>
  <c r="I11" i="2" l="1"/>
  <c r="I14" i="2" s="1"/>
  <c r="J13" i="2"/>
  <c r="J14" i="2" s="1"/>
  <c r="CC9" i="1"/>
  <c r="CW9" i="1" s="1"/>
  <c r="CB9" i="1"/>
  <c r="CV9" i="1" s="1"/>
  <c r="CA9" i="1"/>
  <c r="DN9" i="1" s="1"/>
  <c r="BZ9" i="1"/>
  <c r="CT9" i="1" s="1"/>
  <c r="BY9" i="1"/>
  <c r="CS9" i="1" s="1"/>
  <c r="BX9" i="1"/>
  <c r="CR9" i="1" s="1"/>
  <c r="BW9" i="1"/>
  <c r="DJ9" i="1" s="1"/>
  <c r="BV9" i="1"/>
  <c r="CP9" i="1" s="1"/>
  <c r="BU9" i="1"/>
  <c r="CO9" i="1" s="1"/>
  <c r="BT9" i="1"/>
  <c r="CN9" i="1" s="1"/>
  <c r="BS9" i="1"/>
  <c r="DF9" i="1" s="1"/>
  <c r="BR9" i="1"/>
  <c r="CL9" i="1" s="1"/>
  <c r="BQ9" i="1"/>
  <c r="DE9" i="1" s="1"/>
  <c r="BP9" i="1"/>
  <c r="DD9" i="1" s="1"/>
  <c r="BO9" i="1"/>
  <c r="DC9" i="1" s="1"/>
  <c r="BN9" i="1"/>
  <c r="DB9" i="1" s="1"/>
  <c r="BM9" i="1"/>
  <c r="DA9" i="1" s="1"/>
  <c r="BL9" i="1"/>
  <c r="CZ9" i="1" s="1"/>
  <c r="BK9" i="1"/>
  <c r="BI9" i="1"/>
  <c r="BF9" i="1"/>
  <c r="BC9" i="1"/>
  <c r="AZ9" i="1"/>
  <c r="AW9" i="1"/>
  <c r="AQ9" i="1"/>
  <c r="AN9" i="1"/>
  <c r="AK9" i="1"/>
  <c r="AH9" i="1"/>
  <c r="AE9" i="1"/>
  <c r="AB9" i="1"/>
  <c r="Y9" i="1"/>
  <c r="V9" i="1"/>
  <c r="S9" i="1"/>
  <c r="P9" i="1"/>
  <c r="M9" i="1"/>
  <c r="J9" i="1"/>
  <c r="G9" i="1"/>
  <c r="CC8" i="1"/>
  <c r="DP8" i="1" s="1"/>
  <c r="CB8" i="1"/>
  <c r="CV8" i="1" s="1"/>
  <c r="CA8" i="1"/>
  <c r="CU8" i="1" s="1"/>
  <c r="BZ8" i="1"/>
  <c r="CT8" i="1" s="1"/>
  <c r="BY8" i="1"/>
  <c r="DL8" i="1" s="1"/>
  <c r="BX8" i="1"/>
  <c r="CR8" i="1" s="1"/>
  <c r="BW8" i="1"/>
  <c r="CQ8" i="1" s="1"/>
  <c r="BV8" i="1"/>
  <c r="CP8" i="1" s="1"/>
  <c r="BU8" i="1"/>
  <c r="DH8" i="1" s="1"/>
  <c r="BT8" i="1"/>
  <c r="CN8" i="1" s="1"/>
  <c r="BS8" i="1"/>
  <c r="CM8" i="1" s="1"/>
  <c r="BR8" i="1"/>
  <c r="CL8" i="1" s="1"/>
  <c r="BQ8" i="1"/>
  <c r="DE8" i="1" s="1"/>
  <c r="BP8" i="1"/>
  <c r="DD8" i="1" s="1"/>
  <c r="BO8" i="1"/>
  <c r="DC8" i="1" s="1"/>
  <c r="BN8" i="1"/>
  <c r="DB8" i="1" s="1"/>
  <c r="BM8" i="1"/>
  <c r="DA8" i="1" s="1"/>
  <c r="BL8" i="1"/>
  <c r="CZ8" i="1" s="1"/>
  <c r="BK8" i="1"/>
  <c r="CY8" i="1" s="1"/>
  <c r="BI8" i="1"/>
  <c r="BF8" i="1"/>
  <c r="BC8" i="1"/>
  <c r="AZ8" i="1"/>
  <c r="AW8" i="1"/>
  <c r="AQ8" i="1"/>
  <c r="AN8" i="1"/>
  <c r="AK8" i="1"/>
  <c r="AH8" i="1"/>
  <c r="AE8" i="1"/>
  <c r="AB8" i="1"/>
  <c r="Y8" i="1"/>
  <c r="V8" i="1"/>
  <c r="S8" i="1"/>
  <c r="P8" i="1"/>
  <c r="M8" i="1"/>
  <c r="J8" i="1"/>
  <c r="G8" i="1"/>
  <c r="CC6" i="1"/>
  <c r="DP6" i="1" s="1"/>
  <c r="CB6" i="1"/>
  <c r="CV6" i="1" s="1"/>
  <c r="CA6" i="1"/>
  <c r="CU6" i="1" s="1"/>
  <c r="BZ6" i="1"/>
  <c r="CT6" i="1" s="1"/>
  <c r="BY6" i="1"/>
  <c r="DL6" i="1" s="1"/>
  <c r="BX6" i="1"/>
  <c r="CR6" i="1" s="1"/>
  <c r="BW6" i="1"/>
  <c r="CQ6" i="1" s="1"/>
  <c r="BV6" i="1"/>
  <c r="CP6" i="1" s="1"/>
  <c r="BU6" i="1"/>
  <c r="DH6" i="1" s="1"/>
  <c r="BT6" i="1"/>
  <c r="CN6" i="1" s="1"/>
  <c r="BS6" i="1"/>
  <c r="CM6" i="1" s="1"/>
  <c r="BR6" i="1"/>
  <c r="CL6" i="1" s="1"/>
  <c r="BQ6" i="1"/>
  <c r="DE6" i="1" s="1"/>
  <c r="BP6" i="1"/>
  <c r="DD6" i="1" s="1"/>
  <c r="BO6" i="1"/>
  <c r="DC6" i="1" s="1"/>
  <c r="BN6" i="1"/>
  <c r="DB6" i="1" s="1"/>
  <c r="BM6" i="1"/>
  <c r="DA6" i="1" s="1"/>
  <c r="BL6" i="1"/>
  <c r="CZ6" i="1" s="1"/>
  <c r="BK6" i="1"/>
  <c r="CY6" i="1" s="1"/>
  <c r="BI6" i="1"/>
  <c r="BF6" i="1"/>
  <c r="BC6" i="1"/>
  <c r="AZ6" i="1"/>
  <c r="AW6" i="1"/>
  <c r="AQ6" i="1"/>
  <c r="AN6" i="1"/>
  <c r="AK6" i="1"/>
  <c r="AH6" i="1"/>
  <c r="AE6" i="1"/>
  <c r="AB6" i="1"/>
  <c r="Y6" i="1"/>
  <c r="V6" i="1"/>
  <c r="S6" i="1"/>
  <c r="P6" i="1"/>
  <c r="M6" i="1"/>
  <c r="J6" i="1"/>
  <c r="G6" i="1"/>
  <c r="DG6" i="1" l="1"/>
  <c r="DO6" i="1"/>
  <c r="DM9" i="1"/>
  <c r="DG8" i="1"/>
  <c r="DO8" i="1"/>
  <c r="DK9" i="1"/>
  <c r="DK6" i="1"/>
  <c r="DK8" i="1"/>
  <c r="DG9" i="1"/>
  <c r="DO9" i="1"/>
  <c r="DI6" i="1"/>
  <c r="DI8" i="1"/>
  <c r="DM6" i="1"/>
  <c r="DM8" i="1"/>
  <c r="CD9" i="1"/>
  <c r="DI9" i="1"/>
  <c r="CG6" i="1"/>
  <c r="CK6" i="1"/>
  <c r="CO6" i="1"/>
  <c r="CS6" i="1"/>
  <c r="CW6" i="1"/>
  <c r="CG8" i="1"/>
  <c r="CK8" i="1"/>
  <c r="CO8" i="1"/>
  <c r="CS8" i="1"/>
  <c r="CW8" i="1"/>
  <c r="CE9" i="1"/>
  <c r="CI9" i="1"/>
  <c r="CM9" i="1"/>
  <c r="CQ9" i="1"/>
  <c r="CU9" i="1"/>
  <c r="CY9" i="1"/>
  <c r="CD6" i="1"/>
  <c r="CH6" i="1"/>
  <c r="DF6" i="1"/>
  <c r="DJ6" i="1"/>
  <c r="DN6" i="1"/>
  <c r="CD8" i="1"/>
  <c r="CH8" i="1"/>
  <c r="DF8" i="1"/>
  <c r="DJ8" i="1"/>
  <c r="DN8" i="1"/>
  <c r="CF9" i="1"/>
  <c r="CJ9" i="1"/>
  <c r="DH9" i="1"/>
  <c r="DL9" i="1"/>
  <c r="DP9" i="1"/>
  <c r="CE6" i="1"/>
  <c r="CI6" i="1"/>
  <c r="CE8" i="1"/>
  <c r="CI8" i="1"/>
  <c r="CG9" i="1"/>
  <c r="CK9" i="1"/>
  <c r="CF6" i="1"/>
  <c r="CJ6" i="1"/>
  <c r="CF8" i="1"/>
  <c r="CJ8" i="1"/>
  <c r="CH9" i="1"/>
  <c r="DQ8" i="1" l="1"/>
  <c r="DQ6" i="1"/>
  <c r="CX9" i="1"/>
  <c r="DR9" i="1" s="1"/>
  <c r="DQ9" i="1"/>
  <c r="CX8" i="1"/>
  <c r="DR8" i="1" s="1"/>
  <c r="CX6" i="1"/>
  <c r="DR6" i="1" s="1"/>
</calcChain>
</file>

<file path=xl/sharedStrings.xml><?xml version="1.0" encoding="utf-8"?>
<sst xmlns="http://schemas.openxmlformats.org/spreadsheetml/2006/main" count="345" uniqueCount="65">
  <si>
    <t>Serrage au couple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</si>
  <si>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</si>
  <si>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</si>
  <si>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</si>
  <si>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</si>
  <si>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</si>
  <si>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</si>
  <si>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</si>
  <si>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</si>
  <si>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</si>
  <si>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</si>
  <si>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WCM Peinture</t>
  </si>
  <si>
    <t>WCM Soudure</t>
  </si>
  <si>
    <t>Auto-contrôle</t>
  </si>
  <si>
    <t>EHS</t>
  </si>
  <si>
    <t>Safety</t>
  </si>
  <si>
    <t>Qualité</t>
  </si>
  <si>
    <t>5S</t>
  </si>
  <si>
    <t>Plan &amp; Documentation</t>
  </si>
  <si>
    <t>Nom</t>
  </si>
  <si>
    <t>Prénom Matricule</t>
  </si>
  <si>
    <t>Ligne</t>
  </si>
  <si>
    <t>Responsable EPU</t>
  </si>
  <si>
    <t>Métier</t>
  </si>
  <si>
    <t>Formation</t>
  </si>
  <si>
    <t>Requalification</t>
  </si>
  <si>
    <t>Acquis</t>
  </si>
  <si>
    <t>Sensibilisation</t>
  </si>
  <si>
    <t>non applicable</t>
  </si>
  <si>
    <t>Réalisé</t>
  </si>
  <si>
    <t>Peinture</t>
  </si>
  <si>
    <t>Soudure</t>
  </si>
  <si>
    <t>Formation obligatoire</t>
  </si>
  <si>
    <t>Formations réalisées</t>
  </si>
  <si>
    <t>Non obligatoire</t>
  </si>
  <si>
    <t>Avancement</t>
  </si>
  <si>
    <t>AAAAAA</t>
  </si>
  <si>
    <t>Test</t>
  </si>
  <si>
    <t>Garnisseur</t>
  </si>
  <si>
    <t>Attente</t>
  </si>
  <si>
    <t>OK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</si>
  <si>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</si>
  <si>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</si>
  <si>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</si>
  <si>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</si>
  <si>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</si>
  <si>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</si>
  <si>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</si>
  <si>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</si>
  <si>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Date de Formation</t>
  </si>
  <si>
    <t>Audit 6</t>
  </si>
  <si>
    <t>Audit 12</t>
  </si>
  <si>
    <t>Audit 18</t>
  </si>
  <si>
    <t>Audit 24</t>
  </si>
  <si>
    <t>Validé</t>
  </si>
  <si>
    <t>Total de Validé :</t>
  </si>
  <si>
    <t>Total de date formation :</t>
  </si>
  <si>
    <t>Pourcentage :</t>
  </si>
  <si>
    <t>ADAM</t>
  </si>
  <si>
    <t>Joël VPF45678</t>
  </si>
  <si>
    <t>MI09</t>
  </si>
  <si>
    <t>Xerra Franco</t>
  </si>
  <si>
    <t>20/09/2013</t>
  </si>
  <si>
    <t>Dans la cellule G12, le résultat serait 1</t>
  </si>
  <si>
    <t>Total dateen cours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</si>
</sst>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  <font>
      <b/>
      <sz val="11"/>
      <color theme="3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6" borderId="15" xfId="0" applyFill="1" applyBorder="1" applyProtection="1"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14" fontId="0" fillId="0" borderId="16" xfId="0" applyNumberFormat="1" applyBorder="1" applyProtection="1"/>
    <xf numFmtId="14" fontId="0" fillId="0" borderId="17" xfId="0" applyNumberFormat="1" applyFill="1" applyBorder="1" applyProtection="1">
      <protection locked="0"/>
    </xf>
    <xf numFmtId="14" fontId="0" fillId="0" borderId="15" xfId="0" applyNumberFormat="1" applyBorder="1" applyProtection="1">
      <protection locked="0"/>
    </xf>
    <xf numFmtId="14" fontId="0" fillId="7" borderId="16" xfId="0" applyNumberFormat="1" applyFill="1" applyBorder="1" applyProtection="1"/>
    <xf numFmtId="0" fontId="0" fillId="0" borderId="12" xfId="0" applyBorder="1" applyAlignment="1" applyProtection="1">
      <alignment horizontal="center" vertical="center" wrapText="1"/>
    </xf>
    <xf numFmtId="0" fontId="0" fillId="0" borderId="15" xfId="0" applyBorder="1" applyProtection="1"/>
    <xf numFmtId="0" fontId="0" fillId="0" borderId="16" xfId="0" applyBorder="1" applyProtection="1"/>
    <xf numFmtId="9" fontId="0" fillId="0" borderId="17" xfId="1" applyNumberFormat="1" applyFont="1" applyBorder="1" applyProtection="1"/>
    <xf numFmtId="0" fontId="0" fillId="8" borderId="18" xfId="0" applyFill="1" applyBorder="1" applyProtection="1">
      <protection locked="0"/>
    </xf>
    <xf numFmtId="0" fontId="0" fillId="0" borderId="20" xfId="0" applyBorder="1" applyAlignment="1" applyProtection="1">
      <alignment vertical="center"/>
      <protection locked="0"/>
    </xf>
    <xf numFmtId="14" fontId="0" fillId="0" borderId="20" xfId="0" applyNumberFormat="1" applyBorder="1" applyProtection="1"/>
    <xf numFmtId="0" fontId="0" fillId="8" borderId="21" xfId="0" applyFill="1" applyBorder="1" applyProtection="1">
      <protection locked="0"/>
    </xf>
    <xf numFmtId="0" fontId="0" fillId="0" borderId="19" xfId="0" applyBorder="1" applyProtection="1">
      <protection locked="0"/>
    </xf>
    <xf numFmtId="14" fontId="0" fillId="0" borderId="19" xfId="0" applyNumberFormat="1" applyBorder="1" applyProtection="1"/>
    <xf numFmtId="14" fontId="0" fillId="0" borderId="21" xfId="0" applyNumberFormat="1" applyFill="1" applyBorder="1" applyProtection="1">
      <protection locked="0"/>
    </xf>
    <xf numFmtId="14" fontId="0" fillId="0" borderId="18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0" fillId="0" borderId="21" xfId="0" applyBorder="1" applyProtection="1">
      <protection locked="0"/>
    </xf>
    <xf numFmtId="14" fontId="0" fillId="0" borderId="19" xfId="0" applyNumberFormat="1" applyFont="1" applyBorder="1" applyProtection="1">
      <protection locked="0"/>
    </xf>
    <xf numFmtId="14" fontId="0" fillId="0" borderId="19" xfId="0" applyNumberFormat="1" applyFont="1" applyBorder="1" applyProtection="1"/>
    <xf numFmtId="14" fontId="0" fillId="7" borderId="20" xfId="0" applyNumberFormat="1" applyFill="1" applyBorder="1" applyProtection="1"/>
    <xf numFmtId="0" fontId="0" fillId="0" borderId="0" xfId="0" applyBorder="1" applyAlignment="1" applyProtection="1">
      <alignment horizontal="center" vertical="center" wrapText="1"/>
    </xf>
    <xf numFmtId="0" fontId="7" fillId="0" borderId="18" xfId="0" applyFont="1" applyBorder="1" applyProtection="1">
      <protection locked="0"/>
    </xf>
    <xf numFmtId="0" fontId="7" fillId="0" borderId="19" xfId="0" applyFont="1" applyBorder="1" applyProtection="1">
      <protection locked="0"/>
    </xf>
    <xf numFmtId="0" fontId="7" fillId="0" borderId="20" xfId="0" applyFont="1" applyBorder="1"/>
    <xf numFmtId="0" fontId="7" fillId="0" borderId="21" xfId="0" applyFont="1" applyBorder="1"/>
    <xf numFmtId="14" fontId="7" fillId="0" borderId="20" xfId="0" applyNumberFormat="1" applyFont="1" applyBorder="1" applyProtection="1"/>
    <xf numFmtId="14" fontId="7" fillId="0" borderId="19" xfId="0" applyNumberFormat="1" applyFont="1" applyBorder="1" applyProtection="1">
      <protection locked="0"/>
    </xf>
    <xf numFmtId="14" fontId="7" fillId="0" borderId="21" xfId="0" applyNumberFormat="1" applyFont="1" applyFill="1" applyBorder="1" applyProtection="1">
      <protection locked="0"/>
    </xf>
    <xf numFmtId="0" fontId="7" fillId="7" borderId="21" xfId="0" applyFont="1" applyFill="1" applyBorder="1" applyProtection="1">
      <protection locked="0"/>
    </xf>
    <xf numFmtId="9" fontId="0" fillId="0" borderId="17" xfId="1" applyFont="1" applyBorder="1" applyProtection="1"/>
    <xf numFmtId="0" fontId="8" fillId="0" borderId="19" xfId="0" applyFont="1" applyBorder="1" applyProtection="1">
      <protection locked="0"/>
    </xf>
    <xf numFmtId="14" fontId="0" fillId="0" borderId="19" xfId="0" applyNumberFormat="1" applyBorder="1" applyProtection="1">
      <protection locked="0"/>
    </xf>
    <xf numFmtId="14" fontId="0" fillId="8" borderId="21" xfId="0" applyNumberFormat="1" applyFill="1" applyBorder="1" applyProtection="1">
      <protection locked="0"/>
    </xf>
    <xf numFmtId="0" fontId="0" fillId="0" borderId="0" xfId="0" applyBorder="1"/>
    <xf numFmtId="0" fontId="2" fillId="0" borderId="22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left" vertical="center"/>
      <protection locked="0"/>
    </xf>
    <xf numFmtId="14" fontId="0" fillId="0" borderId="23" xfId="0" applyNumberFormat="1" applyBorder="1" applyAlignment="1" applyProtection="1">
      <alignment horizontal="right"/>
    </xf>
    <xf numFmtId="164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14" fontId="0" fillId="0" borderId="24" xfId="0" applyNumberFormat="1" applyBorder="1" applyAlignment="1" applyProtection="1">
      <alignment horizontal="right"/>
      <protection locked="0"/>
    </xf>
    <xf numFmtId="14" fontId="0" fillId="0" borderId="25" xfId="0" applyNumberFormat="1" applyBorder="1" applyProtection="1">
      <protection locked="0"/>
    </xf>
    <xf numFmtId="164" fontId="0" fillId="0" borderId="18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0" fontId="0" fillId="0" borderId="25" xfId="0" applyBorder="1" applyProtection="1">
      <protection locked="0"/>
    </xf>
    <xf numFmtId="14" fontId="0" fillId="0" borderId="26" xfId="0" applyNumberFormat="1" applyBorder="1" applyProtection="1">
      <protection locked="0"/>
    </xf>
    <xf numFmtId="14" fontId="0" fillId="0" borderId="26" xfId="0" applyNumberFormat="1" applyBorder="1" applyAlignment="1" applyProtection="1">
      <alignment horizontal="right"/>
      <protection locked="0"/>
    </xf>
    <xf numFmtId="0" fontId="0" fillId="9" borderId="25" xfId="0" applyFill="1" applyBorder="1" applyProtection="1">
      <protection locked="0"/>
    </xf>
    <xf numFmtId="164" fontId="0" fillId="9" borderId="18" xfId="0" applyNumberFormat="1" applyFill="1" applyBorder="1"/>
    <xf numFmtId="164" fontId="0" fillId="9" borderId="20" xfId="0" applyNumberFormat="1" applyFill="1" applyBorder="1"/>
    <xf numFmtId="164" fontId="0" fillId="9" borderId="21" xfId="0" applyNumberFormat="1" applyFill="1" applyBorder="1"/>
    <xf numFmtId="14" fontId="7" fillId="9" borderId="25" xfId="0" applyNumberFormat="1" applyFont="1" applyFill="1" applyBorder="1" applyProtection="1">
      <protection locked="0"/>
    </xf>
    <xf numFmtId="0" fontId="0" fillId="9" borderId="26" xfId="0" applyFill="1" applyBorder="1" applyProtection="1">
      <protection locked="0"/>
    </xf>
    <xf numFmtId="14" fontId="0" fillId="9" borderId="26" xfId="0" applyNumberFormat="1" applyFill="1" applyBorder="1" applyAlignment="1" applyProtection="1">
      <alignment horizontal="center"/>
      <protection locked="0"/>
    </xf>
    <xf numFmtId="14" fontId="0" fillId="9" borderId="26" xfId="0" applyNumberFormat="1" applyFill="1" applyBorder="1" applyAlignment="1" applyProtection="1">
      <alignment horizontal="right"/>
      <protection locked="0"/>
    </xf>
    <xf numFmtId="14" fontId="0" fillId="0" borderId="26" xfId="0" applyNumberFormat="1" applyBorder="1" applyAlignment="1" applyProtection="1">
      <alignment horizontal="center"/>
      <protection locked="0"/>
    </xf>
    <xf numFmtId="14" fontId="0" fillId="0" borderId="15" xfId="0" applyNumberFormat="1" applyFont="1" applyBorder="1" applyAlignment="1" applyProtection="1">
      <alignment horizontal="right"/>
      <protection locked="0"/>
    </xf>
    <xf numFmtId="14" fontId="0" fillId="0" borderId="19" xfId="0" applyNumberFormat="1" applyBorder="1" applyAlignment="1" applyProtection="1"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30" xfId="1" applyFont="1" applyBorder="1" applyAlignment="1">
      <alignment horizontal="center"/>
    </xf>
    <xf numFmtId="9" fontId="0" fillId="0" borderId="31" xfId="1" applyFont="1" applyBorder="1" applyAlignment="1">
      <alignment horizontal="center"/>
    </xf>
    <xf numFmtId="9" fontId="0" fillId="0" borderId="32" xfId="1" applyFont="1" applyBorder="1" applyAlignment="1">
      <alignment horizontal="center"/>
    </xf>
    <xf numFmtId="0" fontId="0" fillId="10" borderId="15" xfId="0" applyFill="1" applyBorder="1" applyProtection="1">
      <protection locked="0"/>
    </xf>
    <xf numFmtId="0" fontId="0" fillId="0" borderId="0" xfId="0" applyAlignment="1">
      <alignment horizontal="center" vertical="top"/>
    </xf>
  </cellXfs>
  <cellStyles count="2">
    <cellStyle name="Normal" xfId="0" builtinId="0"/>
    <cellStyle name="Pourcentage" xfId="1" builtinId="5"/>
  </cellStyles>
  <dxfs count="197"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47625</xdr:rowOff>
        </xdr:from>
        <xdr:to>
          <xdr:col>2</xdr:col>
          <xdr:colOff>171450</xdr:colOff>
          <xdr:row>2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57150</xdr:rowOff>
        </xdr:from>
        <xdr:to>
          <xdr:col>4</xdr:col>
          <xdr:colOff>209550</xdr:colOff>
          <xdr:row>2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  <cell r="C1" t="str">
            <v>Validé</v>
          </cell>
        </row>
        <row r="2">
          <cell r="A2" t="str">
            <v>NOK</v>
          </cell>
          <cell r="B2" t="str">
            <v>Technicien Essai</v>
          </cell>
          <cell r="C2" t="str">
            <v>NOk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R9"/>
  <sheetViews>
    <sheetView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14" sqref="G14"/>
    </sheetView>
  </sheetViews>
  <sheetFormatPr baseColWidth="10" defaultRowHeight="15" x14ac:dyDescent="0.25"/>
  <cols>
    <col min="1" max="1" width="12.140625" bestFit="1" customWidth="1"/>
    <col min="2" max="2" width="19.28515625" bestFit="1" customWidth="1"/>
    <col min="3" max="3" width="8" bestFit="1" customWidth="1"/>
    <col min="4" max="4" width="19" bestFit="1" customWidth="1"/>
    <col min="5" max="5" width="19.85546875" bestFit="1" customWidth="1"/>
    <col min="6" max="6" width="12.42578125" bestFit="1" customWidth="1"/>
    <col min="7" max="7" width="16.7109375" bestFit="1" customWidth="1"/>
    <col min="8" max="8" width="9.140625" bestFit="1" customWidth="1"/>
    <col min="9" max="9" width="12.42578125" bestFit="1" customWidth="1"/>
    <col min="10" max="10" width="16.7109375" bestFit="1" customWidth="1"/>
    <col min="11" max="11" width="9.140625" bestFit="1" customWidth="1"/>
  </cols>
  <sheetData>
    <row r="3" spans="1:122" ht="15.75" thickBot="1" x14ac:dyDescent="0.3"/>
    <row r="4" spans="1:122" ht="15.75" thickBot="1" x14ac:dyDescent="0.3">
      <c r="A4" s="1"/>
      <c r="B4" s="1"/>
      <c r="C4" s="1"/>
      <c r="D4" s="1"/>
      <c r="E4" s="1"/>
      <c r="F4" s="85" t="s">
        <v>0</v>
      </c>
      <c r="G4" s="85"/>
      <c r="H4" s="85"/>
      <c r="I4" s="86" t="s">
        <v>1</v>
      </c>
      <c r="J4" s="86"/>
      <c r="K4" s="86"/>
      <c r="L4" s="86" t="s">
        <v>2</v>
      </c>
      <c r="M4" s="86"/>
      <c r="N4" s="86"/>
      <c r="O4" s="86" t="s">
        <v>3</v>
      </c>
      <c r="P4" s="86"/>
      <c r="Q4" s="86"/>
      <c r="R4" s="86" t="s">
        <v>4</v>
      </c>
      <c r="S4" s="86"/>
      <c r="T4" s="86"/>
      <c r="U4" s="86" t="s">
        <v>5</v>
      </c>
      <c r="V4" s="86"/>
      <c r="W4" s="86"/>
      <c r="X4" s="86" t="s">
        <v>6</v>
      </c>
      <c r="Y4" s="86"/>
      <c r="Z4" s="86"/>
      <c r="AA4" s="86" t="s">
        <v>7</v>
      </c>
      <c r="AB4" s="86"/>
      <c r="AC4" s="86"/>
      <c r="AD4" s="87" t="s">
        <v>8</v>
      </c>
      <c r="AE4" s="88"/>
      <c r="AF4" s="89"/>
      <c r="AG4" s="87" t="s">
        <v>9</v>
      </c>
      <c r="AH4" s="88"/>
      <c r="AI4" s="89"/>
      <c r="AJ4" s="82" t="s">
        <v>10</v>
      </c>
      <c r="AK4" s="83"/>
      <c r="AL4" s="84"/>
      <c r="AM4" s="82" t="s">
        <v>11</v>
      </c>
      <c r="AN4" s="83"/>
      <c r="AO4" s="84"/>
      <c r="AP4" s="82" t="s">
        <v>12</v>
      </c>
      <c r="AQ4" s="83"/>
      <c r="AR4" s="84"/>
      <c r="AS4" s="93" t="s">
        <v>13</v>
      </c>
      <c r="AT4" s="94"/>
      <c r="AU4" s="94"/>
      <c r="AV4" s="90" t="s">
        <v>14</v>
      </c>
      <c r="AW4" s="91"/>
      <c r="AX4" s="92"/>
      <c r="AY4" s="90" t="s">
        <v>15</v>
      </c>
      <c r="AZ4" s="91"/>
      <c r="BA4" s="92"/>
      <c r="BB4" s="90" t="s">
        <v>16</v>
      </c>
      <c r="BC4" s="91"/>
      <c r="BD4" s="92"/>
      <c r="BE4" s="90" t="s">
        <v>17</v>
      </c>
      <c r="BF4" s="91"/>
      <c r="BG4" s="92"/>
      <c r="BH4" s="90" t="s">
        <v>18</v>
      </c>
      <c r="BI4" s="91"/>
      <c r="BJ4" s="92"/>
      <c r="BK4" s="2"/>
      <c r="BL4" s="2"/>
      <c r="BM4" s="2"/>
      <c r="BN4" s="2"/>
      <c r="BO4" s="2"/>
      <c r="BP4" s="2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</row>
    <row r="5" spans="1:122" x14ac:dyDescent="0.25">
      <c r="A5" s="4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7" t="s">
        <v>24</v>
      </c>
      <c r="G5" s="5" t="s">
        <v>25</v>
      </c>
      <c r="H5" s="6" t="s">
        <v>26</v>
      </c>
      <c r="I5" s="7" t="s">
        <v>24</v>
      </c>
      <c r="J5" s="5" t="s">
        <v>25</v>
      </c>
      <c r="K5" s="6" t="s">
        <v>26</v>
      </c>
      <c r="L5" s="7" t="s">
        <v>24</v>
      </c>
      <c r="M5" s="5" t="s">
        <v>25</v>
      </c>
      <c r="N5" s="6" t="s">
        <v>26</v>
      </c>
      <c r="O5" s="7" t="s">
        <v>24</v>
      </c>
      <c r="P5" s="5" t="s">
        <v>25</v>
      </c>
      <c r="Q5" s="6" t="s">
        <v>26</v>
      </c>
      <c r="R5" s="7" t="s">
        <v>24</v>
      </c>
      <c r="S5" s="5" t="s">
        <v>25</v>
      </c>
      <c r="T5" s="6" t="s">
        <v>26</v>
      </c>
      <c r="U5" s="7" t="s">
        <v>24</v>
      </c>
      <c r="V5" s="5" t="s">
        <v>25</v>
      </c>
      <c r="W5" s="8" t="s">
        <v>26</v>
      </c>
      <c r="X5" s="7" t="s">
        <v>24</v>
      </c>
      <c r="Y5" s="5" t="s">
        <v>25</v>
      </c>
      <c r="Z5" s="6" t="s">
        <v>26</v>
      </c>
      <c r="AA5" s="7" t="s">
        <v>24</v>
      </c>
      <c r="AB5" s="5" t="s">
        <v>25</v>
      </c>
      <c r="AC5" s="6" t="s">
        <v>26</v>
      </c>
      <c r="AD5" s="7" t="s">
        <v>24</v>
      </c>
      <c r="AE5" s="5" t="s">
        <v>25</v>
      </c>
      <c r="AF5" s="6" t="s">
        <v>26</v>
      </c>
      <c r="AG5" s="7" t="s">
        <v>24</v>
      </c>
      <c r="AH5" s="5" t="s">
        <v>25</v>
      </c>
      <c r="AI5" s="6" t="s">
        <v>26</v>
      </c>
      <c r="AJ5" s="7" t="s">
        <v>24</v>
      </c>
      <c r="AK5" s="5" t="s">
        <v>25</v>
      </c>
      <c r="AL5" s="6" t="s">
        <v>26</v>
      </c>
      <c r="AM5" s="7" t="s">
        <v>24</v>
      </c>
      <c r="AN5" s="5" t="s">
        <v>25</v>
      </c>
      <c r="AO5" s="6" t="s">
        <v>26</v>
      </c>
      <c r="AP5" s="7" t="s">
        <v>24</v>
      </c>
      <c r="AQ5" s="5" t="s">
        <v>25</v>
      </c>
      <c r="AR5" s="6" t="s">
        <v>26</v>
      </c>
      <c r="AS5" s="9" t="s">
        <v>27</v>
      </c>
      <c r="AT5" s="5" t="s">
        <v>28</v>
      </c>
      <c r="AU5" s="6" t="s">
        <v>29</v>
      </c>
      <c r="AV5" s="7" t="s">
        <v>24</v>
      </c>
      <c r="AW5" s="5" t="s">
        <v>25</v>
      </c>
      <c r="AX5" s="6" t="s">
        <v>26</v>
      </c>
      <c r="AY5" s="7" t="s">
        <v>24</v>
      </c>
      <c r="AZ5" s="5" t="s">
        <v>25</v>
      </c>
      <c r="BA5" s="6" t="s">
        <v>26</v>
      </c>
      <c r="BB5" s="7" t="s">
        <v>24</v>
      </c>
      <c r="BC5" s="5" t="s">
        <v>25</v>
      </c>
      <c r="BD5" s="6" t="s">
        <v>26</v>
      </c>
      <c r="BE5" s="7" t="s">
        <v>24</v>
      </c>
      <c r="BF5" s="5" t="s">
        <v>25</v>
      </c>
      <c r="BG5" s="6" t="s">
        <v>26</v>
      </c>
      <c r="BH5" s="7" t="s">
        <v>24</v>
      </c>
      <c r="BI5" s="5" t="s">
        <v>25</v>
      </c>
      <c r="BJ5" s="6" t="s">
        <v>26</v>
      </c>
      <c r="BK5" s="10" t="s">
        <v>0</v>
      </c>
      <c r="BL5" s="11" t="s">
        <v>1</v>
      </c>
      <c r="BM5" s="11" t="s">
        <v>2</v>
      </c>
      <c r="BN5" s="12" t="s">
        <v>3</v>
      </c>
      <c r="BO5" s="11" t="s">
        <v>4</v>
      </c>
      <c r="BP5" s="11" t="s">
        <v>5</v>
      </c>
      <c r="BQ5" s="11" t="s">
        <v>6</v>
      </c>
      <c r="BR5" s="11" t="s">
        <v>13</v>
      </c>
      <c r="BS5" s="13" t="s">
        <v>7</v>
      </c>
      <c r="BT5" s="10" t="s">
        <v>30</v>
      </c>
      <c r="BU5" s="11" t="s">
        <v>31</v>
      </c>
      <c r="BV5" s="11" t="s">
        <v>8</v>
      </c>
      <c r="BW5" s="11" t="s">
        <v>10</v>
      </c>
      <c r="BX5" s="11" t="s">
        <v>9</v>
      </c>
      <c r="BY5" s="11" t="s">
        <v>14</v>
      </c>
      <c r="BZ5" s="11" t="s">
        <v>15</v>
      </c>
      <c r="CA5" s="11" t="s">
        <v>16</v>
      </c>
      <c r="CB5" s="11" t="s">
        <v>17</v>
      </c>
      <c r="CC5" s="13" t="s">
        <v>18</v>
      </c>
      <c r="CD5" s="7" t="s">
        <v>32</v>
      </c>
      <c r="CE5" s="5" t="s">
        <v>0</v>
      </c>
      <c r="CF5" s="5" t="s">
        <v>1</v>
      </c>
      <c r="CG5" s="5" t="s">
        <v>2</v>
      </c>
      <c r="CH5" s="14" t="s">
        <v>3</v>
      </c>
      <c r="CI5" s="5" t="s">
        <v>4</v>
      </c>
      <c r="CJ5" s="5" t="s">
        <v>5</v>
      </c>
      <c r="CK5" s="5" t="s">
        <v>6</v>
      </c>
      <c r="CL5" s="5" t="s">
        <v>13</v>
      </c>
      <c r="CM5" s="5" t="s">
        <v>7</v>
      </c>
      <c r="CN5" s="15" t="s">
        <v>30</v>
      </c>
      <c r="CO5" s="15" t="s">
        <v>31</v>
      </c>
      <c r="CP5" s="15" t="s">
        <v>8</v>
      </c>
      <c r="CQ5" s="15" t="s">
        <v>10</v>
      </c>
      <c r="CR5" s="15" t="s">
        <v>9</v>
      </c>
      <c r="CS5" s="15" t="s">
        <v>14</v>
      </c>
      <c r="CT5" s="15" t="s">
        <v>15</v>
      </c>
      <c r="CU5" s="15" t="s">
        <v>16</v>
      </c>
      <c r="CV5" s="15" t="s">
        <v>17</v>
      </c>
      <c r="CW5" s="9" t="s">
        <v>18</v>
      </c>
      <c r="CX5" s="5" t="s">
        <v>33</v>
      </c>
      <c r="CY5" s="5" t="s">
        <v>0</v>
      </c>
      <c r="CZ5" s="5" t="s">
        <v>1</v>
      </c>
      <c r="DA5" s="5" t="s">
        <v>2</v>
      </c>
      <c r="DB5" s="14" t="s">
        <v>3</v>
      </c>
      <c r="DC5" s="5" t="s">
        <v>4</v>
      </c>
      <c r="DD5" s="5" t="s">
        <v>5</v>
      </c>
      <c r="DE5" s="5" t="s">
        <v>6</v>
      </c>
      <c r="DF5" s="5" t="s">
        <v>7</v>
      </c>
      <c r="DG5" s="8" t="s">
        <v>30</v>
      </c>
      <c r="DH5" s="15" t="s">
        <v>31</v>
      </c>
      <c r="DI5" s="15" t="s">
        <v>8</v>
      </c>
      <c r="DJ5" s="15" t="s">
        <v>10</v>
      </c>
      <c r="DK5" s="15" t="s">
        <v>9</v>
      </c>
      <c r="DL5" s="15" t="s">
        <v>14</v>
      </c>
      <c r="DM5" s="15" t="s">
        <v>15</v>
      </c>
      <c r="DN5" s="15" t="s">
        <v>16</v>
      </c>
      <c r="DO5" s="15" t="s">
        <v>17</v>
      </c>
      <c r="DP5" s="9" t="s">
        <v>18</v>
      </c>
      <c r="DQ5" s="5" t="s">
        <v>34</v>
      </c>
      <c r="DR5" s="6" t="s">
        <v>35</v>
      </c>
    </row>
    <row r="6" spans="1:122" x14ac:dyDescent="0.25">
      <c r="A6" s="16" t="s">
        <v>36</v>
      </c>
      <c r="B6" s="16" t="s">
        <v>37</v>
      </c>
      <c r="C6" s="17" t="s">
        <v>37</v>
      </c>
      <c r="D6" s="17" t="s">
        <v>37</v>
      </c>
      <c r="E6" s="18" t="s">
        <v>38</v>
      </c>
      <c r="F6" s="80"/>
      <c r="G6" s="19" t="str">
        <f t="shared" ref="G6:G9" si="0">IF(OR(F6="",H6="",H6="NOK", H6="Attente"),"",(DATE(YEAR(F6)+2,MONTH(F6),DAY(F6))))</f>
        <v/>
      </c>
      <c r="H6" s="20" t="s">
        <v>39</v>
      </c>
      <c r="I6" s="21"/>
      <c r="J6" s="19" t="str">
        <f>IF(OR(I6="",K6="",K6="NOK", K6="Attente"),"",(DATE(YEAR(I6)+2,MONTH(I6),DAY(I6))))</f>
        <v/>
      </c>
      <c r="K6" s="20" t="s">
        <v>39</v>
      </c>
      <c r="L6" s="21"/>
      <c r="M6" s="19" t="str">
        <f>IF(OR(L6="",N6="",N6="NOK", N6="Attente"),"",(DATE(YEAR(L6)+2,MONTH(L6),DAY(L6))))</f>
        <v/>
      </c>
      <c r="N6" s="20" t="s">
        <v>39</v>
      </c>
      <c r="O6" s="21"/>
      <c r="P6" s="19" t="str">
        <f>IF(OR(O6="",Q6="",Q6="NOK", Q6="Attente"),"",(DATE(YEAR(O6)+2,MONTH(O6),DAY(O6))))</f>
        <v/>
      </c>
      <c r="Q6" s="20" t="s">
        <v>39</v>
      </c>
      <c r="R6" s="21"/>
      <c r="S6" s="19" t="str">
        <f>IF(OR(R6="",T6="",T6="NOK", T6="Attente"),"",(DATE(YEAR(R6)+2,MONTH(R6),DAY(R6))))</f>
        <v/>
      </c>
      <c r="T6" s="20" t="s">
        <v>39</v>
      </c>
      <c r="U6" s="21"/>
      <c r="V6" s="19" t="str">
        <f>IF(OR(U6="",W6="",W6="NOK", W6="Attente"),"",(DATE(YEAR(U6)+2,MONTH(U6),DAY(U6))))</f>
        <v/>
      </c>
      <c r="W6" s="20" t="s">
        <v>39</v>
      </c>
      <c r="X6" s="21"/>
      <c r="Y6" s="19" t="str">
        <f>IF(OR(X6="",Z6="",Z6="NOK", Z6="Attente"),"",(DATE(YEAR(X6)+2,MONTH(X6),DAY(X6))))</f>
        <v/>
      </c>
      <c r="Z6" s="20" t="s">
        <v>39</v>
      </c>
      <c r="AA6" s="21"/>
      <c r="AB6" s="19" t="str">
        <f>IF(OR(AA6="",AC6="",AC6="NOK", AC6="Attente"),"",(DATE(YEAR(AA6)+2,MONTH(AA6),DAY(AA6))))</f>
        <v/>
      </c>
      <c r="AC6" s="20" t="s">
        <v>39</v>
      </c>
      <c r="AD6" s="21"/>
      <c r="AE6" s="19" t="str">
        <f t="shared" ref="AE6:AE9" si="1">IF(OR(AD6="",AF6="",AF6="NOK", AF6="Attente"),"",(DATE(YEAR(AD6)+2,MONTH(AD6),DAY(AD6))))</f>
        <v/>
      </c>
      <c r="AF6" s="20" t="s">
        <v>39</v>
      </c>
      <c r="AG6" s="21"/>
      <c r="AH6" s="19" t="str">
        <f t="shared" ref="AH6:AH9" si="2">IF(OR(AG6="",AI6="",AI6="NOK", AI6="Attente"),"",(DATE(YEAR(AG6)+2,MONTH(AG6),DAY(AG6))))</f>
        <v/>
      </c>
      <c r="AI6" s="20" t="s">
        <v>39</v>
      </c>
      <c r="AJ6" s="21"/>
      <c r="AK6" s="19" t="str">
        <f t="shared" ref="AK6:AK9" si="3">IF(OR(AJ6="",AL6="",AL6="NOK", AL6="Attente"),"",(DATE(YEAR(AJ6)+2,MONTH(AJ6),DAY(AJ6))))</f>
        <v/>
      </c>
      <c r="AL6" s="20" t="s">
        <v>39</v>
      </c>
      <c r="AM6" s="21"/>
      <c r="AN6" s="19" t="str">
        <f t="shared" ref="AN6:AN9" si="4">IF(OR(AM6="",AO6="",AO6="NOK", AO6="Attente"),"",(DATE(YEAR(AM6)+3,MONTH(AM6),DAY(AM6))))</f>
        <v/>
      </c>
      <c r="AO6" s="20" t="s">
        <v>39</v>
      </c>
      <c r="AP6" s="21"/>
      <c r="AQ6" s="19" t="str">
        <f t="shared" ref="AQ6:AQ9" si="5">IF(OR(AP6="",AR6="",AR6="NOK", AR6="Attente"),"",(DATE(YEAR(AP6)+3,MONTH(AP6),DAY(AP6))))</f>
        <v/>
      </c>
      <c r="AR6" s="20" t="s">
        <v>39</v>
      </c>
      <c r="AS6" s="21"/>
      <c r="AT6" s="22"/>
      <c r="AU6" s="20" t="s">
        <v>39</v>
      </c>
      <c r="AV6" s="21"/>
      <c r="AW6" s="19" t="str">
        <f t="shared" ref="AW6:AW9" si="6">IF(OR(AV6="",AX6="",AX6="NOK", AX6="Attente"),"",(DATE(YEAR(AV6)+3,MONTH(AV6),DAY(AV6))))</f>
        <v/>
      </c>
      <c r="AX6" s="20" t="s">
        <v>39</v>
      </c>
      <c r="AY6" s="21"/>
      <c r="AZ6" s="19" t="str">
        <f t="shared" ref="AZ6:AZ9" si="7">IF(OR(AY6="",BA6="",BA6="NOK", BA6="Attente"),"",(DATE(YEAR(AY6)+3,MONTH(AY6),DAY(AY6))))</f>
        <v/>
      </c>
      <c r="BA6" s="20" t="s">
        <v>39</v>
      </c>
      <c r="BB6" s="21"/>
      <c r="BC6" s="19" t="str">
        <f t="shared" ref="BC6:BC9" si="8">IF(OR(BB6="",BD6="",BD6="NOK", BD6="Attente"),"",(DATE(YEAR(BB6)+3,MONTH(BB6),DAY(BB6))))</f>
        <v/>
      </c>
      <c r="BD6" s="20" t="s">
        <v>39</v>
      </c>
      <c r="BE6" s="21"/>
      <c r="BF6" s="19" t="str">
        <f t="shared" ref="BF6:BF9" si="9">IF(OR(BE6="",BG6="",BG6="NOK", BG6="Attente"),"",(DATE(YEAR(BE6)+3,MONTH(BE6),DAY(BE6))))</f>
        <v/>
      </c>
      <c r="BG6" s="20" t="s">
        <v>39</v>
      </c>
      <c r="BH6" s="21"/>
      <c r="BI6" s="19" t="str">
        <f t="shared" ref="BI6:BI9" si="10">IF(OR(BH6="",BJ6="",BJ6="NOK", BJ6="Attente"),"",(DATE(YEAR(BH6)+3,MONTH(BH6),DAY(BH6))))</f>
        <v/>
      </c>
      <c r="BJ6" s="20" t="s">
        <v>39</v>
      </c>
      <c r="BK6" s="23" t="str">
        <f t="shared" ref="BK6:BK9" si="11">IF(OR($E6="Cableur",$E6="Tuyauteur",$E6="Garnisseur",$E6="Technicien TLS",$E6="Technicien Essai",$E6="Technicien FWI",$E6="Technicien de Contrôle"),"R",IF(OR($E6="Soudeur",$E6="Magasinier",$E6="Peintre"),"NR",""))</f>
        <v>R</v>
      </c>
      <c r="BL6" s="23" t="str">
        <f t="shared" ref="BL6:BL9" si="12">IF(OR($E6="Cableur",$E6="Technicien Essai",$E6="Technicien FWI",$E6="Technicien de Contrôle"),"R",IF(OR($E6="Soudeur",$E6="Garnisseur",$E6="Technicien TLS",$E6="Peintre",$E6="Magasinier",$E6="Tuyauteur",$E6="Peintre"),"NR",""))</f>
        <v>NR</v>
      </c>
      <c r="BM6" s="23" t="str">
        <f t="shared" ref="BM6:BM9" si="13">IF(OR($E6="Cableur",$E6="Technicien FWI",$E6="Magasinier",$E6="Peintre",$E6="Soudeur",$E6="Garnisseur",$E6="Technicien TLS",$E6="Tuyauteur",$E6="Technicien Essai",$E6="Technicien de Contrôle"),"NR","")</f>
        <v>NR</v>
      </c>
      <c r="BN6" s="23" t="str">
        <f t="shared" ref="BN6:BN9" si="14">IF(OR($E6="Cableur",$E6="Garnisseur",$E6="Technicien TLS",$E6="Tuyauteur",$E6="Technicien Essai",$E6="Technicien FWI",$E6="Technicien de Contrôle"),"R",IF(OR($E6="Soudeur",$E6="Magasinier",$E6="Peintre",),"NR",""))</f>
        <v>R</v>
      </c>
      <c r="BO6" s="23" t="str">
        <f t="shared" ref="BO6:BO9" si="15">IF(OR($E6="Cableur",$E6="Garnisseur",$E6="Tuyauteur",$E6="Technicien FWI",$E6="Soudeur",$E6="Peintre",$E6="Magasinier",$E6="Technicien TLS",$E6="Technicien Essai",$E6="Technicien de Contrôle"),"NR","")</f>
        <v>NR</v>
      </c>
      <c r="BP6" s="23" t="str">
        <f t="shared" ref="BP6:BP9" si="16">IF(OR($E6="Garnisseur",$E6="Technicien TLS",$E6="Tuyauteur",$E6="Technicien de Contrôle"),"R",IF(OR($E6="Soudeur",$E6="Cableur",$E6="Technicien Essai",$E6="Technicien FWI",$E6="Magasinier",$E6="Peintre"),"NR",""))</f>
        <v>R</v>
      </c>
      <c r="BQ6" s="23" t="str">
        <f t="shared" ref="BQ6:BQ9" si="17">IF(OR($E6="Cableur",$E6="Garnisseur",$E6="Technicien TLS",$E6="Magasinier",$E6="Tuyauteur",$E6="Technicien Essai",$E6="Technicien de Contrôle"),"R",IF(OR($E6="Soudeur",$E6="Peintre",$E6="Technicien FWI",),"NR",""))</f>
        <v>R</v>
      </c>
      <c r="BR6" s="23" t="str">
        <f t="shared" ref="BR6:BR9" si="18">IF(OR($E6="Soudeur",$E6="Peintre",$E6="Garnisseur",$E6="Tuyauteur",$E6="Cableur",$E6="Technicien FWI",$E6="Magasinier",$E6="Technicien TLS",$E6="Technicien Essai",$E6="Technicien de Contrôle"),"NR","")</f>
        <v>NR</v>
      </c>
      <c r="BS6" s="23" t="str">
        <f t="shared" ref="BS6:BS9" si="19">IF(OR($E6="Soudeur",$E6="Garnisseur",$E6="Peintre",$E6="Cableur",$E6="Tuyauteur",$E6="Technicien Essai",$E6="Technicien FWI",$E6="Magasinier",$E6="Technicien TLS",$E6="Technicien de Contrôle"),"NR","")</f>
        <v>NR</v>
      </c>
      <c r="BT6" s="23" t="str">
        <f t="shared" ref="BT6:BX9" si="20">IF(OR($E6="Soudeur",$E6="Garnisseur",$E6="Peintre",$E6="Cableur",$E6="Tuyauteur",$E6="Technicien Essai",$E6="Technicien FWI",$E6="Magasinier",$E6="Technicien TLS",$E6="Technicien de Contrôle",$E6="Responsable Service",$E6="Manager"),"NR","")</f>
        <v>NR</v>
      </c>
      <c r="BU6" s="23" t="str">
        <f t="shared" si="20"/>
        <v>NR</v>
      </c>
      <c r="BV6" s="23" t="str">
        <f t="shared" si="20"/>
        <v>NR</v>
      </c>
      <c r="BW6" s="23" t="str">
        <f t="shared" si="20"/>
        <v>NR</v>
      </c>
      <c r="BX6" s="23" t="str">
        <f t="shared" si="20"/>
        <v>NR</v>
      </c>
      <c r="BY6" s="23" t="str">
        <f t="shared" ref="BY6:CC9" si="21">IF(OR($E6="Cableur",$E6="Tuyauteur",$E6="Garnisseur",$E6="Technicien TLS",$E6="Technicien Essai",$E6="Technicien FWI",$E6="Technicien de Contrôle",$E6="Soudeur",$E6="Magasinier",$E6="Peintre",$E6="Manager",$E6="Responsable Service",$E6="Technicien Indus"),"R")</f>
        <v>R</v>
      </c>
      <c r="BZ6" s="23" t="str">
        <f t="shared" si="21"/>
        <v>R</v>
      </c>
      <c r="CA6" s="23" t="str">
        <f t="shared" si="21"/>
        <v>R</v>
      </c>
      <c r="CB6" s="23" t="str">
        <f t="shared" si="21"/>
        <v>R</v>
      </c>
      <c r="CC6" s="23" t="str">
        <f t="shared" si="21"/>
        <v>R</v>
      </c>
      <c r="CD6" s="24">
        <f t="shared" ref="CD6:CD9" si="22">IF(COUNTIF(BK6:CC6,"R")=0,"",COUNTIF(BK6:CC6,"R"))</f>
        <v>9</v>
      </c>
      <c r="CE6" s="25" t="str">
        <f t="shared" ref="CE6:CE9" si="23">IF(AND($F6&lt;&gt;"",$BK6="R"),"OB","")</f>
        <v/>
      </c>
      <c r="CF6" s="25" t="str">
        <f t="shared" ref="CF6:CF9" si="24">IF(AND($I6&lt;&gt;"",$BL6="R"),"OB","")</f>
        <v/>
      </c>
      <c r="CG6" s="25" t="str">
        <f t="shared" ref="CG6:CG9" si="25">IF(AND($L6&lt;&gt;"",$BM6="R"),"OB","")</f>
        <v/>
      </c>
      <c r="CH6" s="25" t="str">
        <f t="shared" ref="CH6:CH9" si="26">IF(AND($O6&lt;&gt;"",$BN6="R"),"OB","")</f>
        <v/>
      </c>
      <c r="CI6" s="25" t="str">
        <f t="shared" ref="CI6:CI9" si="27">IF(AND($R6&lt;&gt;"",$BO6="R"),"OB","")</f>
        <v/>
      </c>
      <c r="CJ6" s="25" t="str">
        <f t="shared" ref="CJ6:CJ9" si="28">IF(AND($U6&lt;&gt;"",$BP6="R"),"OB","")</f>
        <v/>
      </c>
      <c r="CK6" s="25" t="str">
        <f t="shared" ref="CK6:CK9" si="29">IF(AND($X6&lt;&gt;"",$BQ6="R"),"OB","")</f>
        <v/>
      </c>
      <c r="CL6" s="25" t="str">
        <f t="shared" ref="CL6:CL9" si="30">IF(AND($AS6&lt;&gt;"",$BR6="R"),"OB","")</f>
        <v/>
      </c>
      <c r="CM6" s="25" t="str">
        <f t="shared" ref="CM6:CM9" si="31">IF(AND($AA6&lt;&gt;"",$BS6="R"),"OB","")</f>
        <v/>
      </c>
      <c r="CN6" s="25" t="str">
        <f t="shared" ref="CN6:CN9" si="32">IF(AND($AM6&lt;&gt;"",$BT6="R"),"OB","")</f>
        <v/>
      </c>
      <c r="CO6" s="25" t="str">
        <f t="shared" ref="CO6:CO9" si="33">IF(AND($AP6&lt;&gt;"",$BU6="R"),"OB","")</f>
        <v/>
      </c>
      <c r="CP6" s="25" t="str">
        <f t="shared" ref="CP6:CP9" si="34">IF(AND($AD6&lt;&gt;"",$BV6="R"),"OB","")</f>
        <v/>
      </c>
      <c r="CQ6" s="25" t="str">
        <f t="shared" ref="CQ6:CQ9" si="35">IF(AND($AJ6&lt;&gt;"",$BW6="R"),"OB","")</f>
        <v/>
      </c>
      <c r="CR6" s="25" t="str">
        <f t="shared" ref="CR6:CR9" si="36">IF(AND($AG6&lt;&gt;"",$BX6="R"),"OB","")</f>
        <v/>
      </c>
      <c r="CS6" s="25" t="str">
        <f t="shared" ref="CS6:CS9" si="37">IF(AND($AV6&lt;&gt;"",$BY6="R"),"OB","")</f>
        <v/>
      </c>
      <c r="CT6" s="25" t="str">
        <f t="shared" ref="CT6:CT9" si="38">IF(AND($AY6&lt;&gt;"",$BZ6="R"),"OB","")</f>
        <v/>
      </c>
      <c r="CU6" s="25" t="str">
        <f t="shared" ref="CU6:CU9" si="39">IF(AND($BB6&lt;&gt;"",$CA6="R"),"OB","")</f>
        <v/>
      </c>
      <c r="CV6" s="25" t="str">
        <f t="shared" ref="CV6:CV9" si="40">IF(AND($BE6&lt;&gt;"",$CB6="R"),"OB","")</f>
        <v/>
      </c>
      <c r="CW6" s="25" t="str">
        <f t="shared" ref="CW6:CW9" si="41">IF(AND($BH6&lt;&gt;"",$CC6="R"),"OB","")</f>
        <v/>
      </c>
      <c r="CX6" s="25">
        <f t="shared" ref="CX6:CX9" si="42">IF(COUNTIF(CE6:CW6,"OB")=0,0,COUNTIF(CE6:CW6,"OB"))</f>
        <v>0</v>
      </c>
      <c r="CY6" s="25" t="str">
        <f t="shared" ref="CY6:CY9" si="43">IF(AND($F6&lt;&gt;"",$BK6="NR"),"NOB","")</f>
        <v/>
      </c>
      <c r="CZ6" s="25" t="str">
        <f t="shared" ref="CZ6:CZ9" si="44">IF(AND($I6&lt;&gt;"",$BL6="NR"),"NOB","")</f>
        <v/>
      </c>
      <c r="DA6" s="25" t="str">
        <f t="shared" ref="DA6:DA9" si="45">IF(AND($L6&lt;&gt;"",$BM6="NR"),"NOB","")</f>
        <v/>
      </c>
      <c r="DB6" s="25" t="str">
        <f t="shared" ref="DB6:DB9" si="46">IF(AND($O6&lt;&gt;"",$BN6="NR"),"NOB","")</f>
        <v/>
      </c>
      <c r="DC6" s="25" t="str">
        <f t="shared" ref="DC6:DC9" si="47">IF(AND($R6&lt;&gt;"",$BO6="NR"),"NOB","")</f>
        <v/>
      </c>
      <c r="DD6" s="25" t="str">
        <f t="shared" ref="DD6:DD9" si="48">IF(AND($U6&lt;&gt;"",$BP6="NR"),"NOB","")</f>
        <v/>
      </c>
      <c r="DE6" s="25" t="str">
        <f t="shared" ref="DE6:DE9" si="49">IF(AND($X6&lt;&gt;"",$BQ6="NR"),"NOB","")</f>
        <v/>
      </c>
      <c r="DF6" s="25" t="str">
        <f t="shared" ref="DF6:DF9" si="50">IF(AND($AA6&lt;&gt;"",$BS6="NR"),"NOB","")</f>
        <v/>
      </c>
      <c r="DG6" s="25" t="str">
        <f t="shared" ref="DG6:DG9" si="51">IF(AND($AM6&lt;&gt;"",$BT6="NR"),"NOB","")</f>
        <v/>
      </c>
      <c r="DH6" s="25" t="str">
        <f t="shared" ref="DH6:DH9" si="52">IF(AND($AP6&lt;&gt;"",$BU6="NR"),"NOB","")</f>
        <v/>
      </c>
      <c r="DI6" s="25" t="str">
        <f t="shared" ref="DI6:DI9" si="53">IF(AND($AD6&lt;&gt;"",$BV6="NR"),"NOB","")</f>
        <v/>
      </c>
      <c r="DJ6" s="25" t="str">
        <f t="shared" ref="DJ6:DJ9" si="54">IF(AND($AJ6&lt;&gt;"",$BW6="NR"),"NOB","")</f>
        <v/>
      </c>
      <c r="DK6" s="25" t="str">
        <f t="shared" ref="DK6:DK9" si="55">IF(AND($AG6&lt;&gt;"",$BX6="NR"),"NOB","")</f>
        <v/>
      </c>
      <c r="DL6" s="25" t="str">
        <f t="shared" ref="DL6:DL9" si="56">IF(AND($AV6&lt;&gt;"",$BY6="NR"),"NOB","")</f>
        <v/>
      </c>
      <c r="DM6" s="25" t="str">
        <f t="shared" ref="DM6:DM9" si="57">IF(AND($AY6&lt;&gt;"",$BZ6="NR"),"NOB","")</f>
        <v/>
      </c>
      <c r="DN6" s="25" t="str">
        <f t="shared" ref="DN6:DN9" si="58">IF(AND($BB6&lt;&gt;"",$CA6="NR"),"NOB","")</f>
        <v/>
      </c>
      <c r="DO6" s="25" t="str">
        <f t="shared" ref="DO6:DO9" si="59">IF(AND($BE6&lt;&gt;"",$CB6="NR"),"NOB","")</f>
        <v/>
      </c>
      <c r="DP6" s="25" t="str">
        <f t="shared" ref="DP6:DP9" si="60">IF(AND($BH6&lt;&gt;"",$CC6="NR"),"NOB","")</f>
        <v/>
      </c>
      <c r="DQ6" s="25">
        <f t="shared" ref="DQ6:DQ9" si="61">IF(COUNTIF(CY6:DP6,"NOB")=0,0,COUNTIF(CY6:DP6,"NOB"))</f>
        <v>0</v>
      </c>
      <c r="DR6" s="26">
        <f t="shared" ref="DR6:DR9" si="62">IFERROR(CX6/CD6,"")</f>
        <v>0</v>
      </c>
    </row>
    <row r="7" spans="1:122" x14ac:dyDescent="0.25">
      <c r="A7" s="115" t="s">
        <v>58</v>
      </c>
      <c r="B7" s="115" t="s">
        <v>59</v>
      </c>
      <c r="C7" s="17" t="s">
        <v>60</v>
      </c>
      <c r="D7" s="17" t="s">
        <v>61</v>
      </c>
      <c r="E7" s="18" t="s">
        <v>38</v>
      </c>
      <c r="F7" s="80" t="s">
        <v>62</v>
      </c>
      <c r="G7" s="19">
        <f t="shared" ref="G7" si="63">IF(OR(F7="",H7="",H7="NOK", H7="Attente"),"",(DATE(YEAR(F7)+2,MONTH(F7),DAY(F7))))</f>
        <v>42267</v>
      </c>
      <c r="H7" s="20" t="s">
        <v>40</v>
      </c>
      <c r="I7" s="21"/>
      <c r="J7" s="19" t="str">
        <f>IF(OR(I7="",K7="",K7="NOK", K7="Attente"),"",(DATE(YEAR(I7)+2,MONTH(I7),DAY(I7))))</f>
        <v/>
      </c>
      <c r="K7" s="20" t="s">
        <v>39</v>
      </c>
      <c r="L7" s="21"/>
      <c r="M7" s="19" t="str">
        <f>IF(OR(L7="",N7="",N7="NOK", N7="Attente"),"",(DATE(YEAR(L7)+2,MONTH(L7),DAY(L7))))</f>
        <v/>
      </c>
      <c r="N7" s="20" t="s">
        <v>39</v>
      </c>
      <c r="O7" s="21"/>
      <c r="P7" s="19" t="str">
        <f>IF(OR(O7="",Q7="",Q7="NOK", Q7="Attente"),"",(DATE(YEAR(O7)+2,MONTH(O7),DAY(O7))))</f>
        <v/>
      </c>
      <c r="Q7" s="20" t="s">
        <v>39</v>
      </c>
      <c r="R7" s="21"/>
      <c r="S7" s="19" t="str">
        <f>IF(OR(R7="",T7="",T7="NOK", T7="Attente"),"",(DATE(YEAR(R7)+2,MONTH(R7),DAY(R7))))</f>
        <v/>
      </c>
      <c r="T7" s="20" t="s">
        <v>39</v>
      </c>
      <c r="U7" s="21"/>
      <c r="V7" s="19" t="str">
        <f>IF(OR(U7="",W7="",W7="NOK", W7="Attente"),"",(DATE(YEAR(U7)+2,MONTH(U7),DAY(U7))))</f>
        <v/>
      </c>
      <c r="W7" s="20" t="s">
        <v>39</v>
      </c>
      <c r="X7" s="21"/>
      <c r="Y7" s="19" t="str">
        <f>IF(OR(X7="",Z7="",Z7="NOK", Z7="Attente"),"",(DATE(YEAR(X7)+2,MONTH(X7),DAY(X7))))</f>
        <v/>
      </c>
      <c r="Z7" s="20" t="s">
        <v>39</v>
      </c>
      <c r="AA7" s="21"/>
      <c r="AB7" s="19" t="str">
        <f>IF(OR(AA7="",AC7="",AC7="NOK", AC7="Attente"),"",(DATE(YEAR(AA7)+2,MONTH(AA7),DAY(AA7))))</f>
        <v/>
      </c>
      <c r="AC7" s="20" t="s">
        <v>39</v>
      </c>
      <c r="AD7" s="21"/>
      <c r="AE7" s="19" t="str">
        <f t="shared" ref="AE7" si="64">IF(OR(AD7="",AF7="",AF7="NOK", AF7="Attente"),"",(DATE(YEAR(AD7)+2,MONTH(AD7),DAY(AD7))))</f>
        <v/>
      </c>
      <c r="AF7" s="20" t="s">
        <v>39</v>
      </c>
      <c r="AG7" s="21"/>
      <c r="AH7" s="19" t="str">
        <f t="shared" ref="AH7" si="65">IF(OR(AG7="",AI7="",AI7="NOK", AI7="Attente"),"",(DATE(YEAR(AG7)+2,MONTH(AG7),DAY(AG7))))</f>
        <v/>
      </c>
      <c r="AI7" s="20" t="s">
        <v>39</v>
      </c>
      <c r="AJ7" s="21"/>
      <c r="AK7" s="19" t="str">
        <f t="shared" ref="AK7" si="66">IF(OR(AJ7="",AL7="",AL7="NOK", AL7="Attente"),"",(DATE(YEAR(AJ7)+2,MONTH(AJ7),DAY(AJ7))))</f>
        <v/>
      </c>
      <c r="AL7" s="20" t="s">
        <v>39</v>
      </c>
      <c r="AM7" s="21"/>
      <c r="AN7" s="19" t="str">
        <f t="shared" ref="AN7" si="67">IF(OR(AM7="",AO7="",AO7="NOK", AO7="Attente"),"",(DATE(YEAR(AM7)+3,MONTH(AM7),DAY(AM7))))</f>
        <v/>
      </c>
      <c r="AO7" s="20" t="s">
        <v>39</v>
      </c>
      <c r="AP7" s="21"/>
      <c r="AQ7" s="19" t="str">
        <f t="shared" ref="AQ7" si="68">IF(OR(AP7="",AR7="",AR7="NOK", AR7="Attente"),"",(DATE(YEAR(AP7)+3,MONTH(AP7),DAY(AP7))))</f>
        <v/>
      </c>
      <c r="AR7" s="20" t="s">
        <v>39</v>
      </c>
      <c r="AS7" s="21"/>
      <c r="AT7" s="22"/>
      <c r="AU7" s="20" t="s">
        <v>39</v>
      </c>
      <c r="AV7" s="21"/>
      <c r="AW7" s="19" t="str">
        <f t="shared" ref="AW7" si="69">IF(OR(AV7="",AX7="",AX7="NOK", AX7="Attente"),"",(DATE(YEAR(AV7)+3,MONTH(AV7),DAY(AV7))))</f>
        <v/>
      </c>
      <c r="AX7" s="20" t="s">
        <v>39</v>
      </c>
      <c r="AY7" s="21"/>
      <c r="AZ7" s="19" t="str">
        <f t="shared" ref="AZ7" si="70">IF(OR(AY7="",BA7="",BA7="NOK", BA7="Attente"),"",(DATE(YEAR(AY7)+3,MONTH(AY7),DAY(AY7))))</f>
        <v/>
      </c>
      <c r="BA7" s="20" t="s">
        <v>39</v>
      </c>
      <c r="BB7" s="21"/>
      <c r="BC7" s="19" t="str">
        <f t="shared" ref="BC7" si="71">IF(OR(BB7="",BD7="",BD7="NOK", BD7="Attente"),"",(DATE(YEAR(BB7)+3,MONTH(BB7),DAY(BB7))))</f>
        <v/>
      </c>
      <c r="BD7" s="20" t="s">
        <v>39</v>
      </c>
      <c r="BE7" s="21"/>
      <c r="BF7" s="19" t="str">
        <f t="shared" ref="BF7" si="72">IF(OR(BE7="",BG7="",BG7="NOK", BG7="Attente"),"",(DATE(YEAR(BE7)+3,MONTH(BE7),DAY(BE7))))</f>
        <v/>
      </c>
      <c r="BG7" s="20" t="s">
        <v>39</v>
      </c>
      <c r="BH7" s="21"/>
      <c r="BI7" s="19" t="str">
        <f t="shared" ref="BI7" si="73">IF(OR(BH7="",BJ7="",BJ7="NOK", BJ7="Attente"),"",(DATE(YEAR(BH7)+3,MONTH(BH7),DAY(BH7))))</f>
        <v/>
      </c>
      <c r="BJ7" s="20" t="s">
        <v>39</v>
      </c>
      <c r="BK7" s="23" t="str">
        <f t="shared" si="11"/>
        <v>R</v>
      </c>
      <c r="BL7" s="23" t="str">
        <f t="shared" si="12"/>
        <v>NR</v>
      </c>
      <c r="BM7" s="23" t="str">
        <f t="shared" si="13"/>
        <v>NR</v>
      </c>
      <c r="BN7" s="23" t="str">
        <f t="shared" si="14"/>
        <v>R</v>
      </c>
      <c r="BO7" s="23" t="str">
        <f t="shared" si="15"/>
        <v>NR</v>
      </c>
      <c r="BP7" s="23" t="str">
        <f t="shared" si="16"/>
        <v>R</v>
      </c>
      <c r="BQ7" s="23" t="str">
        <f t="shared" si="17"/>
        <v>R</v>
      </c>
      <c r="BR7" s="23" t="str">
        <f t="shared" si="18"/>
        <v>NR</v>
      </c>
      <c r="BS7" s="23" t="str">
        <f t="shared" si="19"/>
        <v>NR</v>
      </c>
      <c r="BT7" s="23" t="str">
        <f t="shared" si="20"/>
        <v>NR</v>
      </c>
      <c r="BU7" s="23" t="str">
        <f t="shared" si="20"/>
        <v>NR</v>
      </c>
      <c r="BV7" s="23" t="str">
        <f t="shared" si="20"/>
        <v>NR</v>
      </c>
      <c r="BW7" s="23" t="str">
        <f t="shared" si="20"/>
        <v>NR</v>
      </c>
      <c r="BX7" s="23" t="str">
        <f t="shared" si="20"/>
        <v>NR</v>
      </c>
      <c r="BY7" s="23" t="str">
        <f t="shared" si="21"/>
        <v>R</v>
      </c>
      <c r="BZ7" s="23" t="str">
        <f t="shared" si="21"/>
        <v>R</v>
      </c>
      <c r="CA7" s="23" t="str">
        <f t="shared" si="21"/>
        <v>R</v>
      </c>
      <c r="CB7" s="23" t="str">
        <f t="shared" si="21"/>
        <v>R</v>
      </c>
      <c r="CC7" s="23" t="str">
        <f t="shared" si="21"/>
        <v>R</v>
      </c>
      <c r="CD7" s="24">
        <f t="shared" ref="CD7" si="74">IF(COUNTIF(BK7:CC7,"R")=0,"",COUNTIF(BK7:CC7,"R"))</f>
        <v>9</v>
      </c>
      <c r="CE7" s="25" t="str">
        <f t="shared" si="23"/>
        <v>OB</v>
      </c>
      <c r="CF7" s="25" t="str">
        <f t="shared" si="24"/>
        <v/>
      </c>
      <c r="CG7" s="25" t="str">
        <f t="shared" si="25"/>
        <v/>
      </c>
      <c r="CH7" s="25" t="str">
        <f t="shared" si="26"/>
        <v/>
      </c>
      <c r="CI7" s="25" t="str">
        <f t="shared" si="27"/>
        <v/>
      </c>
      <c r="CJ7" s="25" t="str">
        <f t="shared" si="28"/>
        <v/>
      </c>
      <c r="CK7" s="25" t="str">
        <f t="shared" si="29"/>
        <v/>
      </c>
      <c r="CL7" s="25" t="str">
        <f t="shared" si="30"/>
        <v/>
      </c>
      <c r="CM7" s="25" t="str">
        <f t="shared" si="31"/>
        <v/>
      </c>
      <c r="CN7" s="25" t="str">
        <f t="shared" si="32"/>
        <v/>
      </c>
      <c r="CO7" s="25" t="str">
        <f t="shared" si="33"/>
        <v/>
      </c>
      <c r="CP7" s="25" t="str">
        <f t="shared" si="34"/>
        <v/>
      </c>
      <c r="CQ7" s="25" t="str">
        <f t="shared" si="35"/>
        <v/>
      </c>
      <c r="CR7" s="25" t="str">
        <f t="shared" si="36"/>
        <v/>
      </c>
      <c r="CS7" s="25" t="str">
        <f t="shared" si="37"/>
        <v/>
      </c>
      <c r="CT7" s="25" t="str">
        <f t="shared" si="38"/>
        <v/>
      </c>
      <c r="CU7" s="25" t="str">
        <f t="shared" si="39"/>
        <v/>
      </c>
      <c r="CV7" s="25" t="str">
        <f t="shared" si="40"/>
        <v/>
      </c>
      <c r="CW7" s="25" t="str">
        <f t="shared" si="41"/>
        <v/>
      </c>
      <c r="CX7" s="25">
        <f t="shared" ref="CX7" si="75">IF(COUNTIF(CE7:CW7,"OB")=0,0,COUNTIF(CE7:CW7,"OB"))</f>
        <v>1</v>
      </c>
      <c r="CY7" s="25" t="str">
        <f t="shared" si="43"/>
        <v/>
      </c>
      <c r="CZ7" s="25" t="str">
        <f t="shared" si="44"/>
        <v/>
      </c>
      <c r="DA7" s="25" t="str">
        <f t="shared" si="45"/>
        <v/>
      </c>
      <c r="DB7" s="25" t="str">
        <f t="shared" si="46"/>
        <v/>
      </c>
      <c r="DC7" s="25" t="str">
        <f t="shared" si="47"/>
        <v/>
      </c>
      <c r="DD7" s="25" t="str">
        <f t="shared" si="48"/>
        <v/>
      </c>
      <c r="DE7" s="25" t="str">
        <f t="shared" si="49"/>
        <v/>
      </c>
      <c r="DF7" s="25" t="str">
        <f t="shared" si="50"/>
        <v/>
      </c>
      <c r="DG7" s="25" t="str">
        <f t="shared" si="51"/>
        <v/>
      </c>
      <c r="DH7" s="25" t="str">
        <f t="shared" si="52"/>
        <v/>
      </c>
      <c r="DI7" s="25" t="str">
        <f t="shared" si="53"/>
        <v/>
      </c>
      <c r="DJ7" s="25" t="str">
        <f t="shared" si="54"/>
        <v/>
      </c>
      <c r="DK7" s="25" t="str">
        <f t="shared" si="55"/>
        <v/>
      </c>
      <c r="DL7" s="25" t="str">
        <f t="shared" si="56"/>
        <v/>
      </c>
      <c r="DM7" s="25" t="str">
        <f t="shared" si="57"/>
        <v/>
      </c>
      <c r="DN7" s="25" t="str">
        <f t="shared" si="58"/>
        <v/>
      </c>
      <c r="DO7" s="25" t="str">
        <f t="shared" si="59"/>
        <v/>
      </c>
      <c r="DP7" s="25" t="str">
        <f t="shared" si="60"/>
        <v/>
      </c>
      <c r="DQ7" s="25">
        <f t="shared" ref="DQ7" si="76">IF(COUNTIF(CY7:DP7,"NOB")=0,0,COUNTIF(CY7:DP7,"NOB"))</f>
        <v>0</v>
      </c>
      <c r="DR7" s="26">
        <f t="shared" ref="DR7" si="77">IFERROR(CX7/CD7,"")</f>
        <v>0.1111111111111111</v>
      </c>
    </row>
    <row r="8" spans="1:122" x14ac:dyDescent="0.25">
      <c r="A8" s="41" t="s">
        <v>41</v>
      </c>
      <c r="B8" s="42" t="s">
        <v>42</v>
      </c>
      <c r="C8" s="43" t="s">
        <v>43</v>
      </c>
      <c r="D8" s="43" t="s">
        <v>44</v>
      </c>
      <c r="E8" s="44" t="s">
        <v>45</v>
      </c>
      <c r="F8" s="81"/>
      <c r="G8" s="45" t="str">
        <f t="shared" si="0"/>
        <v/>
      </c>
      <c r="H8" s="33" t="s">
        <v>39</v>
      </c>
      <c r="I8" s="46">
        <v>41464</v>
      </c>
      <c r="J8" s="46">
        <f>IF(OR(I8="",K8="",K8="NOK", K8="Attente"),"",(DATE(YEAR(I8)+3,MONTH(I8),DAY(I8))))</f>
        <v>42560</v>
      </c>
      <c r="K8" s="47" t="s">
        <v>40</v>
      </c>
      <c r="L8" s="35"/>
      <c r="M8" s="29" t="str">
        <f>IF(OR(L8="",N8="",N8="NOK", N8="Attente"),"",(DATE(YEAR(L8)+3,MONTH(L8),DAY(L8))))</f>
        <v/>
      </c>
      <c r="N8" s="36" t="s">
        <v>39</v>
      </c>
      <c r="O8" s="35"/>
      <c r="P8" s="29" t="str">
        <f>IF(OR(O8="",Q8="",Q8="NOK", Q8="Attente"),"",(DATE(YEAR(O8)+3,MONTH(O8),DAY(O8))))</f>
        <v/>
      </c>
      <c r="Q8" s="36" t="s">
        <v>39</v>
      </c>
      <c r="R8" s="46">
        <v>41425</v>
      </c>
      <c r="S8" s="46">
        <f>IF(OR(R8="",T8="",T8="NOK", T8="Attente"),"",(DATE(YEAR(R8)+3,MONTH(R8),DAY(R8))))</f>
        <v>42521</v>
      </c>
      <c r="T8" s="47" t="s">
        <v>40</v>
      </c>
      <c r="U8" s="35"/>
      <c r="V8" s="29" t="str">
        <f>IF(OR(U8="",W8="",W8="NOK", W8="Attente"),"",(DATE(YEAR(U8)+3,MONTH(U8),DAY(U8))))</f>
        <v/>
      </c>
      <c r="W8" s="36" t="s">
        <v>39</v>
      </c>
      <c r="X8" s="35"/>
      <c r="Y8" s="29" t="str">
        <f>IF(OR(X8="",Z8="",Z8="NOK", Z8="Attente"),"",(DATE(YEAR(X8)+3,MONTH(X8),DAY(X8))))</f>
        <v/>
      </c>
      <c r="Z8" s="36" t="s">
        <v>39</v>
      </c>
      <c r="AA8" s="35"/>
      <c r="AB8" s="29" t="str">
        <f>IF(OR(AA8="",AC8="",AC8="NOK", AC8="Attente"),"",(DATE(YEAR(AA8)+3,MONTH(AA8),DAY(AA8))))</f>
        <v/>
      </c>
      <c r="AC8" s="36" t="s">
        <v>39</v>
      </c>
      <c r="AD8" s="34"/>
      <c r="AE8" s="29" t="str">
        <f t="shared" si="1"/>
        <v/>
      </c>
      <c r="AF8" s="33" t="s">
        <v>39</v>
      </c>
      <c r="AG8" s="34"/>
      <c r="AH8" s="29" t="str">
        <f t="shared" si="2"/>
        <v/>
      </c>
      <c r="AI8" s="33" t="s">
        <v>39</v>
      </c>
      <c r="AJ8" s="34"/>
      <c r="AK8" s="29" t="str">
        <f t="shared" si="3"/>
        <v/>
      </c>
      <c r="AL8" s="33" t="s">
        <v>39</v>
      </c>
      <c r="AM8" s="37"/>
      <c r="AN8" s="32" t="str">
        <f t="shared" si="4"/>
        <v/>
      </c>
      <c r="AO8" s="36" t="s">
        <v>39</v>
      </c>
      <c r="AP8" s="37"/>
      <c r="AQ8" s="38" t="str">
        <f t="shared" si="5"/>
        <v/>
      </c>
      <c r="AR8" s="36" t="s">
        <v>39</v>
      </c>
      <c r="AS8" s="37"/>
      <c r="AT8" s="39"/>
      <c r="AU8" s="48" t="s">
        <v>39</v>
      </c>
      <c r="AV8" s="34"/>
      <c r="AW8" s="29" t="str">
        <f t="shared" si="6"/>
        <v/>
      </c>
      <c r="AX8" s="33" t="s">
        <v>39</v>
      </c>
      <c r="AY8" s="34"/>
      <c r="AZ8" s="29" t="str">
        <f t="shared" si="7"/>
        <v/>
      </c>
      <c r="BA8" s="33" t="s">
        <v>39</v>
      </c>
      <c r="BB8" s="34"/>
      <c r="BC8" s="29" t="str">
        <f t="shared" si="8"/>
        <v/>
      </c>
      <c r="BD8" s="33" t="s">
        <v>39</v>
      </c>
      <c r="BE8" s="34"/>
      <c r="BF8" s="29" t="str">
        <f t="shared" si="9"/>
        <v/>
      </c>
      <c r="BG8" s="33" t="s">
        <v>39</v>
      </c>
      <c r="BH8" s="34"/>
      <c r="BI8" s="29" t="str">
        <f t="shared" si="10"/>
        <v/>
      </c>
      <c r="BJ8" s="33" t="s">
        <v>39</v>
      </c>
      <c r="BK8" s="40" t="str">
        <f t="shared" si="11"/>
        <v>R</v>
      </c>
      <c r="BL8" s="40" t="str">
        <f t="shared" si="12"/>
        <v>R</v>
      </c>
      <c r="BM8" s="40" t="str">
        <f t="shared" si="13"/>
        <v>NR</v>
      </c>
      <c r="BN8" s="40" t="str">
        <f t="shared" si="14"/>
        <v>R</v>
      </c>
      <c r="BO8" s="40" t="str">
        <f t="shared" si="15"/>
        <v>NR</v>
      </c>
      <c r="BP8" s="40" t="str">
        <f t="shared" si="16"/>
        <v>R</v>
      </c>
      <c r="BQ8" s="40" t="str">
        <f t="shared" si="17"/>
        <v>R</v>
      </c>
      <c r="BR8" s="40" t="str">
        <f t="shared" si="18"/>
        <v>NR</v>
      </c>
      <c r="BS8" s="40" t="str">
        <f t="shared" si="19"/>
        <v>NR</v>
      </c>
      <c r="BT8" s="40" t="str">
        <f t="shared" si="20"/>
        <v>NR</v>
      </c>
      <c r="BU8" s="40" t="str">
        <f t="shared" si="20"/>
        <v>NR</v>
      </c>
      <c r="BV8" s="40" t="str">
        <f t="shared" si="20"/>
        <v>NR</v>
      </c>
      <c r="BW8" s="40" t="str">
        <f t="shared" si="20"/>
        <v>NR</v>
      </c>
      <c r="BX8" s="40" t="str">
        <f t="shared" si="20"/>
        <v>NR</v>
      </c>
      <c r="BY8" s="40" t="str">
        <f t="shared" si="21"/>
        <v>R</v>
      </c>
      <c r="BZ8" s="40" t="str">
        <f t="shared" si="21"/>
        <v>R</v>
      </c>
      <c r="CA8" s="40" t="str">
        <f t="shared" si="21"/>
        <v>R</v>
      </c>
      <c r="CB8" s="40" t="str">
        <f t="shared" si="21"/>
        <v>R</v>
      </c>
      <c r="CC8" s="40" t="str">
        <f t="shared" si="21"/>
        <v>R</v>
      </c>
      <c r="CD8" s="24">
        <f t="shared" si="22"/>
        <v>10</v>
      </c>
      <c r="CE8" s="25" t="str">
        <f t="shared" si="23"/>
        <v/>
      </c>
      <c r="CF8" s="25" t="str">
        <f t="shared" si="24"/>
        <v>OB</v>
      </c>
      <c r="CG8" s="25" t="str">
        <f t="shared" si="25"/>
        <v/>
      </c>
      <c r="CH8" s="25" t="str">
        <f t="shared" si="26"/>
        <v/>
      </c>
      <c r="CI8" s="25" t="str">
        <f t="shared" si="27"/>
        <v/>
      </c>
      <c r="CJ8" s="25" t="str">
        <f t="shared" si="28"/>
        <v/>
      </c>
      <c r="CK8" s="25" t="str">
        <f t="shared" si="29"/>
        <v/>
      </c>
      <c r="CL8" s="25" t="str">
        <f t="shared" si="30"/>
        <v/>
      </c>
      <c r="CM8" s="25" t="str">
        <f t="shared" si="31"/>
        <v/>
      </c>
      <c r="CN8" s="25" t="str">
        <f t="shared" si="32"/>
        <v/>
      </c>
      <c r="CO8" s="25" t="str">
        <f t="shared" si="33"/>
        <v/>
      </c>
      <c r="CP8" s="25" t="str">
        <f t="shared" si="34"/>
        <v/>
      </c>
      <c r="CQ8" s="25" t="str">
        <f t="shared" si="35"/>
        <v/>
      </c>
      <c r="CR8" s="25" t="str">
        <f t="shared" si="36"/>
        <v/>
      </c>
      <c r="CS8" s="25" t="str">
        <f t="shared" si="37"/>
        <v/>
      </c>
      <c r="CT8" s="25" t="str">
        <f t="shared" si="38"/>
        <v/>
      </c>
      <c r="CU8" s="25" t="str">
        <f t="shared" si="39"/>
        <v/>
      </c>
      <c r="CV8" s="25" t="str">
        <f t="shared" si="40"/>
        <v/>
      </c>
      <c r="CW8" s="25" t="str">
        <f t="shared" si="41"/>
        <v/>
      </c>
      <c r="CX8" s="25">
        <f t="shared" si="42"/>
        <v>1</v>
      </c>
      <c r="CY8" s="25" t="str">
        <f t="shared" si="43"/>
        <v/>
      </c>
      <c r="CZ8" s="25" t="str">
        <f t="shared" si="44"/>
        <v/>
      </c>
      <c r="DA8" s="25" t="str">
        <f t="shared" si="45"/>
        <v/>
      </c>
      <c r="DB8" s="25" t="str">
        <f t="shared" si="46"/>
        <v/>
      </c>
      <c r="DC8" s="25" t="str">
        <f t="shared" si="47"/>
        <v>NOB</v>
      </c>
      <c r="DD8" s="25" t="str">
        <f t="shared" si="48"/>
        <v/>
      </c>
      <c r="DE8" s="25" t="str">
        <f t="shared" si="49"/>
        <v/>
      </c>
      <c r="DF8" s="25" t="str">
        <f t="shared" si="50"/>
        <v/>
      </c>
      <c r="DG8" s="25" t="str">
        <f t="shared" si="51"/>
        <v/>
      </c>
      <c r="DH8" s="25" t="str">
        <f t="shared" si="52"/>
        <v/>
      </c>
      <c r="DI8" s="25" t="str">
        <f t="shared" si="53"/>
        <v/>
      </c>
      <c r="DJ8" s="25" t="str">
        <f t="shared" si="54"/>
        <v/>
      </c>
      <c r="DK8" s="25" t="str">
        <f t="shared" si="55"/>
        <v/>
      </c>
      <c r="DL8" s="25" t="str">
        <f t="shared" si="56"/>
        <v/>
      </c>
      <c r="DM8" s="25" t="str">
        <f t="shared" si="57"/>
        <v/>
      </c>
      <c r="DN8" s="25" t="str">
        <f t="shared" si="58"/>
        <v/>
      </c>
      <c r="DO8" s="25" t="str">
        <f t="shared" si="59"/>
        <v/>
      </c>
      <c r="DP8" s="25" t="str">
        <f t="shared" si="60"/>
        <v/>
      </c>
      <c r="DQ8" s="25">
        <f t="shared" si="61"/>
        <v>1</v>
      </c>
      <c r="DR8" s="49">
        <f t="shared" si="62"/>
        <v>0.1</v>
      </c>
    </row>
    <row r="9" spans="1:122" x14ac:dyDescent="0.25">
      <c r="A9" s="27" t="s">
        <v>46</v>
      </c>
      <c r="B9" s="50" t="s">
        <v>47</v>
      </c>
      <c r="C9" s="28" t="s">
        <v>43</v>
      </c>
      <c r="D9" s="28" t="s">
        <v>48</v>
      </c>
      <c r="E9" s="36" t="s">
        <v>38</v>
      </c>
      <c r="F9" s="51">
        <v>41627</v>
      </c>
      <c r="G9" s="29">
        <f t="shared" si="0"/>
        <v>42357</v>
      </c>
      <c r="H9" s="52" t="s">
        <v>40</v>
      </c>
      <c r="I9" s="31"/>
      <c r="J9" s="32" t="str">
        <f t="shared" ref="J9" si="78">IF(OR(I9="",K9="",K9="NOK", K9="Attente"),"",(DATE(YEAR(I9)+2,MONTH(I9),DAY(I9))))</f>
        <v/>
      </c>
      <c r="K9" s="36" t="s">
        <v>39</v>
      </c>
      <c r="L9" s="34">
        <v>41452</v>
      </c>
      <c r="M9" s="29">
        <f t="shared" ref="M9" si="79">IF(OR(L9="",N9="",N9="NOK", N9="Attente"),"",(DATE(YEAR(L9)+2,MONTH(L9),DAY(L9))))</f>
        <v>42182</v>
      </c>
      <c r="N9" s="30" t="s">
        <v>40</v>
      </c>
      <c r="O9" s="34">
        <v>41386</v>
      </c>
      <c r="P9" s="29">
        <f t="shared" ref="P9" si="80">IF(OR(O9="",Q9="",Q9="NOK", Q9="Attente"),"",(DATE(YEAR(O9)+2,MONTH(O9),DAY(O9))))</f>
        <v>42116</v>
      </c>
      <c r="Q9" s="30" t="s">
        <v>40</v>
      </c>
      <c r="R9" s="31"/>
      <c r="S9" s="32" t="str">
        <f t="shared" ref="S9" si="81">IF(OR(R9="",T9="",T9="NOK", T9="Attente"),"",(DATE(YEAR(R9)+2,MONTH(R9),DAY(R9))))</f>
        <v/>
      </c>
      <c r="T9" s="36" t="s">
        <v>39</v>
      </c>
      <c r="U9" s="34">
        <v>41330</v>
      </c>
      <c r="V9" s="29">
        <f t="shared" ref="V9" si="82">IF(OR(U9="",W9="",W9="NOK", W9="Attente"),"",(DATE(YEAR(U9)+2,MONTH(U9),DAY(U9))))</f>
        <v>42060</v>
      </c>
      <c r="W9" s="30" t="s">
        <v>40</v>
      </c>
      <c r="X9" s="34">
        <v>41353</v>
      </c>
      <c r="Y9" s="29">
        <f>IF(OR(X9="",Z9="",Z9="NOK", Z9="Attente"),"",(DATE(YEAR(X9)+2,MONTH(X9),DAY(X9))))</f>
        <v>42083</v>
      </c>
      <c r="Z9" s="30" t="s">
        <v>40</v>
      </c>
      <c r="AA9" s="34">
        <v>41341</v>
      </c>
      <c r="AB9" s="29">
        <f t="shared" ref="AB9" si="83">IF(OR(AA9="",AC9="",AC9="NOK", AC9="Attente"),"",(DATE(YEAR(AA9)+2,MONTH(AA9),DAY(AA9))))</f>
        <v>42071</v>
      </c>
      <c r="AC9" s="30" t="s">
        <v>40</v>
      </c>
      <c r="AD9" s="34"/>
      <c r="AE9" s="29" t="str">
        <f t="shared" si="1"/>
        <v/>
      </c>
      <c r="AF9" s="33" t="s">
        <v>39</v>
      </c>
      <c r="AG9" s="34"/>
      <c r="AH9" s="29" t="str">
        <f t="shared" si="2"/>
        <v/>
      </c>
      <c r="AI9" s="33" t="s">
        <v>39</v>
      </c>
      <c r="AJ9" s="34"/>
      <c r="AK9" s="29" t="str">
        <f t="shared" si="3"/>
        <v/>
      </c>
      <c r="AL9" s="33" t="s">
        <v>39</v>
      </c>
      <c r="AM9" s="37"/>
      <c r="AN9" s="32" t="str">
        <f t="shared" si="4"/>
        <v/>
      </c>
      <c r="AO9" s="36" t="s">
        <v>39</v>
      </c>
      <c r="AP9" s="37"/>
      <c r="AQ9" s="38" t="str">
        <f t="shared" si="5"/>
        <v/>
      </c>
      <c r="AR9" s="36" t="s">
        <v>39</v>
      </c>
      <c r="AS9" s="37">
        <v>40925</v>
      </c>
      <c r="AT9" s="39"/>
      <c r="AU9" s="36" t="s">
        <v>40</v>
      </c>
      <c r="AV9" s="34"/>
      <c r="AW9" s="29" t="str">
        <f t="shared" si="6"/>
        <v/>
      </c>
      <c r="AX9" s="33" t="s">
        <v>39</v>
      </c>
      <c r="AY9" s="34"/>
      <c r="AZ9" s="29" t="str">
        <f t="shared" si="7"/>
        <v/>
      </c>
      <c r="BA9" s="33" t="s">
        <v>39</v>
      </c>
      <c r="BB9" s="34"/>
      <c r="BC9" s="29" t="str">
        <f t="shared" si="8"/>
        <v/>
      </c>
      <c r="BD9" s="33" t="s">
        <v>39</v>
      </c>
      <c r="BE9" s="34"/>
      <c r="BF9" s="29" t="str">
        <f t="shared" si="9"/>
        <v/>
      </c>
      <c r="BG9" s="33" t="s">
        <v>39</v>
      </c>
      <c r="BH9" s="34"/>
      <c r="BI9" s="29" t="str">
        <f t="shared" si="10"/>
        <v/>
      </c>
      <c r="BJ9" s="33" t="s">
        <v>39</v>
      </c>
      <c r="BK9" s="40" t="str">
        <f t="shared" si="11"/>
        <v>R</v>
      </c>
      <c r="BL9" s="40" t="str">
        <f t="shared" si="12"/>
        <v>NR</v>
      </c>
      <c r="BM9" s="40" t="str">
        <f t="shared" si="13"/>
        <v>NR</v>
      </c>
      <c r="BN9" s="40" t="str">
        <f t="shared" si="14"/>
        <v>R</v>
      </c>
      <c r="BO9" s="40" t="str">
        <f t="shared" si="15"/>
        <v>NR</v>
      </c>
      <c r="BP9" s="40" t="str">
        <f t="shared" si="16"/>
        <v>R</v>
      </c>
      <c r="BQ9" s="40" t="str">
        <f t="shared" si="17"/>
        <v>R</v>
      </c>
      <c r="BR9" s="40" t="str">
        <f t="shared" si="18"/>
        <v>NR</v>
      </c>
      <c r="BS9" s="40" t="str">
        <f t="shared" si="19"/>
        <v>NR</v>
      </c>
      <c r="BT9" s="40" t="str">
        <f t="shared" si="20"/>
        <v>NR</v>
      </c>
      <c r="BU9" s="40" t="str">
        <f t="shared" si="20"/>
        <v>NR</v>
      </c>
      <c r="BV9" s="40" t="str">
        <f t="shared" si="20"/>
        <v>NR</v>
      </c>
      <c r="BW9" s="40" t="str">
        <f t="shared" si="20"/>
        <v>NR</v>
      </c>
      <c r="BX9" s="40" t="str">
        <f t="shared" si="20"/>
        <v>NR</v>
      </c>
      <c r="BY9" s="40" t="str">
        <f t="shared" si="21"/>
        <v>R</v>
      </c>
      <c r="BZ9" s="40" t="str">
        <f t="shared" si="21"/>
        <v>R</v>
      </c>
      <c r="CA9" s="40" t="str">
        <f t="shared" si="21"/>
        <v>R</v>
      </c>
      <c r="CB9" s="40" t="str">
        <f t="shared" si="21"/>
        <v>R</v>
      </c>
      <c r="CC9" s="40" t="str">
        <f t="shared" si="21"/>
        <v>R</v>
      </c>
      <c r="CD9" s="24">
        <f t="shared" si="22"/>
        <v>9</v>
      </c>
      <c r="CE9" s="25" t="str">
        <f t="shared" si="23"/>
        <v>OB</v>
      </c>
      <c r="CF9" s="25" t="str">
        <f t="shared" si="24"/>
        <v/>
      </c>
      <c r="CG9" s="25" t="str">
        <f t="shared" si="25"/>
        <v/>
      </c>
      <c r="CH9" s="25" t="str">
        <f t="shared" si="26"/>
        <v>OB</v>
      </c>
      <c r="CI9" s="25" t="str">
        <f t="shared" si="27"/>
        <v/>
      </c>
      <c r="CJ9" s="25" t="str">
        <f t="shared" si="28"/>
        <v>OB</v>
      </c>
      <c r="CK9" s="25" t="str">
        <f t="shared" si="29"/>
        <v>OB</v>
      </c>
      <c r="CL9" s="25" t="str">
        <f t="shared" si="30"/>
        <v/>
      </c>
      <c r="CM9" s="25" t="str">
        <f t="shared" si="31"/>
        <v/>
      </c>
      <c r="CN9" s="25" t="str">
        <f t="shared" si="32"/>
        <v/>
      </c>
      <c r="CO9" s="25" t="str">
        <f t="shared" si="33"/>
        <v/>
      </c>
      <c r="CP9" s="25" t="str">
        <f t="shared" si="34"/>
        <v/>
      </c>
      <c r="CQ9" s="25" t="str">
        <f t="shared" si="35"/>
        <v/>
      </c>
      <c r="CR9" s="25" t="str">
        <f t="shared" si="36"/>
        <v/>
      </c>
      <c r="CS9" s="25" t="str">
        <f t="shared" si="37"/>
        <v/>
      </c>
      <c r="CT9" s="25" t="str">
        <f t="shared" si="38"/>
        <v/>
      </c>
      <c r="CU9" s="25" t="str">
        <f t="shared" si="39"/>
        <v/>
      </c>
      <c r="CV9" s="25" t="str">
        <f t="shared" si="40"/>
        <v/>
      </c>
      <c r="CW9" s="25" t="str">
        <f t="shared" si="41"/>
        <v/>
      </c>
      <c r="CX9" s="25">
        <f t="shared" si="42"/>
        <v>4</v>
      </c>
      <c r="CY9" s="25" t="str">
        <f t="shared" si="43"/>
        <v/>
      </c>
      <c r="CZ9" s="25" t="str">
        <f t="shared" si="44"/>
        <v/>
      </c>
      <c r="DA9" s="25" t="str">
        <f t="shared" si="45"/>
        <v>NOB</v>
      </c>
      <c r="DB9" s="25" t="str">
        <f t="shared" si="46"/>
        <v/>
      </c>
      <c r="DC9" s="25" t="str">
        <f t="shared" si="47"/>
        <v/>
      </c>
      <c r="DD9" s="25" t="str">
        <f t="shared" si="48"/>
        <v/>
      </c>
      <c r="DE9" s="25" t="str">
        <f t="shared" si="49"/>
        <v/>
      </c>
      <c r="DF9" s="25" t="str">
        <f t="shared" si="50"/>
        <v>NOB</v>
      </c>
      <c r="DG9" s="25" t="str">
        <f t="shared" si="51"/>
        <v/>
      </c>
      <c r="DH9" s="25" t="str">
        <f t="shared" si="52"/>
        <v/>
      </c>
      <c r="DI9" s="25" t="str">
        <f t="shared" si="53"/>
        <v/>
      </c>
      <c r="DJ9" s="25" t="str">
        <f t="shared" si="54"/>
        <v/>
      </c>
      <c r="DK9" s="25" t="str">
        <f t="shared" si="55"/>
        <v/>
      </c>
      <c r="DL9" s="25" t="str">
        <f t="shared" si="56"/>
        <v/>
      </c>
      <c r="DM9" s="25" t="str">
        <f t="shared" si="57"/>
        <v/>
      </c>
      <c r="DN9" s="25" t="str">
        <f t="shared" si="58"/>
        <v/>
      </c>
      <c r="DO9" s="25" t="str">
        <f t="shared" si="59"/>
        <v/>
      </c>
      <c r="DP9" s="25" t="str">
        <f t="shared" si="60"/>
        <v/>
      </c>
      <c r="DQ9" s="25">
        <f t="shared" si="61"/>
        <v>2</v>
      </c>
      <c r="DR9" s="49">
        <f t="shared" si="62"/>
        <v>0.44444444444444442</v>
      </c>
    </row>
  </sheetData>
  <autoFilter ref="A5:BJ5"/>
  <mergeCells count="19">
    <mergeCell ref="BH4:BJ4"/>
    <mergeCell ref="AP4:AR4"/>
    <mergeCell ref="AS4:AU4"/>
    <mergeCell ref="AV4:AX4"/>
    <mergeCell ref="AY4:BA4"/>
    <mergeCell ref="BB4:BD4"/>
    <mergeCell ref="BE4:BG4"/>
    <mergeCell ref="AM4:AO4"/>
    <mergeCell ref="F4:H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</mergeCells>
  <conditionalFormatting sqref="J6 AB6 V6 M6 P6 Y6 G6 S6 AE6 AW6 AK6 AT6 AT8:AT9 AK8:AK9 AW8:AW9 AE8:AE9 S8:S9 G8:G9 Y8:Y9 P8:P9 M8:M9 V8:V9 AB8:AB9 J8:J9">
    <cfRule type="timePeriod" dxfId="196" priority="295" timePeriod="nextMonth">
      <formula>AND(MONTH(G6)=MONTH(EDATE(TODAY(),0+1)),YEAR(G6)=YEAR(EDATE(TODAY(),0+1)))</formula>
    </cfRule>
    <cfRule type="timePeriod" dxfId="195" priority="297" timePeriod="lastMonth">
      <formula>AND(MONTH(G6)=MONTH(EDATE(TODAY(),0-1)),YEAR(G6)=YEAR(EDATE(TODAY(),0-1)))</formula>
    </cfRule>
  </conditionalFormatting>
  <conditionalFormatting sqref="AB4 Y4 V4 S4 P4 M4 J4 G4 AN6 AQ6 AZ6 BC6 BI6 AH6 BF6 BF8:BF9 AH8:AH9 BI8:BI9 BC8:BC9 AZ8:AZ9 AQ8:AQ9 AN8:AN9">
    <cfRule type="timePeriod" dxfId="194" priority="292" timePeriod="nextMonth">
      <formula>AND(MONTH(G4)=MONTH(EDATE(TODAY(),0+1)),YEAR(G4)=YEAR(EDATE(TODAY(),0+1)))</formula>
    </cfRule>
    <cfRule type="timePeriod" dxfId="193" priority="293" timePeriod="thisMonth">
      <formula>AND(MONTH(G4)=MONTH(TODAY()),YEAR(G4)=YEAR(TODAY()))</formula>
    </cfRule>
    <cfRule type="timePeriod" dxfId="192" priority="294" timePeriod="lastMonth">
      <formula>AND(MONTH(G4)=MONTH(EDATE(TODAY(),0-1)),YEAR(G4)=YEAR(EDATE(TODAY(),0-1)))</formula>
    </cfRule>
  </conditionalFormatting>
  <conditionalFormatting sqref="J6 AB6 V6 M6 P6 Y6 G4:G6 S6 AE6 AW6 AK6 AT6 AT8:AT9 AK8:AK9 AW8:AW9 AE8:AE9 S8:S9 G8:G9 Y8:Y9 P8:P9 M8:M9 V8:V9 AB8:AB9 J8:J9">
    <cfRule type="timePeriod" dxfId="191" priority="296" timePeriod="thisMonth">
      <formula>AND(MONTH(G4)=MONTH(TODAY()),YEAR(G4)=YEAR(TODAY()))</formula>
    </cfRule>
  </conditionalFormatting>
  <conditionalFormatting sqref="AT4">
    <cfRule type="timePeriod" dxfId="190" priority="275" timePeriod="nextMonth">
      <formula>AND(MONTH(AT4)=MONTH(EDATE(TODAY(),0+1)),YEAR(AT4)=YEAR(EDATE(TODAY(),0+1)))</formula>
    </cfRule>
    <cfRule type="timePeriod" dxfId="189" priority="276" timePeriod="thisMonth">
      <formula>AND(MONTH(AT4)=MONTH(TODAY()),YEAR(AT4)=YEAR(TODAY()))</formula>
    </cfRule>
    <cfRule type="timePeriod" dxfId="188" priority="277" timePeriod="lastMonth">
      <formula>AND(MONTH(AT4)=MONTH(EDATE(TODAY(),0-1)),YEAR(AT4)=YEAR(EDATE(TODAY(),0-1)))</formula>
    </cfRule>
  </conditionalFormatting>
  <conditionalFormatting sqref="J7 AB7 V7 M7 P7 Y7 G7 S7 AE7 AW7 AK7 AT7">
    <cfRule type="timePeriod" dxfId="172" priority="5" timePeriod="nextMonth">
      <formula>AND(MONTH(G7)=MONTH(EDATE(TODAY(),0+1)),YEAR(G7)=YEAR(EDATE(TODAY(),0+1)))</formula>
    </cfRule>
    <cfRule type="timePeriod" dxfId="171" priority="7" timePeriod="lastMonth">
      <formula>AND(MONTH(G7)=MONTH(EDATE(TODAY(),0-1)),YEAR(G7)=YEAR(EDATE(TODAY(),0-1)))</formula>
    </cfRule>
  </conditionalFormatting>
  <conditionalFormatting sqref="AN7 AQ7 AZ7 BC7 BI7 AH7 BF7">
    <cfRule type="timePeriod" dxfId="170" priority="2" timePeriod="nextMonth">
      <formula>AND(MONTH(AH7)=MONTH(EDATE(TODAY(),0+1)),YEAR(AH7)=YEAR(EDATE(TODAY(),0+1)))</formula>
    </cfRule>
    <cfRule type="timePeriod" dxfId="169" priority="3" timePeriod="thisMonth">
      <formula>AND(MONTH(AH7)=MONTH(TODAY()),YEAR(AH7)=YEAR(TODAY()))</formula>
    </cfRule>
    <cfRule type="timePeriod" dxfId="168" priority="4" timePeriod="lastMonth">
      <formula>AND(MONTH(AH7)=MONTH(EDATE(TODAY(),0-1)),YEAR(AH7)=YEAR(EDATE(TODAY(),0-1)))</formula>
    </cfRule>
  </conditionalFormatting>
  <conditionalFormatting sqref="J7 AB7 V7 M7 P7 Y7 G7 S7 AE7 AW7 AK7 AT7">
    <cfRule type="timePeriod" dxfId="167" priority="6" timePeriod="thisMonth">
      <formula>AND(MONTH(G7)=MONTH(TODAY()),YEAR(G7)=YEAR(TODAY()))</formula>
    </cfRule>
  </conditionalFormatting>
  <dataValidations count="2">
    <dataValidation type="list" allowBlank="1" showInputMessage="1" showErrorMessage="1" sqref="E6:E9">
      <formula1>ListdynMetier</formula1>
    </dataValidation>
    <dataValidation type="list" allowBlank="1" showInputMessage="1" showErrorMessage="1" sqref="AO6:AO9 BJ6:BJ9 N6:N9 W6:W9 H6:H9 BD6:BD9 Z6:Z9 BA6:BA9 T6:T9 BG6:BG9 AL6:AL9 AF6:AF9 AI6:AI9 AR6:AR9 K6:K9 AC6:AC9 AX6:AX9 Q6:Q9 AU6:AU9">
      <formula1>Listdyn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ligne">
                <anchor moveWithCells="1" sizeWithCells="1">
                  <from>
                    <xdr:col>1</xdr:col>
                    <xdr:colOff>228600</xdr:colOff>
                    <xdr:row>1</xdr:row>
                    <xdr:rowOff>47625</xdr:rowOff>
                  </from>
                  <to>
                    <xdr:col>2</xdr:col>
                    <xdr:colOff>171450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supprimer">
                <anchor moveWithCells="1" sizeWithCells="1">
                  <from>
                    <xdr:col>3</xdr:col>
                    <xdr:colOff>19050</xdr:colOff>
                    <xdr:row>1</xdr:row>
                    <xdr:rowOff>57150</xdr:rowOff>
                  </from>
                  <to>
                    <xdr:col>4</xdr:col>
                    <xdr:colOff>209550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1" operator="containsText" id="{272DCB85-FCC7-452D-AA77-AD64422DC50E}">
            <xm:f>NOT(ISERROR(SEARCH("NOK",H4)))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BK5 AO6 AR6 AC4:AC6 T4:T6 W4:W6 Z4:Z6 H4:H6 K4:K6 Q4:Q6 N4:N6 AU5:AU6 AF6 AI6 AX6 AL6 BA6 BD6 BG6 BJ6 BJ8:BJ9 BG8:BG9 BD8:BD9 BA8:BA9 AL8:AL9 AX8:AX9 AI8:AI9 AF8:AF9 AU8:AU9 N8:N9 Q8:Q9 K8:K9 H8:H9 Z8:Z9 W8:W9 T8:T9 AC8:AC9 AR8:AR9 AO8:AO9</xm:sqref>
        </x14:conditionalFormatting>
        <x14:conditionalFormatting xmlns:xm="http://schemas.microsoft.com/office/excel/2006/main">
          <x14:cfRule type="containsText" priority="290" operator="containsText" id="{A8D9EAFD-9C44-4A61-A9CA-B213D0700C66}">
            <xm:f>NOT(ISERROR(SEARCH("NOK",CE5)))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CE5</xm:sqref>
        </x14:conditionalFormatting>
        <x14:conditionalFormatting xmlns:xm="http://schemas.microsoft.com/office/excel/2006/main">
          <x14:cfRule type="containsText" priority="289" operator="containsText" id="{B20CECE9-ABAC-4777-A48B-C22413DD8D66}">
            <xm:f>NOT(ISERROR(SEARCH("NOK",CY5)))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CY5</xm:sqref>
        </x14:conditionalFormatting>
        <x14:conditionalFormatting xmlns:xm="http://schemas.microsoft.com/office/excel/2006/main">
          <x14:cfRule type="containsText" priority="288" operator="containsText" id="{55B45A82-AFF8-4A5B-9E00-ABF8A4DC2E87}">
            <xm:f>NOT(ISERROR(SEARCH("NOK",AM4)))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AM4</xm:sqref>
        </x14:conditionalFormatting>
        <x14:conditionalFormatting xmlns:xm="http://schemas.microsoft.com/office/excel/2006/main">
          <x14:cfRule type="containsText" priority="287" operator="containsText" id="{A8E9BCD8-470A-49C7-BE29-632318C14A3A}">
            <xm:f>NOT(ISERROR(SEARCH("NOK",AO5)))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AO5</xm:sqref>
        </x14:conditionalFormatting>
        <x14:conditionalFormatting xmlns:xm="http://schemas.microsoft.com/office/excel/2006/main">
          <x14:cfRule type="containsText" priority="286" operator="containsText" id="{F2E9432D-19D7-46D2-A045-DF35510BA19E}">
            <xm:f>NOT(ISERROR(SEARCH("NOK",AR5)))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AR5</xm:sqref>
        </x14:conditionalFormatting>
        <x14:conditionalFormatting xmlns:xm="http://schemas.microsoft.com/office/excel/2006/main">
          <x14:cfRule type="containsText" priority="285" operator="containsText" id="{B0B2DDC4-5444-49AC-BF6B-107405219C01}">
            <xm:f>NOT(ISERROR(SEARCH("NOK",AX5)))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AX5</xm:sqref>
        </x14:conditionalFormatting>
        <x14:conditionalFormatting xmlns:xm="http://schemas.microsoft.com/office/excel/2006/main">
          <x14:cfRule type="containsText" priority="284" operator="containsText" id="{75661870-36AB-4CCF-BAA6-57D0A2E273D1}">
            <xm:f>NOT(ISERROR(SEARCH("NOK",BA5)))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BA5</xm:sqref>
        </x14:conditionalFormatting>
        <x14:conditionalFormatting xmlns:xm="http://schemas.microsoft.com/office/excel/2006/main">
          <x14:cfRule type="containsText" priority="283" operator="containsText" id="{AACB0986-B03D-402E-9B16-EFF14ADE3CE5}">
            <xm:f>NOT(ISERROR(SEARCH("NOK",BD5)))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BD5</xm:sqref>
        </x14:conditionalFormatting>
        <x14:conditionalFormatting xmlns:xm="http://schemas.microsoft.com/office/excel/2006/main">
          <x14:cfRule type="containsText" priority="282" operator="containsText" id="{916E0D9E-6D55-46D8-978E-658C1C0DFF2D}">
            <xm:f>NOT(ISERROR(SEARCH("NOK",BG5)))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BG5</xm:sqref>
        </x14:conditionalFormatting>
        <x14:conditionalFormatting xmlns:xm="http://schemas.microsoft.com/office/excel/2006/main">
          <x14:cfRule type="containsText" priority="281" operator="containsText" id="{4C99F696-8F73-4A6B-9B51-D1657380606F}">
            <xm:f>NOT(ISERROR(SEARCH("NOK",BJ5)))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BJ5</xm:sqref>
        </x14:conditionalFormatting>
        <x14:conditionalFormatting xmlns:xm="http://schemas.microsoft.com/office/excel/2006/main">
          <x14:cfRule type="containsText" priority="280" operator="containsText" id="{A12E1E66-EA39-4822-BD7C-176D7F26E9F9}">
            <xm:f>NOT(ISERROR(SEARCH("NOK",AF5)))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AF5</xm:sqref>
        </x14:conditionalFormatting>
        <x14:conditionalFormatting xmlns:xm="http://schemas.microsoft.com/office/excel/2006/main">
          <x14:cfRule type="containsText" priority="279" operator="containsText" id="{F6FA2ABE-C703-48CB-B40B-3897E81E75DF}">
            <xm:f>NOT(ISERROR(SEARCH("NOK",AI5)))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containsText" priority="278" operator="containsText" id="{952B42CD-1100-4EF4-AB11-6501B972E57D}">
            <xm:f>NOT(ISERROR(SEARCH("NOK",AU4)))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AU4</xm:sqref>
        </x14:conditionalFormatting>
        <x14:conditionalFormatting xmlns:xm="http://schemas.microsoft.com/office/excel/2006/main">
          <x14:cfRule type="containsText" priority="274" operator="containsText" id="{82847A83-C453-45B5-B858-4D563F012559}">
            <xm:f>NOT(ISERROR(SEARCH("NOK",AL5)))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AL5</xm:sqref>
        </x14:conditionalFormatting>
        <x14:conditionalFormatting xmlns:xm="http://schemas.microsoft.com/office/excel/2006/main">
          <x14:cfRule type="containsText" priority="1" operator="containsText" id="{93988391-4939-420A-B9CB-606B10602ECC}">
            <xm:f>NOT(ISERROR(SEARCH("NOK",H7)))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AO7 AR7 AC7 T7 W7 Z7 H7 K7 Q7 N7 AU7 AF7 AI7 AX7 AL7 BA7 BD7 BG7 BJ7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H17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8" sqref="G8"/>
    </sheetView>
  </sheetViews>
  <sheetFormatPr baseColWidth="10" defaultRowHeight="15" x14ac:dyDescent="0.25"/>
  <cols>
    <col min="1" max="1" width="12.140625" bestFit="1" customWidth="1"/>
    <col min="2" max="2" width="19.28515625" bestFit="1" customWidth="1"/>
    <col min="3" max="3" width="8" bestFit="1" customWidth="1"/>
    <col min="4" max="4" width="19" bestFit="1" customWidth="1"/>
    <col min="5" max="5" width="23.140625" bestFit="1" customWidth="1"/>
    <col min="6" max="6" width="19.85546875" bestFit="1" customWidth="1"/>
    <col min="10" max="10" width="10.5703125" bestFit="1" customWidth="1"/>
    <col min="26" max="26" width="19.85546875" bestFit="1" customWidth="1"/>
  </cols>
  <sheetData>
    <row r="3" spans="1:60" ht="15.75" thickBot="1" x14ac:dyDescent="0.3"/>
    <row r="4" spans="1:60" ht="15.75" thickBot="1" x14ac:dyDescent="0.3">
      <c r="D4" s="53"/>
      <c r="F4" s="95" t="s">
        <v>0</v>
      </c>
      <c r="G4" s="96"/>
      <c r="H4" s="96"/>
      <c r="I4" s="96"/>
      <c r="J4" s="97"/>
      <c r="K4" s="95" t="s">
        <v>1</v>
      </c>
      <c r="L4" s="96"/>
      <c r="M4" s="96"/>
      <c r="N4" s="96"/>
      <c r="O4" s="97"/>
      <c r="P4" s="95" t="s">
        <v>2</v>
      </c>
      <c r="Q4" s="96"/>
      <c r="R4" s="96"/>
      <c r="S4" s="96"/>
      <c r="T4" s="97"/>
      <c r="U4" s="95" t="s">
        <v>3</v>
      </c>
      <c r="V4" s="96"/>
      <c r="W4" s="96"/>
      <c r="X4" s="96"/>
      <c r="Y4" s="97"/>
      <c r="Z4" s="95" t="s">
        <v>4</v>
      </c>
      <c r="AA4" s="96"/>
      <c r="AB4" s="96"/>
      <c r="AC4" s="96"/>
      <c r="AD4" s="97"/>
      <c r="AE4" s="95" t="s">
        <v>5</v>
      </c>
      <c r="AF4" s="96"/>
      <c r="AG4" s="96"/>
      <c r="AH4" s="96"/>
      <c r="AI4" s="97"/>
      <c r="AJ4" s="95" t="s">
        <v>6</v>
      </c>
      <c r="AK4" s="96"/>
      <c r="AL4" s="96"/>
      <c r="AM4" s="96"/>
      <c r="AN4" s="97"/>
      <c r="AO4" s="95" t="s">
        <v>7</v>
      </c>
      <c r="AP4" s="96"/>
      <c r="AQ4" s="96"/>
      <c r="AR4" s="96"/>
      <c r="AS4" s="97"/>
      <c r="AT4" s="95" t="s">
        <v>8</v>
      </c>
      <c r="AU4" s="96"/>
      <c r="AV4" s="96"/>
      <c r="AW4" s="96"/>
      <c r="AX4" s="97"/>
      <c r="AY4" s="95" t="s">
        <v>9</v>
      </c>
      <c r="AZ4" s="96"/>
      <c r="BA4" s="96"/>
      <c r="BB4" s="96"/>
      <c r="BC4" s="97"/>
      <c r="BD4" s="98" t="s">
        <v>10</v>
      </c>
      <c r="BE4" s="99"/>
      <c r="BF4" s="99"/>
      <c r="BG4" s="99"/>
      <c r="BH4" s="100"/>
    </row>
    <row r="5" spans="1:60" x14ac:dyDescent="0.25">
      <c r="A5" s="4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54" t="s">
        <v>49</v>
      </c>
      <c r="G5" s="55" t="s">
        <v>50</v>
      </c>
      <c r="H5" s="56" t="s">
        <v>51</v>
      </c>
      <c r="I5" s="56" t="s">
        <v>52</v>
      </c>
      <c r="J5" s="56" t="s">
        <v>53</v>
      </c>
      <c r="K5" s="57" t="s">
        <v>49</v>
      </c>
      <c r="L5" s="56" t="s">
        <v>50</v>
      </c>
      <c r="M5" s="56" t="s">
        <v>51</v>
      </c>
      <c r="N5" s="56" t="s">
        <v>52</v>
      </c>
      <c r="O5" s="58" t="s">
        <v>53</v>
      </c>
      <c r="P5" s="57" t="s">
        <v>49</v>
      </c>
      <c r="Q5" s="56" t="s">
        <v>50</v>
      </c>
      <c r="R5" s="56" t="s">
        <v>51</v>
      </c>
      <c r="S5" s="56" t="s">
        <v>52</v>
      </c>
      <c r="T5" s="58" t="s">
        <v>53</v>
      </c>
      <c r="U5" s="57" t="s">
        <v>49</v>
      </c>
      <c r="V5" s="56" t="s">
        <v>50</v>
      </c>
      <c r="W5" s="56" t="s">
        <v>51</v>
      </c>
      <c r="X5" s="56" t="s">
        <v>52</v>
      </c>
      <c r="Y5" s="58" t="s">
        <v>53</v>
      </c>
      <c r="Z5" s="57" t="s">
        <v>49</v>
      </c>
      <c r="AA5" s="56" t="s">
        <v>50</v>
      </c>
      <c r="AB5" s="56" t="s">
        <v>51</v>
      </c>
      <c r="AC5" s="56" t="s">
        <v>52</v>
      </c>
      <c r="AD5" s="58" t="s">
        <v>53</v>
      </c>
      <c r="AE5" s="57" t="s">
        <v>49</v>
      </c>
      <c r="AF5" s="56" t="s">
        <v>50</v>
      </c>
      <c r="AG5" s="56" t="s">
        <v>51</v>
      </c>
      <c r="AH5" s="56" t="s">
        <v>52</v>
      </c>
      <c r="AI5" s="58" t="s">
        <v>53</v>
      </c>
      <c r="AJ5" s="57" t="s">
        <v>49</v>
      </c>
      <c r="AK5" s="56" t="s">
        <v>50</v>
      </c>
      <c r="AL5" s="56" t="s">
        <v>51</v>
      </c>
      <c r="AM5" s="56" t="s">
        <v>52</v>
      </c>
      <c r="AN5" s="58" t="s">
        <v>53</v>
      </c>
      <c r="AO5" s="57" t="s">
        <v>49</v>
      </c>
      <c r="AP5" s="56" t="s">
        <v>50</v>
      </c>
      <c r="AQ5" s="56" t="s">
        <v>51</v>
      </c>
      <c r="AR5" s="56" t="s">
        <v>52</v>
      </c>
      <c r="AS5" s="58" t="s">
        <v>53</v>
      </c>
      <c r="AT5" s="57" t="s">
        <v>49</v>
      </c>
      <c r="AU5" s="56" t="s">
        <v>50</v>
      </c>
      <c r="AV5" s="56" t="s">
        <v>51</v>
      </c>
      <c r="AW5" s="56" t="s">
        <v>52</v>
      </c>
      <c r="AX5" s="58" t="s">
        <v>53</v>
      </c>
      <c r="AY5" s="57" t="s">
        <v>49</v>
      </c>
      <c r="AZ5" s="56" t="s">
        <v>50</v>
      </c>
      <c r="BA5" s="56" t="s">
        <v>51</v>
      </c>
      <c r="BB5" s="56" t="s">
        <v>52</v>
      </c>
      <c r="BC5" s="58" t="s">
        <v>53</v>
      </c>
      <c r="BD5" s="57" t="s">
        <v>49</v>
      </c>
      <c r="BE5" s="56" t="s">
        <v>50</v>
      </c>
      <c r="BF5" s="56" t="s">
        <v>51</v>
      </c>
      <c r="BG5" s="56" t="s">
        <v>52</v>
      </c>
      <c r="BH5" s="58" t="s">
        <v>53</v>
      </c>
    </row>
    <row r="6" spans="1:60" x14ac:dyDescent="0.25">
      <c r="A6" s="16" t="s">
        <v>36</v>
      </c>
      <c r="B6" s="16" t="s">
        <v>37</v>
      </c>
      <c r="C6" s="17" t="s">
        <v>37</v>
      </c>
      <c r="D6" s="17" t="s">
        <v>37</v>
      </c>
      <c r="E6" s="18" t="s">
        <v>38</v>
      </c>
      <c r="F6" s="59"/>
      <c r="G6" s="60" t="str">
        <f>IF(F6="","",DATE(YEAR(F6),MONTH(F6)+6,DAY(F6)))</f>
        <v/>
      </c>
      <c r="H6" s="61" t="str">
        <f t="shared" ref="H6:H9" si="0">IF(OR(F6="",G6="",G6="NOK",G6="Non Validé"),"",IF(F6="","",DATE(YEAR(F6)+1,MONTH(F6),DAY(F6))))</f>
        <v/>
      </c>
      <c r="I6" s="61" t="str">
        <f t="shared" ref="I6:I9" si="1">IF(OR(F6="",G6="",G6="NOk",G6="Non Validé",H6="",H6="NOk",H6="Non Validé"),"",IF(F6="","",DATE(YEAR(F6)+1,MONTH(F6)+6,DAY(F6))))</f>
        <v/>
      </c>
      <c r="J6" s="62" t="str">
        <f t="shared" ref="J6:J9" si="2">IF(OR(F6="",G6="",G6="NOK",G6="Non Validé",H6="",H6="NOk",H6="Non Validé",I6="",I6="Nok",I6="Non Validé"),"",IF(F6="","",DATE(YEAR(F6)+2,MONTH(F6),DAY(F6))))</f>
        <v/>
      </c>
      <c r="K6" s="63"/>
      <c r="L6" s="60" t="str">
        <f t="shared" ref="L6:L9" si="3">IF(K6="","",DATE(YEAR(K6),MONTH(K6)+6,DAY(K6)))</f>
        <v/>
      </c>
      <c r="M6" s="61" t="str">
        <f t="shared" ref="M6:M9" si="4">IF(OR(K6="",L6="",L6="NOK",L6="Non Validé"),"",IF(K6="","",DATE(YEAR(K6)+1,MONTH(K6),DAY(K6))))</f>
        <v/>
      </c>
      <c r="N6" s="61" t="str">
        <f t="shared" ref="N6:N9" si="5">IF(OR(K6="",L6="",L6="NOk",L6="Non Validé",M6="",M6="NOk",M6="Non Validé"),"",IF(K6="","",DATE(YEAR(K6)+1,MONTH(K6)+6,DAY(K6))))</f>
        <v/>
      </c>
      <c r="O6" s="62" t="str">
        <f t="shared" ref="O6:O9" si="6">IF(OR(K6="",L6="",L6="NOK",L6="Non Validé",M6="",M6="NOk",M6="Non Validé",N6="",N6="Nok",N6="Non Validé"),"",IF(K6="","",DATE(YEAR(K6)+2,MONTH(K6),DAY(K6))))</f>
        <v/>
      </c>
      <c r="P6" s="63"/>
      <c r="Q6" s="60" t="str">
        <f>IF(P6="","",DATE(YEAR(P6),MONTH(P6)+6,DAY(P6)))</f>
        <v/>
      </c>
      <c r="R6" s="61" t="str">
        <f t="shared" ref="R6:R9" si="7">IF(OR(P6="",Q6="",Q6="NOK",Q6="Non Validé"),"",IF(P6="","",DATE(YEAR(P6)+1,MONTH(P6),DAY(P6))))</f>
        <v/>
      </c>
      <c r="S6" s="61" t="str">
        <f t="shared" ref="S6:S9" si="8">IF(OR(P6="",Q6="",Q6="NOk",Q6="Non Validé",R6="",R6="NOk",R6="Non Validé"),"",IF(P6="","",DATE(YEAR(P6)+1,MONTH(P6)+6,DAY(P6))))</f>
        <v/>
      </c>
      <c r="T6" s="62" t="str">
        <f t="shared" ref="T6:T9" si="9">IF(OR(P6="",Q6="",Q6="NOK",Q6="Non Validé",R6="",R6="NOk",R6="Non Validé",S6="",S6="Nok",S6="Non Validé"),"",IF(P6="","",DATE(YEAR(P6)+2,MONTH(P6),DAY(P6))))</f>
        <v/>
      </c>
      <c r="U6" s="63"/>
      <c r="V6" s="60" t="str">
        <f>IF(U6="","",DATE(YEAR(U6),MONTH(U6)+6,DAY(U6)))</f>
        <v/>
      </c>
      <c r="W6" s="61" t="str">
        <f t="shared" ref="W6:W8" si="10">IF(OR(U6="",V6="",V6="NOK",V6="Non Validé"),"",IF(U6="","",DATE(YEAR(U6)+1,MONTH(U6),DAY(U6))))</f>
        <v/>
      </c>
      <c r="X6" s="61" t="str">
        <f t="shared" ref="X6:X9" si="11">IF(OR(U6="",V6="",V6="NOk",V6="Non Validé",W6="",W6="NOk",W6="Non Validé"),"",IF(U6="","",DATE(YEAR(U6)+1,MONTH(U6)+6,DAY(U6))))</f>
        <v/>
      </c>
      <c r="Y6" s="62" t="str">
        <f t="shared" ref="Y6:Y9" si="12">IF(OR(U6="",V6="",V6="NOK",V6="Non Validé",W6="",W6="NOk",W6="Non Validé",X6="",X6="Nok",X6="Non Validé"),"",IF(U6="","",DATE(YEAR(U6)+2,MONTH(U6),DAY(U6))))</f>
        <v/>
      </c>
      <c r="Z6" s="63"/>
      <c r="AA6" s="60" t="str">
        <f t="shared" ref="AA6:AA9" si="13">IF(Z6="","",DATE(YEAR(Z6),MONTH(Z6)+6,DAY(Z6)))</f>
        <v/>
      </c>
      <c r="AB6" s="61" t="str">
        <f t="shared" ref="AB6:AB9" si="14">IF(OR(Z6="",AA6="",AA6="NOK",AA6="Non Validé"),"",IF(Z6="","",DATE(YEAR(Z6)+1,MONTH(Z6),DAY(Z6))))</f>
        <v/>
      </c>
      <c r="AC6" s="61" t="str">
        <f t="shared" ref="AC6:AC9" si="15">IF(OR(Z6="",AA6="",AA6="NOk",AA6="Non Validé",AB6="",AB6="NOk",AB6="Non Validé"),"",IF(Z6="","",DATE(YEAR(Z6)+1,MONTH(Z6)+6,DAY(Z6))))</f>
        <v/>
      </c>
      <c r="AD6" s="62" t="str">
        <f t="shared" ref="AD6:AD9" si="16">IF(OR(Z6="",AA6="",AA6="NOK",AA6="Non Validé",AB6="",AB6="NOk",AB6="Non Validé",AC6="",AC6="Nok",AC6="Non Validé"),"",IF(Z6="","",DATE(YEAR(Z6)+2,MONTH(Z6),DAY(Z6))))</f>
        <v/>
      </c>
      <c r="AE6" s="63"/>
      <c r="AF6" s="60" t="str">
        <f>IF(AE6="","",DATE(YEAR(AE6),MONTH(AE6)+6,DAY(AE6)))</f>
        <v/>
      </c>
      <c r="AG6" s="61" t="str">
        <f t="shared" ref="AG6:AG8" si="17">IF(OR(AE6="",AF6="",AF6="NOK",AF6="Non Validé"),"",IF(AE6="","",DATE(YEAR(AE6)+1,MONTH(AE6),DAY(AE6))))</f>
        <v/>
      </c>
      <c r="AH6" s="61" t="str">
        <f t="shared" ref="AH6:AH9" si="18">IF(OR(AE6="",AF6="",AF6="NOk",AF6="Non Validé",AG6="",AG6="NOk",AG6="Non Validé"),"",IF(AE6="","",DATE(YEAR(AE6)+1,MONTH(AE6)+6,DAY(AE6))))</f>
        <v/>
      </c>
      <c r="AI6" s="62" t="str">
        <f t="shared" ref="AI6:AI9" si="19">IF(OR(AE6="",AF6="",AF6="NOK",AF6="Non Validé",AG6="",AG6="NOk",AG6="Non Validé",AH6="",AH6="Nok",AH6="Non Validé"),"",IF(AE6="","",DATE(YEAR(AE6)+2,MONTH(AE6),DAY(AE6))))</f>
        <v/>
      </c>
      <c r="AJ6" s="63"/>
      <c r="AK6" s="60" t="str">
        <f>IF(AJ6="","",DATE(YEAR(AJ6),MONTH(AJ6)+6,DAY(AJ6)))</f>
        <v/>
      </c>
      <c r="AL6" s="61" t="str">
        <f t="shared" ref="AL6:AL8" si="20">IF(OR(AJ6="",AK6="",AK6="NOK",AK6="Non Validé"),"",IF(AJ6="","",DATE(YEAR(AJ6)+1,MONTH(AJ6),DAY(AJ6))))</f>
        <v/>
      </c>
      <c r="AM6" s="61" t="str">
        <f t="shared" ref="AM6:AM9" si="21">IF(OR(AJ6="",AK6="",AK6="NOk",AK6="Non Validé",AL6="",AL6="NOk",AL6="Non Validé"),"",IF(AJ6="","",DATE(YEAR(AJ6)+1,MONTH(AJ6)+6,DAY(AJ6))))</f>
        <v/>
      </c>
      <c r="AN6" s="62" t="str">
        <f t="shared" ref="AN6:AN9" si="22">IF(OR(AJ6="",AK6="",AK6="NOK",AK6="Non Validé",AL6="",AL6="NOk",AL6="Non Validé",AM6="",AM6="Nok",AM6="Non Validé"),"",IF(AJ6="","",DATE(YEAR(AJ6)+2,MONTH(AJ6),DAY(AJ6))))</f>
        <v/>
      </c>
      <c r="AO6" s="63"/>
      <c r="AP6" s="60" t="str">
        <f>IF(AO6="","",DATE(YEAR(AO6),MONTH(AO6)+6,DAY(AO6)))</f>
        <v/>
      </c>
      <c r="AQ6" s="61" t="str">
        <f t="shared" ref="AQ6:AQ8" si="23">IF(OR(AO6="",AP6="",AP6="NOK",AP6="Non Validé"),"",IF(AO6="","",DATE(YEAR(AO6)+1,MONTH(AO6),DAY(AO6))))</f>
        <v/>
      </c>
      <c r="AR6" s="61" t="str">
        <f t="shared" ref="AR6:AR9" si="24">IF(OR(AO6="",AP6="",AP6="NOk",AP6="Non Validé",AQ6="",AQ6="NOk",AQ6="Non Validé"),"",IF(AO6="","",DATE(YEAR(AO6)+1,MONTH(AO6)+6,DAY(AO6))))</f>
        <v/>
      </c>
      <c r="AS6" s="62" t="str">
        <f t="shared" ref="AS6:AS9" si="25">IF(OR(AO6="",AP6="",AP6="NOK",AP6="Non Validé",AQ6="",AQ6="NOk",AQ6="Non Validé",AR6="",AR6="Nok",AR6="Non Validé"),"",IF(AO6="","",DATE(YEAR(AO6)+2,MONTH(AO6),DAY(AO6))))</f>
        <v/>
      </c>
      <c r="AT6" s="63"/>
      <c r="AU6" s="60" t="str">
        <f t="shared" ref="AU6:AU9" si="26">IF(AT6="","",DATE(YEAR(AT6),MONTH(AT6)+6,DAY(AT6)))</f>
        <v/>
      </c>
      <c r="AV6" s="61" t="str">
        <f t="shared" ref="AV6:AV9" si="27">IF(OR(AT6="",AU6="",AU6="NOK",AU6="Non Validé"),"",IF(AT6="","",DATE(YEAR(AT6)+1,MONTH(AT6),DAY(AT6))))</f>
        <v/>
      </c>
      <c r="AW6" s="61" t="str">
        <f t="shared" ref="AW6:AW9" si="28">IF(OR(AT6="",AU6="",AU6="NOk",AU6="Non Validé",AV6="",AV6="NOk",AV6="Non Validé"),"",IF(AT6="","",DATE(YEAR(AT6)+1,MONTH(AT6)+6,DAY(AT6))))</f>
        <v/>
      </c>
      <c r="AX6" s="62" t="str">
        <f t="shared" ref="AX6:AX9" si="29">IF(OR(AT6="",AU6="",AU6="NOK",AU6="Non Validé",AV6="",AV6="NOk",AV6="Non Validé",AW6="",AW6="Nok",AW6="Non Validé"),"",IF(AT6="","",DATE(YEAR(AT6)+2,MONTH(AT6),DAY(AT6))))</f>
        <v/>
      </c>
      <c r="AY6" s="63"/>
      <c r="AZ6" s="60" t="str">
        <f t="shared" ref="AZ6:AZ9" si="30">IF(AY6="","",DATE(YEAR(AY6),MONTH(AY6)+6,DAY(AY6)))</f>
        <v/>
      </c>
      <c r="BA6" s="61" t="str">
        <f t="shared" ref="BA6:BA9" si="31">IF(OR(AY6="",AZ6="",AZ6="NOK",AZ6="Non Validé"),"",IF(AY6="","",DATE(YEAR(AY6)+1,MONTH(AY6),DAY(AY6))))</f>
        <v/>
      </c>
      <c r="BB6" s="61" t="str">
        <f t="shared" ref="BB6:BB9" si="32">IF(OR(AY6="",AZ6="",AZ6="NOk",AZ6="Non Validé",BA6="",BA6="NOk",BA6="Non Validé"),"",IF(AY6="","",DATE(YEAR(AY6)+1,MONTH(AY6)+6,DAY(AY6))))</f>
        <v/>
      </c>
      <c r="BC6" s="62" t="str">
        <f t="shared" ref="BC6:BC9" si="33">IF(OR(AY6="",AZ6="",AZ6="NOK",AZ6="Non Validé",BA6="",BA6="NOk",BA6="Non Validé",BB6="",BB6="Nok",BB6="Non Validé"),"",IF(AY6="","",DATE(YEAR(AY6)+2,MONTH(AY6),DAY(AY6))))</f>
        <v/>
      </c>
      <c r="BD6" s="63"/>
      <c r="BE6" s="60" t="str">
        <f t="shared" ref="BE6:BE9" si="34">IF(BD6="","",DATE(YEAR(BD6),MONTH(BD6)+6,DAY(BD6)))</f>
        <v/>
      </c>
      <c r="BF6" s="61" t="str">
        <f t="shared" ref="BF6:BF9" si="35">IF(OR(BD6="",BE6="",BE6="NOK",BE6="Non Validé"),"",IF(BD6="","",DATE(YEAR(BD6)+1,MONTH(BD6),DAY(BD6))))</f>
        <v/>
      </c>
      <c r="BG6" s="61" t="str">
        <f t="shared" ref="BG6:BG9" si="36">IF(OR(BD6="",BE6="",BE6="NOk",BE6="Non Validé",BF6="",BF6="NOk",BF6="Non Validé"),"",IF(BD6="","",DATE(YEAR(BD6)+1,MONTH(BD6)+6,DAY(BD6))))</f>
        <v/>
      </c>
      <c r="BH6" s="62" t="str">
        <f t="shared" ref="BH6:BH9" si="37">IF(OR(BD6="",BE6="",BE6="NOK",BE6="Non Validé",BF6="",BF6="NOk",BF6="Non Validé",BG6="",BG6="Nok",BG6="Non Validé"),"",IF(BD6="","",DATE(YEAR(BD6)+2,MONTH(BD6),DAY(BD6))))</f>
        <v/>
      </c>
    </row>
    <row r="7" spans="1:60" x14ac:dyDescent="0.25">
      <c r="A7" s="115" t="s">
        <v>58</v>
      </c>
      <c r="B7" s="115" t="s">
        <v>59</v>
      </c>
      <c r="C7" s="17" t="s">
        <v>60</v>
      </c>
      <c r="D7" s="17" t="s">
        <v>61</v>
      </c>
      <c r="E7" s="18" t="s">
        <v>38</v>
      </c>
      <c r="F7" s="80" t="s">
        <v>62</v>
      </c>
      <c r="G7" s="60" t="s">
        <v>54</v>
      </c>
      <c r="H7" s="61">
        <f t="shared" ref="H7" si="38">IF(OR(F7="",G7="",G7="NOK",G7="Non Validé"),"",IF(F7="","",DATE(YEAR(F7)+1,MONTH(F7),DAY(F7))))</f>
        <v>41902</v>
      </c>
      <c r="I7" s="61">
        <f t="shared" ref="I7" si="39">IF(OR(F7="",G7="",G7="NOk",G7="Non Validé",H7="",H7="NOk",H7="Non Validé"),"",IF(F7="","",DATE(YEAR(F7)+1,MONTH(F7)+6,DAY(F7))))</f>
        <v>42083</v>
      </c>
      <c r="J7" s="62">
        <f t="shared" ref="J7" si="40">IF(OR(F7="",G7="",G7="NOK",G7="Non Validé",H7="",H7="NOk",H7="Non Validé",I7="",I7="Nok",I7="Non Validé"),"",IF(F7="","",DATE(YEAR(F7)+2,MONTH(F7),DAY(F7))))</f>
        <v>42267</v>
      </c>
      <c r="K7" s="21"/>
      <c r="L7" s="60" t="str">
        <f t="shared" ref="L7" si="41">IF(K7="","",DATE(YEAR(K7),MONTH(K7)+6,DAY(K7)))</f>
        <v/>
      </c>
      <c r="M7" s="61" t="str">
        <f t="shared" ref="M7" si="42">IF(OR(K7="",L7="",L7="NOK",L7="Non Validé"),"",IF(K7="","",DATE(YEAR(K7)+1,MONTH(K7),DAY(K7))))</f>
        <v/>
      </c>
      <c r="N7" s="61" t="str">
        <f t="shared" ref="N7" si="43">IF(OR(K7="",L7="",L7="NOk",L7="Non Validé",M7="",M7="NOk",M7="Non Validé"),"",IF(K7="","",DATE(YEAR(K7)+1,MONTH(K7)+6,DAY(K7))))</f>
        <v/>
      </c>
      <c r="O7" s="62" t="str">
        <f t="shared" ref="O7" si="44">IF(OR(K7="",L7="",L7="NOK",L7="Non Validé",M7="",M7="NOk",M7="Non Validé",N7="",N7="Nok",N7="Non Validé"),"",IF(K7="","",DATE(YEAR(K7)+2,MONTH(K7),DAY(K7))))</f>
        <v/>
      </c>
      <c r="P7" s="21"/>
      <c r="Q7" s="60" t="str">
        <f>IF(P7="","",DATE(YEAR(P7),MONTH(P7)+6,DAY(P7)))</f>
        <v/>
      </c>
      <c r="R7" s="61" t="str">
        <f t="shared" ref="R7" si="45">IF(OR(P7="",Q7="",Q7="NOK",Q7="Non Validé"),"",IF(P7="","",DATE(YEAR(P7)+1,MONTH(P7),DAY(P7))))</f>
        <v/>
      </c>
      <c r="S7" s="61" t="str">
        <f t="shared" ref="S7" si="46">IF(OR(P7="",Q7="",Q7="NOk",Q7="Non Validé",R7="",R7="NOk",R7="Non Validé"),"",IF(P7="","",DATE(YEAR(P7)+1,MONTH(P7)+6,DAY(P7))))</f>
        <v/>
      </c>
      <c r="T7" s="62" t="str">
        <f t="shared" ref="T7" si="47">IF(OR(P7="",Q7="",Q7="NOK",Q7="Non Validé",R7="",R7="NOk",R7="Non Validé",S7="",S7="Nok",S7="Non Validé"),"",IF(P7="","",DATE(YEAR(P7)+2,MONTH(P7),DAY(P7))))</f>
        <v/>
      </c>
      <c r="U7" s="21"/>
      <c r="V7" s="60" t="str">
        <f>IF(U7="","",DATE(YEAR(U7),MONTH(U7)+6,DAY(U7)))</f>
        <v/>
      </c>
      <c r="W7" s="61" t="str">
        <f t="shared" ref="W7" si="48">IF(OR(U7="",V7="",V7="NOK",V7="Non Validé"),"",IF(U7="","",DATE(YEAR(U7)+1,MONTH(U7),DAY(U7))))</f>
        <v/>
      </c>
      <c r="X7" s="61" t="str">
        <f t="shared" ref="X7" si="49">IF(OR(U7="",V7="",V7="NOk",V7="Non Validé",W7="",W7="NOk",W7="Non Validé"),"",IF(U7="","",DATE(YEAR(U7)+1,MONTH(U7)+6,DAY(U7))))</f>
        <v/>
      </c>
      <c r="Y7" s="62" t="str">
        <f t="shared" ref="Y7" si="50">IF(OR(U7="",V7="",V7="NOK",V7="Non Validé",W7="",W7="NOk",W7="Non Validé",X7="",X7="Nok",X7="Non Validé"),"",IF(U7="","",DATE(YEAR(U7)+2,MONTH(U7),DAY(U7))))</f>
        <v/>
      </c>
      <c r="Z7" s="21"/>
      <c r="AA7" s="60" t="str">
        <f t="shared" ref="AA7" si="51">IF(Z7="","",DATE(YEAR(Z7),MONTH(Z7)+6,DAY(Z7)))</f>
        <v/>
      </c>
      <c r="AB7" s="61" t="str">
        <f t="shared" ref="AB7" si="52">IF(OR(Z7="",AA7="",AA7="NOK",AA7="Non Validé"),"",IF(Z7="","",DATE(YEAR(Z7)+1,MONTH(Z7),DAY(Z7))))</f>
        <v/>
      </c>
      <c r="AC7" s="61" t="str">
        <f t="shared" ref="AC7" si="53">IF(OR(Z7="",AA7="",AA7="NOk",AA7="Non Validé",AB7="",AB7="NOk",AB7="Non Validé"),"",IF(Z7="","",DATE(YEAR(Z7)+1,MONTH(Z7)+6,DAY(Z7))))</f>
        <v/>
      </c>
      <c r="AD7" s="62" t="str">
        <f t="shared" ref="AD7" si="54">IF(OR(Z7="",AA7="",AA7="NOK",AA7="Non Validé",AB7="",AB7="NOk",AB7="Non Validé",AC7="",AC7="Nok",AC7="Non Validé"),"",IF(Z7="","",DATE(YEAR(Z7)+2,MONTH(Z7),DAY(Z7))))</f>
        <v/>
      </c>
      <c r="AE7" s="21"/>
      <c r="AF7" s="60" t="str">
        <f>IF(AE7="","",DATE(YEAR(AE7),MONTH(AE7)+6,DAY(AE7)))</f>
        <v/>
      </c>
      <c r="AG7" s="61" t="str">
        <f t="shared" ref="AG7" si="55">IF(OR(AE7="",AF7="",AF7="NOK",AF7="Non Validé"),"",IF(AE7="","",DATE(YEAR(AE7)+1,MONTH(AE7),DAY(AE7))))</f>
        <v/>
      </c>
      <c r="AH7" s="61" t="str">
        <f t="shared" ref="AH7" si="56">IF(OR(AE7="",AF7="",AF7="NOk",AF7="Non Validé",AG7="",AG7="NOk",AG7="Non Validé"),"",IF(AE7="","",DATE(YEAR(AE7)+1,MONTH(AE7)+6,DAY(AE7))))</f>
        <v/>
      </c>
      <c r="AI7" s="62" t="str">
        <f t="shared" ref="AI7" si="57">IF(OR(AE7="",AF7="",AF7="NOK",AF7="Non Validé",AG7="",AG7="NOk",AG7="Non Validé",AH7="",AH7="Nok",AH7="Non Validé"),"",IF(AE7="","",DATE(YEAR(AE7)+2,MONTH(AE7),DAY(AE7))))</f>
        <v/>
      </c>
      <c r="AJ7" s="21"/>
      <c r="AK7" s="60" t="str">
        <f>IF(AJ7="","",DATE(YEAR(AJ7),MONTH(AJ7)+6,DAY(AJ7)))</f>
        <v/>
      </c>
      <c r="AL7" s="61" t="str">
        <f t="shared" ref="AL7" si="58">IF(OR(AJ7="",AK7="",AK7="NOK",AK7="Non Validé"),"",IF(AJ7="","",DATE(YEAR(AJ7)+1,MONTH(AJ7),DAY(AJ7))))</f>
        <v/>
      </c>
      <c r="AM7" s="61" t="str">
        <f t="shared" ref="AM7" si="59">IF(OR(AJ7="",AK7="",AK7="NOk",AK7="Non Validé",AL7="",AL7="NOk",AL7="Non Validé"),"",IF(AJ7="","",DATE(YEAR(AJ7)+1,MONTH(AJ7)+6,DAY(AJ7))))</f>
        <v/>
      </c>
      <c r="AN7" s="62" t="str">
        <f t="shared" ref="AN7" si="60">IF(OR(AJ7="",AK7="",AK7="NOK",AK7="Non Validé",AL7="",AL7="NOk",AL7="Non Validé",AM7="",AM7="Nok",AM7="Non Validé"),"",IF(AJ7="","",DATE(YEAR(AJ7)+2,MONTH(AJ7),DAY(AJ7))))</f>
        <v/>
      </c>
      <c r="AO7" s="21"/>
      <c r="AP7" s="60" t="str">
        <f>IF(AO7="","",DATE(YEAR(AO7),MONTH(AO7)+6,DAY(AO7)))</f>
        <v/>
      </c>
      <c r="AQ7" s="61" t="str">
        <f t="shared" ref="AQ7" si="61">IF(OR(AO7="",AP7="",AP7="NOK",AP7="Non Validé"),"",IF(AO7="","",DATE(YEAR(AO7)+1,MONTH(AO7),DAY(AO7))))</f>
        <v/>
      </c>
      <c r="AR7" s="61" t="str">
        <f t="shared" ref="AR7" si="62">IF(OR(AO7="",AP7="",AP7="NOk",AP7="Non Validé",AQ7="",AQ7="NOk",AQ7="Non Validé"),"",IF(AO7="","",DATE(YEAR(AO7)+1,MONTH(AO7)+6,DAY(AO7))))</f>
        <v/>
      </c>
      <c r="AS7" s="62" t="str">
        <f t="shared" ref="AS7" si="63">IF(OR(AO7="",AP7="",AP7="NOK",AP7="Non Validé",AQ7="",AQ7="NOk",AQ7="Non Validé",AR7="",AR7="Nok",AR7="Non Validé"),"",IF(AO7="","",DATE(YEAR(AO7)+2,MONTH(AO7),DAY(AO7))))</f>
        <v/>
      </c>
      <c r="AT7" s="21"/>
      <c r="AU7" s="60" t="str">
        <f t="shared" ref="AU7" si="64">IF(AT7="","",DATE(YEAR(AT7),MONTH(AT7)+6,DAY(AT7)))</f>
        <v/>
      </c>
      <c r="AV7" s="61" t="str">
        <f t="shared" ref="AV7" si="65">IF(OR(AT7="",AU7="",AU7="NOK",AU7="Non Validé"),"",IF(AT7="","",DATE(YEAR(AT7)+1,MONTH(AT7),DAY(AT7))))</f>
        <v/>
      </c>
      <c r="AW7" s="61" t="str">
        <f t="shared" ref="AW7" si="66">IF(OR(AT7="",AU7="",AU7="NOk",AU7="Non Validé",AV7="",AV7="NOk",AV7="Non Validé"),"",IF(AT7="","",DATE(YEAR(AT7)+1,MONTH(AT7)+6,DAY(AT7))))</f>
        <v/>
      </c>
      <c r="AX7" s="62" t="str">
        <f t="shared" ref="AX7" si="67">IF(OR(AT7="",AU7="",AU7="NOK",AU7="Non Validé",AV7="",AV7="NOk",AV7="Non Validé",AW7="",AW7="Nok",AW7="Non Validé"),"",IF(AT7="","",DATE(YEAR(AT7)+2,MONTH(AT7),DAY(AT7))))</f>
        <v/>
      </c>
      <c r="AY7" s="21"/>
      <c r="AZ7" s="60" t="str">
        <f t="shared" ref="AZ7" si="68">IF(AY7="","",DATE(YEAR(AY7),MONTH(AY7)+6,DAY(AY7)))</f>
        <v/>
      </c>
      <c r="BA7" s="61" t="str">
        <f t="shared" ref="BA7" si="69">IF(OR(AY7="",AZ7="",AZ7="NOK",AZ7="Non Validé"),"",IF(AY7="","",DATE(YEAR(AY7)+1,MONTH(AY7),DAY(AY7))))</f>
        <v/>
      </c>
      <c r="BB7" s="61" t="str">
        <f t="shared" ref="BB7" si="70">IF(OR(AY7="",AZ7="",AZ7="NOk",AZ7="Non Validé",BA7="",BA7="NOk",BA7="Non Validé"),"",IF(AY7="","",DATE(YEAR(AY7)+1,MONTH(AY7)+6,DAY(AY7))))</f>
        <v/>
      </c>
      <c r="BC7" s="62" t="str">
        <f t="shared" ref="BC7" si="71">IF(OR(AY7="",AZ7="",AZ7="NOK",AZ7="Non Validé",BA7="",BA7="NOk",BA7="Non Validé",BB7="",BB7="Nok",BB7="Non Validé"),"",IF(AY7="","",DATE(YEAR(AY7)+2,MONTH(AY7),DAY(AY7))))</f>
        <v/>
      </c>
      <c r="BD7" s="21"/>
      <c r="BE7" s="60" t="str">
        <f t="shared" ref="BE7" si="72">IF(BD7="","",DATE(YEAR(BD7),MONTH(BD7)+6,DAY(BD7)))</f>
        <v/>
      </c>
      <c r="BF7" s="61" t="str">
        <f t="shared" ref="BF7" si="73">IF(OR(BD7="",BE7="",BE7="NOK",BE7="Non Validé"),"",IF(BD7="","",DATE(YEAR(BD7)+1,MONTH(BD7),DAY(BD7))))</f>
        <v/>
      </c>
      <c r="BG7" s="61" t="str">
        <f t="shared" ref="BG7" si="74">IF(OR(BD7="",BE7="",BE7="NOk",BE7="Non Validé",BF7="",BF7="NOk",BF7="Non Validé"),"",IF(BD7="","",DATE(YEAR(BD7)+1,MONTH(BD7)+6,DAY(BD7))))</f>
        <v/>
      </c>
      <c r="BH7" s="62" t="str">
        <f t="shared" ref="BH7" si="75">IF(OR(BD7="",BE7="",BE7="NOK",BE7="Non Validé",BF7="",BF7="NOk",BF7="Non Validé",BG7="",BG7="Nok",BG7="Non Validé"),"",IF(BD7="","",DATE(YEAR(BD7)+2,MONTH(BD7),DAY(BD7))))</f>
        <v/>
      </c>
    </row>
    <row r="8" spans="1:60" x14ac:dyDescent="0.25">
      <c r="A8" s="41" t="s">
        <v>41</v>
      </c>
      <c r="B8" s="42" t="s">
        <v>42</v>
      </c>
      <c r="C8" s="43" t="s">
        <v>43</v>
      </c>
      <c r="D8" s="43" t="s">
        <v>44</v>
      </c>
      <c r="E8" s="44" t="s">
        <v>45</v>
      </c>
      <c r="F8" s="71"/>
      <c r="G8" s="60"/>
      <c r="H8" s="60"/>
      <c r="I8" s="60"/>
      <c r="J8" s="60"/>
      <c r="K8" s="75"/>
      <c r="L8" s="72" t="str">
        <f t="shared" si="3"/>
        <v/>
      </c>
      <c r="M8" s="73" t="str">
        <f t="shared" si="4"/>
        <v/>
      </c>
      <c r="N8" s="73" t="str">
        <f t="shared" si="5"/>
        <v/>
      </c>
      <c r="O8" s="74" t="str">
        <f t="shared" si="6"/>
        <v/>
      </c>
      <c r="P8" s="76"/>
      <c r="Q8" s="72" t="str">
        <f>IF(P8="","",DATE(YEAR(P8),MONTH(P8)+6,DAY(P8)))</f>
        <v/>
      </c>
      <c r="R8" s="73" t="str">
        <f t="shared" si="7"/>
        <v/>
      </c>
      <c r="S8" s="73" t="str">
        <f t="shared" si="8"/>
        <v/>
      </c>
      <c r="T8" s="74" t="str">
        <f t="shared" si="9"/>
        <v/>
      </c>
      <c r="U8" s="76"/>
      <c r="V8" s="72" t="str">
        <f>IF(U8="","",DATE(YEAR(U8),MONTH(U8)+6,DAY(U8)))</f>
        <v/>
      </c>
      <c r="W8" s="73" t="str">
        <f t="shared" si="10"/>
        <v/>
      </c>
      <c r="X8" s="73" t="str">
        <f t="shared" si="11"/>
        <v/>
      </c>
      <c r="Y8" s="74" t="str">
        <f t="shared" si="12"/>
        <v/>
      </c>
      <c r="Z8" s="75"/>
      <c r="AA8" s="72" t="str">
        <f t="shared" si="13"/>
        <v/>
      </c>
      <c r="AB8" s="73" t="str">
        <f t="shared" si="14"/>
        <v/>
      </c>
      <c r="AC8" s="73" t="str">
        <f t="shared" si="15"/>
        <v/>
      </c>
      <c r="AD8" s="74" t="str">
        <f t="shared" si="16"/>
        <v/>
      </c>
      <c r="AE8" s="76"/>
      <c r="AF8" s="72" t="str">
        <f>IF(AE8="","",DATE(YEAR(AE8),MONTH(AE8)+6,DAY(AE8)))</f>
        <v/>
      </c>
      <c r="AG8" s="73" t="str">
        <f t="shared" si="17"/>
        <v/>
      </c>
      <c r="AH8" s="73" t="str">
        <f t="shared" si="18"/>
        <v/>
      </c>
      <c r="AI8" s="74" t="str">
        <f t="shared" si="19"/>
        <v/>
      </c>
      <c r="AJ8" s="76"/>
      <c r="AK8" s="72" t="str">
        <f>IF(AJ8="","",DATE(YEAR(AJ8),MONTH(AJ8)+6,DAY(AJ8)))</f>
        <v/>
      </c>
      <c r="AL8" s="73" t="str">
        <f t="shared" si="20"/>
        <v/>
      </c>
      <c r="AM8" s="73" t="str">
        <f t="shared" si="21"/>
        <v/>
      </c>
      <c r="AN8" s="74" t="str">
        <f t="shared" si="22"/>
        <v/>
      </c>
      <c r="AO8" s="76"/>
      <c r="AP8" s="72" t="str">
        <f>IF(AO8="","",DATE(YEAR(AO8),MONTH(AO8)+6,DAY(AO8)))</f>
        <v/>
      </c>
      <c r="AQ8" s="73" t="str">
        <f t="shared" si="23"/>
        <v/>
      </c>
      <c r="AR8" s="73" t="str">
        <f t="shared" si="24"/>
        <v/>
      </c>
      <c r="AS8" s="74" t="str">
        <f t="shared" si="25"/>
        <v/>
      </c>
      <c r="AT8" s="77"/>
      <c r="AU8" s="72" t="str">
        <f t="shared" si="26"/>
        <v/>
      </c>
      <c r="AV8" s="73" t="str">
        <f t="shared" si="27"/>
        <v/>
      </c>
      <c r="AW8" s="73" t="str">
        <f t="shared" si="28"/>
        <v/>
      </c>
      <c r="AX8" s="74" t="str">
        <f t="shared" si="29"/>
        <v/>
      </c>
      <c r="AY8" s="77"/>
      <c r="AZ8" s="72" t="str">
        <f t="shared" si="30"/>
        <v/>
      </c>
      <c r="BA8" s="73" t="str">
        <f t="shared" si="31"/>
        <v/>
      </c>
      <c r="BB8" s="73" t="str">
        <f t="shared" si="32"/>
        <v/>
      </c>
      <c r="BC8" s="74" t="str">
        <f t="shared" si="33"/>
        <v/>
      </c>
      <c r="BD8" s="78"/>
      <c r="BE8" s="72" t="str">
        <f t="shared" si="34"/>
        <v/>
      </c>
      <c r="BF8" s="73" t="str">
        <f t="shared" si="35"/>
        <v/>
      </c>
      <c r="BG8" s="73" t="str">
        <f t="shared" si="36"/>
        <v/>
      </c>
      <c r="BH8" s="74" t="str">
        <f t="shared" si="37"/>
        <v/>
      </c>
    </row>
    <row r="9" spans="1:60" x14ac:dyDescent="0.25">
      <c r="A9" s="27" t="s">
        <v>46</v>
      </c>
      <c r="B9" s="50" t="s">
        <v>47</v>
      </c>
      <c r="C9" s="28" t="s">
        <v>43</v>
      </c>
      <c r="D9" s="28" t="s">
        <v>48</v>
      </c>
      <c r="E9" s="36" t="s">
        <v>38</v>
      </c>
      <c r="F9" s="64">
        <v>41627</v>
      </c>
      <c r="G9" s="65">
        <f t="shared" ref="G8:G9" si="76">IF(F9="","",DATE(YEAR(F9),MONTH(F9)+6,DAY(F9)))</f>
        <v>41809</v>
      </c>
      <c r="H9" s="66">
        <f t="shared" si="0"/>
        <v>41992</v>
      </c>
      <c r="I9" s="66">
        <f t="shared" si="1"/>
        <v>42174</v>
      </c>
      <c r="J9" s="67">
        <f t="shared" si="2"/>
        <v>42357</v>
      </c>
      <c r="K9" s="68"/>
      <c r="L9" s="65" t="str">
        <f t="shared" si="3"/>
        <v/>
      </c>
      <c r="M9" s="66" t="str">
        <f t="shared" si="4"/>
        <v/>
      </c>
      <c r="N9" s="66" t="str">
        <f t="shared" si="5"/>
        <v/>
      </c>
      <c r="O9" s="67" t="str">
        <f t="shared" si="6"/>
        <v/>
      </c>
      <c r="P9" s="69">
        <v>41452</v>
      </c>
      <c r="Q9" s="65" t="s">
        <v>54</v>
      </c>
      <c r="R9" s="66">
        <f t="shared" si="7"/>
        <v>41817</v>
      </c>
      <c r="S9" s="66">
        <f t="shared" si="8"/>
        <v>42000</v>
      </c>
      <c r="T9" s="67">
        <f t="shared" si="9"/>
        <v>42182</v>
      </c>
      <c r="U9" s="69">
        <v>41386</v>
      </c>
      <c r="V9" s="65" t="s">
        <v>54</v>
      </c>
      <c r="W9" s="66" t="s">
        <v>54</v>
      </c>
      <c r="X9" s="66">
        <f t="shared" si="11"/>
        <v>41934</v>
      </c>
      <c r="Y9" s="67">
        <f t="shared" si="12"/>
        <v>42116</v>
      </c>
      <c r="Z9" s="68"/>
      <c r="AA9" s="65" t="str">
        <f t="shared" si="13"/>
        <v/>
      </c>
      <c r="AB9" s="66" t="str">
        <f t="shared" si="14"/>
        <v/>
      </c>
      <c r="AC9" s="66" t="str">
        <f t="shared" si="15"/>
        <v/>
      </c>
      <c r="AD9" s="67" t="str">
        <f t="shared" si="16"/>
        <v/>
      </c>
      <c r="AE9" s="69">
        <v>41330</v>
      </c>
      <c r="AF9" s="65" t="s">
        <v>54</v>
      </c>
      <c r="AG9" s="66" t="s">
        <v>54</v>
      </c>
      <c r="AH9" s="66">
        <f t="shared" si="18"/>
        <v>41876</v>
      </c>
      <c r="AI9" s="67">
        <f t="shared" si="19"/>
        <v>42060</v>
      </c>
      <c r="AJ9" s="69">
        <v>41353</v>
      </c>
      <c r="AK9" s="65" t="s">
        <v>54</v>
      </c>
      <c r="AL9" s="66" t="s">
        <v>54</v>
      </c>
      <c r="AM9" s="66">
        <f t="shared" si="21"/>
        <v>41902</v>
      </c>
      <c r="AN9" s="67">
        <f t="shared" si="22"/>
        <v>42083</v>
      </c>
      <c r="AO9" s="69">
        <v>41341</v>
      </c>
      <c r="AP9" s="65" t="s">
        <v>54</v>
      </c>
      <c r="AQ9" s="66" t="s">
        <v>54</v>
      </c>
      <c r="AR9" s="66">
        <f t="shared" si="24"/>
        <v>41890</v>
      </c>
      <c r="AS9" s="67">
        <f t="shared" si="25"/>
        <v>42071</v>
      </c>
      <c r="AT9" s="79"/>
      <c r="AU9" s="65" t="str">
        <f t="shared" si="26"/>
        <v/>
      </c>
      <c r="AV9" s="66" t="str">
        <f t="shared" si="27"/>
        <v/>
      </c>
      <c r="AW9" s="66" t="str">
        <f t="shared" si="28"/>
        <v/>
      </c>
      <c r="AX9" s="67" t="str">
        <f t="shared" si="29"/>
        <v/>
      </c>
      <c r="AY9" s="79"/>
      <c r="AZ9" s="65" t="str">
        <f t="shared" si="30"/>
        <v/>
      </c>
      <c r="BA9" s="66" t="str">
        <f t="shared" si="31"/>
        <v/>
      </c>
      <c r="BB9" s="66" t="str">
        <f t="shared" si="32"/>
        <v/>
      </c>
      <c r="BC9" s="67" t="str">
        <f t="shared" si="33"/>
        <v/>
      </c>
      <c r="BD9" s="70"/>
      <c r="BE9" s="65" t="str">
        <f t="shared" si="34"/>
        <v/>
      </c>
      <c r="BF9" s="66" t="str">
        <f t="shared" si="35"/>
        <v/>
      </c>
      <c r="BG9" s="66" t="str">
        <f t="shared" si="36"/>
        <v/>
      </c>
      <c r="BH9" s="67" t="str">
        <f t="shared" si="37"/>
        <v/>
      </c>
    </row>
    <row r="10" spans="1:60" ht="15.75" thickBot="1" x14ac:dyDescent="0.3"/>
    <row r="11" spans="1:60" ht="15.75" thickBot="1" x14ac:dyDescent="0.3">
      <c r="E11" s="101" t="s">
        <v>55</v>
      </c>
      <c r="G11" s="103">
        <f>COUNTIF(G6:G9,"Validé")</f>
        <v>1</v>
      </c>
      <c r="H11" s="104">
        <f t="shared" ref="H11:J11" si="77">COUNTIF(H6:H9,"Validé")</f>
        <v>0</v>
      </c>
      <c r="I11" s="104">
        <f t="shared" si="77"/>
        <v>0</v>
      </c>
      <c r="J11" s="105">
        <f t="shared" si="77"/>
        <v>0</v>
      </c>
    </row>
    <row r="12" spans="1:60" ht="15.75" thickBot="1" x14ac:dyDescent="0.3">
      <c r="E12" s="101" t="s">
        <v>64</v>
      </c>
      <c r="G12" s="106"/>
      <c r="H12" s="107"/>
      <c r="I12" s="107"/>
      <c r="J12" s="108"/>
    </row>
    <row r="13" spans="1:60" ht="15.75" thickBot="1" x14ac:dyDescent="0.3">
      <c r="E13" s="101" t="s">
        <v>56</v>
      </c>
      <c r="G13" s="109">
        <f>SUMPRODUCT((F6:F9&lt;&gt;"")*1)</f>
        <v>2</v>
      </c>
      <c r="H13" s="110">
        <f t="shared" ref="H13:J13" si="78">SUMPRODUCT((G6:G9&lt;&gt;"")*1)</f>
        <v>2</v>
      </c>
      <c r="I13" s="110">
        <f t="shared" si="78"/>
        <v>2</v>
      </c>
      <c r="J13" s="111">
        <f t="shared" si="78"/>
        <v>2</v>
      </c>
    </row>
    <row r="14" spans="1:60" ht="15.75" thickBot="1" x14ac:dyDescent="0.3">
      <c r="E14" s="102" t="s">
        <v>57</v>
      </c>
      <c r="G14" s="112">
        <f>G11/G13</f>
        <v>0.5</v>
      </c>
      <c r="H14" s="113">
        <f t="shared" ref="H14:J14" si="79">H11/H13</f>
        <v>0</v>
      </c>
      <c r="I14" s="113">
        <f t="shared" si="79"/>
        <v>0</v>
      </c>
      <c r="J14" s="114">
        <f t="shared" si="79"/>
        <v>0</v>
      </c>
    </row>
    <row r="16" spans="1:60" x14ac:dyDescent="0.25">
      <c r="G16" s="116" t="s">
        <v>63</v>
      </c>
      <c r="H16" s="116"/>
      <c r="I16" s="116"/>
    </row>
    <row r="17" spans="7:9" x14ac:dyDescent="0.25">
      <c r="G17" s="116"/>
      <c r="H17" s="116"/>
      <c r="I17" s="116"/>
    </row>
  </sheetData>
  <autoFilter ref="A5:BH5"/>
  <mergeCells count="12">
    <mergeCell ref="G16:I17"/>
    <mergeCell ref="AJ4:AN4"/>
    <mergeCell ref="AO4:AS4"/>
    <mergeCell ref="AT4:AX4"/>
    <mergeCell ref="AY4:BC4"/>
    <mergeCell ref="BD4:BH4"/>
    <mergeCell ref="AE4:AI4"/>
    <mergeCell ref="F4:J4"/>
    <mergeCell ref="K4:O4"/>
    <mergeCell ref="P4:T4"/>
    <mergeCell ref="U4:Y4"/>
    <mergeCell ref="Z4:AD4"/>
  </mergeCells>
  <conditionalFormatting sqref="AZ6 AZ8:AZ9">
    <cfRule type="containsText" dxfId="165" priority="834" operator="containsText" text="Non Validé">
      <formula>NOT(ISERROR(SEARCH("Non Validé",AZ6)))</formula>
    </cfRule>
  </conditionalFormatting>
  <conditionalFormatting sqref="AK6:AN6 L6:O6 Q6:T6 V6:Y6 AA6:AD6 AF6:AI6 AF8:AI9 AA8:AD9 V8:Y9 Q8:T9 L8:O9 AK8:AN9">
    <cfRule type="timePeriod" dxfId="164" priority="822" timePeriod="nextMonth">
      <formula>AND(MONTH(L6)=MONTH(EDATE(TODAY(),0+1)),YEAR(L6)=YEAR(EDATE(TODAY(),0+1)))</formula>
    </cfRule>
    <cfRule type="timePeriod" dxfId="163" priority="835" timePeriod="thisMonth">
      <formula>AND(MONTH(L6)=MONTH(TODAY()),YEAR(L6)=YEAR(TODAY()))</formula>
    </cfRule>
    <cfRule type="containsText" dxfId="162" priority="836" operator="containsText" text="Non Validé">
      <formula>NOT(ISERROR(SEARCH("Non Validé",L6)))</formula>
    </cfRule>
    <cfRule type="containsText" dxfId="161" priority="837" operator="containsText" text="NOk">
      <formula>NOT(ISERROR(SEARCH("NOk",L6)))</formula>
    </cfRule>
    <cfRule type="expression" dxfId="160" priority="838">
      <formula>L6&lt;TODAY()+11</formula>
    </cfRule>
    <cfRule type="containsText" dxfId="159" priority="839" operator="containsText" text="Validé">
      <formula>NOT(ISERROR(SEARCH("Validé",L6)))</formula>
    </cfRule>
  </conditionalFormatting>
  <conditionalFormatting sqref="AU6:AX6 BE6:BH6 BE8:BH9 AU8:AX9">
    <cfRule type="containsText" dxfId="158" priority="818" operator="containsText" text="Non Validé">
      <formula>NOT(ISERROR(SEARCH("Non Validé",AU6)))</formula>
    </cfRule>
    <cfRule type="timePeriod" dxfId="157" priority="820" timePeriod="nextMonth">
      <formula>AND(MONTH(AU6)=MONTH(EDATE(TODAY(),0+1)),YEAR(AU6)=YEAR(EDATE(TODAY(),0+1)))</formula>
    </cfRule>
    <cfRule type="containsText" dxfId="156" priority="827" operator="containsText" text="NOk">
      <formula>NOT(ISERROR(SEARCH("NOk",AU6)))</formula>
    </cfRule>
    <cfRule type="expression" dxfId="155" priority="828">
      <formula>AU6&lt;TODAY()+11</formula>
    </cfRule>
    <cfRule type="containsText" dxfId="154" priority="829" operator="containsText" text="Validé">
      <formula>NOT(ISERROR(SEARCH("Validé",AU6)))</formula>
    </cfRule>
    <cfRule type="timePeriod" dxfId="153" priority="830" timePeriod="thisMonth">
      <formula>AND(MONTH(AU6)=MONTH(TODAY()),YEAR(AU6)=YEAR(TODAY()))</formula>
    </cfRule>
  </conditionalFormatting>
  <conditionalFormatting sqref="AZ6:BC6 AZ8:BC9">
    <cfRule type="containsText" dxfId="152" priority="817" operator="containsText" text="NOk">
      <formula>NOT(ISERROR(SEARCH("NOk",AZ6)))</formula>
    </cfRule>
    <cfRule type="timePeriod" dxfId="151" priority="819" timePeriod="nextMonth">
      <formula>AND(MONTH(AZ6)=MONTH(EDATE(TODAY(),0+1)),YEAR(AZ6)=YEAR(EDATE(TODAY(),0+1)))</formula>
    </cfRule>
    <cfRule type="containsText" dxfId="150" priority="823" operator="containsText" text="Non Validé">
      <formula>NOT(ISERROR(SEARCH("Non Validé",AZ6)))</formula>
    </cfRule>
    <cfRule type="expression" dxfId="149" priority="824">
      <formula>AZ6&lt;TODAY()+11</formula>
    </cfRule>
    <cfRule type="containsText" dxfId="148" priority="825" operator="containsText" text="Validé">
      <formula>NOT(ISERROR(SEARCH("Validé",AZ6)))</formula>
    </cfRule>
    <cfRule type="timePeriod" dxfId="147" priority="826" timePeriod="thisMonth">
      <formula>AND(MONTH(AZ6)=MONTH(TODAY()),YEAR(AZ6)=YEAR(TODAY()))</formula>
    </cfRule>
  </conditionalFormatting>
  <conditionalFormatting sqref="G6:J6 G9:J9">
    <cfRule type="timePeriod" dxfId="146" priority="810" timePeriod="nextMonth">
      <formula>AND(MONTH(G6)=MONTH(EDATE(TODAY(),0+1)),YEAR(G6)=YEAR(EDATE(TODAY(),0+1)))</formula>
    </cfRule>
    <cfRule type="timePeriod" dxfId="145" priority="811" timePeriod="thisMonth">
      <formula>AND(MONTH(G6)=MONTH(TODAY()),YEAR(G6)=YEAR(TODAY()))</formula>
    </cfRule>
    <cfRule type="containsText" dxfId="144" priority="812" operator="containsText" text="Non Validé">
      <formula>NOT(ISERROR(SEARCH("Non Validé",G6)))</formula>
    </cfRule>
    <cfRule type="containsText" dxfId="143" priority="813" operator="containsText" text="NOk">
      <formula>NOT(ISERROR(SEARCH("NOk",G6)))</formula>
    </cfRule>
    <cfRule type="expression" dxfId="142" priority="814">
      <formula>G6&lt;TODAY()+11</formula>
    </cfRule>
    <cfRule type="containsText" dxfId="141" priority="815" operator="containsText" text="Validé">
      <formula>NOT(ISERROR(SEARCH("Validé",G6)))</formula>
    </cfRule>
  </conditionalFormatting>
  <conditionalFormatting sqref="AP6:AS6 AP8:AS9">
    <cfRule type="expression" dxfId="140" priority="809">
      <formula>AP6&lt;TODAY()-30</formula>
    </cfRule>
    <cfRule type="containsText" dxfId="139" priority="816" operator="containsText" text="NOk">
      <formula>NOT(ISERROR(SEARCH("NOk",AP6)))</formula>
    </cfRule>
    <cfRule type="timePeriod" dxfId="138" priority="821" timePeriod="nextMonth">
      <formula>AND(MONTH(AP6)=MONTH(EDATE(TODAY(),0+1)),YEAR(AP6)=YEAR(EDATE(TODAY(),0+1)))</formula>
    </cfRule>
    <cfRule type="containsText" dxfId="137" priority="831" operator="containsText" text="Non Validé">
      <formula>NOT(ISERROR(SEARCH("Non Validé",AP6)))</formula>
    </cfRule>
    <cfRule type="containsText" dxfId="136" priority="832" operator="containsText" text="Validé">
      <formula>NOT(ISERROR(SEARCH("Validé",AP6)))</formula>
    </cfRule>
    <cfRule type="timePeriod" dxfId="135" priority="833" timePeriod="thisMonth">
      <formula>AND(MONTH(AP6)=MONTH(TODAY()),YEAR(AP6)=YEAR(TODAY()))</formula>
    </cfRule>
  </conditionalFormatting>
  <conditionalFormatting sqref="AZ7">
    <cfRule type="containsText" dxfId="134" priority="78" operator="containsText" text="Non Validé">
      <formula>NOT(ISERROR(SEARCH("Non Validé",AZ7)))</formula>
    </cfRule>
  </conditionalFormatting>
  <conditionalFormatting sqref="AK7:AN7 L7:O7 Q7:T7 V7:Y7 AA7:AD7 AF7:AI7">
    <cfRule type="timePeriod" dxfId="133" priority="66" timePeriod="nextMonth">
      <formula>AND(MONTH(L7)=MONTH(EDATE(TODAY(),0+1)),YEAR(L7)=YEAR(EDATE(TODAY(),0+1)))</formula>
    </cfRule>
    <cfRule type="timePeriod" dxfId="132" priority="79" timePeriod="thisMonth">
      <formula>AND(MONTH(L7)=MONTH(TODAY()),YEAR(L7)=YEAR(TODAY()))</formula>
    </cfRule>
    <cfRule type="containsText" dxfId="131" priority="80" operator="containsText" text="Non Validé">
      <formula>NOT(ISERROR(SEARCH("Non Validé",L7)))</formula>
    </cfRule>
    <cfRule type="containsText" dxfId="130" priority="81" operator="containsText" text="NOk">
      <formula>NOT(ISERROR(SEARCH("NOk",L7)))</formula>
    </cfRule>
    <cfRule type="expression" dxfId="129" priority="82">
      <formula>L7&lt;TODAY()+11</formula>
    </cfRule>
    <cfRule type="containsText" dxfId="128" priority="83" operator="containsText" text="Validé">
      <formula>NOT(ISERROR(SEARCH("Validé",L7)))</formula>
    </cfRule>
  </conditionalFormatting>
  <conditionalFormatting sqref="AU7:AX7 BE7:BH7">
    <cfRule type="containsText" dxfId="127" priority="62" operator="containsText" text="Non Validé">
      <formula>NOT(ISERROR(SEARCH("Non Validé",AU7)))</formula>
    </cfRule>
    <cfRule type="timePeriod" dxfId="126" priority="64" timePeriod="nextMonth">
      <formula>AND(MONTH(AU7)=MONTH(EDATE(TODAY(),0+1)),YEAR(AU7)=YEAR(EDATE(TODAY(),0+1)))</formula>
    </cfRule>
    <cfRule type="containsText" dxfId="125" priority="71" operator="containsText" text="NOk">
      <formula>NOT(ISERROR(SEARCH("NOk",AU7)))</formula>
    </cfRule>
    <cfRule type="expression" dxfId="124" priority="72">
      <formula>AU7&lt;TODAY()+11</formula>
    </cfRule>
    <cfRule type="containsText" dxfId="123" priority="73" operator="containsText" text="Validé">
      <formula>NOT(ISERROR(SEARCH("Validé",AU7)))</formula>
    </cfRule>
    <cfRule type="timePeriod" dxfId="122" priority="74" timePeriod="thisMonth">
      <formula>AND(MONTH(AU7)=MONTH(TODAY()),YEAR(AU7)=YEAR(TODAY()))</formula>
    </cfRule>
  </conditionalFormatting>
  <conditionalFormatting sqref="AZ7:BC7">
    <cfRule type="containsText" dxfId="121" priority="61" operator="containsText" text="NOk">
      <formula>NOT(ISERROR(SEARCH("NOk",AZ7)))</formula>
    </cfRule>
    <cfRule type="timePeriod" dxfId="120" priority="63" timePeriod="nextMonth">
      <formula>AND(MONTH(AZ7)=MONTH(EDATE(TODAY(),0+1)),YEAR(AZ7)=YEAR(EDATE(TODAY(),0+1)))</formula>
    </cfRule>
    <cfRule type="containsText" dxfId="119" priority="67" operator="containsText" text="Non Validé">
      <formula>NOT(ISERROR(SEARCH("Non Validé",AZ7)))</formula>
    </cfRule>
    <cfRule type="expression" dxfId="118" priority="68">
      <formula>AZ7&lt;TODAY()+11</formula>
    </cfRule>
    <cfRule type="containsText" dxfId="117" priority="69" operator="containsText" text="Validé">
      <formula>NOT(ISERROR(SEARCH("Validé",AZ7)))</formula>
    </cfRule>
    <cfRule type="timePeriod" dxfId="116" priority="70" timePeriod="thisMonth">
      <formula>AND(MONTH(AZ7)=MONTH(TODAY()),YEAR(AZ7)=YEAR(TODAY()))</formula>
    </cfRule>
  </conditionalFormatting>
  <conditionalFormatting sqref="G7:J7">
    <cfRule type="timePeriod" dxfId="115" priority="54" timePeriod="nextMonth">
      <formula>AND(MONTH(G7)=MONTH(EDATE(TODAY(),0+1)),YEAR(G7)=YEAR(EDATE(TODAY(),0+1)))</formula>
    </cfRule>
    <cfRule type="timePeriod" dxfId="114" priority="55" timePeriod="thisMonth">
      <formula>AND(MONTH(G7)=MONTH(TODAY()),YEAR(G7)=YEAR(TODAY()))</formula>
    </cfRule>
    <cfRule type="containsText" dxfId="113" priority="56" operator="containsText" text="Non Validé">
      <formula>NOT(ISERROR(SEARCH("Non Validé",G7)))</formula>
    </cfRule>
    <cfRule type="containsText" dxfId="112" priority="57" operator="containsText" text="NOk">
      <formula>NOT(ISERROR(SEARCH("NOk",G7)))</formula>
    </cfRule>
    <cfRule type="expression" dxfId="111" priority="58">
      <formula>G7&lt;TODAY()+11</formula>
    </cfRule>
    <cfRule type="containsText" dxfId="110" priority="59" operator="containsText" text="Validé">
      <formula>NOT(ISERROR(SEARCH("Validé",G7)))</formula>
    </cfRule>
  </conditionalFormatting>
  <conditionalFormatting sqref="AP7:AS7">
    <cfRule type="expression" dxfId="109" priority="53">
      <formula>AP7&lt;TODAY()-30</formula>
    </cfRule>
    <cfRule type="containsText" dxfId="108" priority="60" operator="containsText" text="NOk">
      <formula>NOT(ISERROR(SEARCH("NOk",AP7)))</formula>
    </cfRule>
    <cfRule type="timePeriod" dxfId="107" priority="65" timePeriod="nextMonth">
      <formula>AND(MONTH(AP7)=MONTH(EDATE(TODAY(),0+1)),YEAR(AP7)=YEAR(EDATE(TODAY(),0+1)))</formula>
    </cfRule>
    <cfRule type="containsText" dxfId="106" priority="75" operator="containsText" text="Non Validé">
      <formula>NOT(ISERROR(SEARCH("Non Validé",AP7)))</formula>
    </cfRule>
    <cfRule type="containsText" dxfId="105" priority="76" operator="containsText" text="Validé">
      <formula>NOT(ISERROR(SEARCH("Validé",AP7)))</formula>
    </cfRule>
    <cfRule type="timePeriod" dxfId="104" priority="77" timePeriod="thisMonth">
      <formula>AND(MONTH(AP7)=MONTH(TODAY()),YEAR(AP7)=YEAR(TODAY()))</formula>
    </cfRule>
  </conditionalFormatting>
  <conditionalFormatting sqref="G8:H8">
    <cfRule type="timePeriod" dxfId="103" priority="47" timePeriod="nextMonth">
      <formula>AND(MONTH(G8)=MONTH(EDATE(TODAY(),0+1)),YEAR(G8)=YEAR(EDATE(TODAY(),0+1)))</formula>
    </cfRule>
    <cfRule type="timePeriod" dxfId="102" priority="48" timePeriod="thisMonth">
      <formula>AND(MONTH(G8)=MONTH(TODAY()),YEAR(G8)=YEAR(TODAY()))</formula>
    </cfRule>
    <cfRule type="containsText" dxfId="101" priority="49" operator="containsText" text="Non Validé">
      <formula>NOT(ISERROR(SEARCH("Non Validé",G8)))</formula>
    </cfRule>
    <cfRule type="containsText" dxfId="100" priority="50" operator="containsText" text="NOk">
      <formula>NOT(ISERROR(SEARCH("NOk",G8)))</formula>
    </cfRule>
    <cfRule type="expression" dxfId="99" priority="51">
      <formula>G8&lt;TODAY()+11</formula>
    </cfRule>
    <cfRule type="containsText" dxfId="98" priority="52" operator="containsText" text="Validé">
      <formula>NOT(ISERROR(SEARCH("Validé",G8)))</formula>
    </cfRule>
  </conditionalFormatting>
  <conditionalFormatting sqref="G8:H8">
    <cfRule type="timePeriod" dxfId="91" priority="41" timePeriod="nextMonth">
      <formula>AND(MONTH(G8)=MONTH(EDATE(TODAY(),0+1)),YEAR(G8)=YEAR(EDATE(TODAY(),0+1)))</formula>
    </cfRule>
    <cfRule type="timePeriod" dxfId="90" priority="42" timePeriod="thisMonth">
      <formula>AND(MONTH(G8)=MONTH(TODAY()),YEAR(G8)=YEAR(TODAY()))</formula>
    </cfRule>
    <cfRule type="containsText" dxfId="89" priority="44" operator="containsText" text="NOk">
      <formula>NOT(ISERROR(SEARCH("NOk",G8)))</formula>
    </cfRule>
    <cfRule type="containsText" dxfId="88" priority="46" operator="containsText" text="Validé">
      <formula>NOT(ISERROR(SEARCH("Validé",G8)))</formula>
    </cfRule>
  </conditionalFormatting>
  <conditionalFormatting sqref="G8:H8">
    <cfRule type="expression" dxfId="83" priority="45">
      <formula>G8&lt;TODAY()+11</formula>
    </cfRule>
  </conditionalFormatting>
  <conditionalFormatting sqref="G8:H8">
    <cfRule type="containsText" dxfId="81" priority="43" operator="containsText" text="Non Validé">
      <formula>NOT(ISERROR(SEARCH("Non Validé",G8)))</formula>
    </cfRule>
  </conditionalFormatting>
  <conditionalFormatting sqref="G8">
    <cfRule type="containsBlanks" dxfId="79" priority="34">
      <formula>LEN(TRIM(G8))=0</formula>
    </cfRule>
  </conditionalFormatting>
  <conditionalFormatting sqref="G8">
    <cfRule type="expression" dxfId="77" priority="35">
      <formula>G8&lt;TODAY()-30</formula>
    </cfRule>
    <cfRule type="containsText" dxfId="76" priority="36" operator="containsText" text="NOk">
      <formula>NOT(ISERROR(SEARCH("NOk",G8)))</formula>
    </cfRule>
    <cfRule type="timePeriod" dxfId="75" priority="37" timePeriod="nextMonth">
      <formula>AND(MONTH(G8)=MONTH(EDATE(TODAY(),0+1)),YEAR(G8)=YEAR(EDATE(TODAY(),0+1)))</formula>
    </cfRule>
    <cfRule type="containsText" dxfId="74" priority="38" operator="containsText" text="Non Validé">
      <formula>NOT(ISERROR(SEARCH("Non Validé",G8)))</formula>
    </cfRule>
    <cfRule type="containsText" dxfId="73" priority="39" operator="containsText" text="Validé">
      <formula>NOT(ISERROR(SEARCH("Validé",G8)))</formula>
    </cfRule>
    <cfRule type="timePeriod" dxfId="72" priority="40" timePeriod="thisMonth">
      <formula>AND(MONTH(G8)=MONTH(TODAY()),YEAR(G8)=YEAR(TODAY()))</formula>
    </cfRule>
  </conditionalFormatting>
  <conditionalFormatting sqref="H8">
    <cfRule type="containsBlanks" dxfId="65" priority="27">
      <formula>LEN(TRIM(H8))=0</formula>
    </cfRule>
  </conditionalFormatting>
  <conditionalFormatting sqref="H8">
    <cfRule type="expression" dxfId="63" priority="28">
      <formula>H8&lt;TODAY()-30</formula>
    </cfRule>
    <cfRule type="containsText" dxfId="62" priority="29" operator="containsText" text="NOk">
      <formula>NOT(ISERROR(SEARCH("NOk",H8)))</formula>
    </cfRule>
    <cfRule type="timePeriod" dxfId="61" priority="30" timePeriod="nextMonth">
      <formula>AND(MONTH(H8)=MONTH(EDATE(TODAY(),0+1)),YEAR(H8)=YEAR(EDATE(TODAY(),0+1)))</formula>
    </cfRule>
    <cfRule type="containsText" dxfId="60" priority="31" operator="containsText" text="Non Validé">
      <formula>NOT(ISERROR(SEARCH("Non Validé",H8)))</formula>
    </cfRule>
    <cfRule type="containsText" dxfId="59" priority="32" operator="containsText" text="Validé">
      <formula>NOT(ISERROR(SEARCH("Validé",H8)))</formula>
    </cfRule>
    <cfRule type="timePeriod" dxfId="58" priority="33" timePeriod="thisMonth">
      <formula>AND(MONTH(H8)=MONTH(TODAY()),YEAR(H8)=YEAR(TODAY()))</formula>
    </cfRule>
  </conditionalFormatting>
  <conditionalFormatting sqref="I8:J8">
    <cfRule type="timePeriod" dxfId="51" priority="21" timePeriod="nextMonth">
      <formula>AND(MONTH(I8)=MONTH(EDATE(TODAY(),0+1)),YEAR(I8)=YEAR(EDATE(TODAY(),0+1)))</formula>
    </cfRule>
    <cfRule type="timePeriod" dxfId="50" priority="22" timePeriod="thisMonth">
      <formula>AND(MONTH(I8)=MONTH(TODAY()),YEAR(I8)=YEAR(TODAY()))</formula>
    </cfRule>
    <cfRule type="containsText" dxfId="49" priority="23" operator="containsText" text="Non Validé">
      <formula>NOT(ISERROR(SEARCH("Non Validé",I8)))</formula>
    </cfRule>
    <cfRule type="containsText" dxfId="48" priority="24" operator="containsText" text="NOk">
      <formula>NOT(ISERROR(SEARCH("NOk",I8)))</formula>
    </cfRule>
    <cfRule type="expression" dxfId="47" priority="25">
      <formula>I8&lt;TODAY()+11</formula>
    </cfRule>
    <cfRule type="containsText" dxfId="46" priority="26" operator="containsText" text="Validé">
      <formula>NOT(ISERROR(SEARCH("Validé",I8)))</formula>
    </cfRule>
  </conditionalFormatting>
  <conditionalFormatting sqref="I8:J8">
    <cfRule type="timePeriod" dxfId="39" priority="15" timePeriod="nextMonth">
      <formula>AND(MONTH(I8)=MONTH(EDATE(TODAY(),0+1)),YEAR(I8)=YEAR(EDATE(TODAY(),0+1)))</formula>
    </cfRule>
    <cfRule type="timePeriod" dxfId="38" priority="16" timePeriod="thisMonth">
      <formula>AND(MONTH(I8)=MONTH(TODAY()),YEAR(I8)=YEAR(TODAY()))</formula>
    </cfRule>
    <cfRule type="containsText" dxfId="37" priority="18" operator="containsText" text="NOk">
      <formula>NOT(ISERROR(SEARCH("NOk",I8)))</formula>
    </cfRule>
    <cfRule type="containsText" dxfId="36" priority="20" operator="containsText" text="Validé">
      <formula>NOT(ISERROR(SEARCH("Validé",I8)))</formula>
    </cfRule>
  </conditionalFormatting>
  <conditionalFormatting sqref="I8:J8">
    <cfRule type="expression" dxfId="31" priority="19">
      <formula>I8&lt;TODAY()+11</formula>
    </cfRule>
  </conditionalFormatting>
  <conditionalFormatting sqref="I8:J8">
    <cfRule type="containsText" dxfId="29" priority="17" operator="containsText" text="Non Validé">
      <formula>NOT(ISERROR(SEARCH("Non Validé",I8)))</formula>
    </cfRule>
  </conditionalFormatting>
  <conditionalFormatting sqref="I8">
    <cfRule type="containsBlanks" dxfId="27" priority="8">
      <formula>LEN(TRIM(I8))=0</formula>
    </cfRule>
  </conditionalFormatting>
  <conditionalFormatting sqref="I8">
    <cfRule type="expression" dxfId="25" priority="9">
      <formula>I8&lt;TODAY()-30</formula>
    </cfRule>
    <cfRule type="containsText" dxfId="24" priority="10" operator="containsText" text="NOk">
      <formula>NOT(ISERROR(SEARCH("NOk",I8)))</formula>
    </cfRule>
    <cfRule type="timePeriod" dxfId="23" priority="11" timePeriod="nextMonth">
      <formula>AND(MONTH(I8)=MONTH(EDATE(TODAY(),0+1)),YEAR(I8)=YEAR(EDATE(TODAY(),0+1)))</formula>
    </cfRule>
    <cfRule type="containsText" dxfId="22" priority="12" operator="containsText" text="Non Validé">
      <formula>NOT(ISERROR(SEARCH("Non Validé",I8)))</formula>
    </cfRule>
    <cfRule type="containsText" dxfId="21" priority="13" operator="containsText" text="Validé">
      <formula>NOT(ISERROR(SEARCH("Validé",I8)))</formula>
    </cfRule>
    <cfRule type="timePeriod" dxfId="20" priority="14" timePeriod="thisMonth">
      <formula>AND(MONTH(I8)=MONTH(TODAY()),YEAR(I8)=YEAR(TODAY()))</formula>
    </cfRule>
  </conditionalFormatting>
  <conditionalFormatting sqref="J8">
    <cfRule type="containsBlanks" dxfId="13" priority="1">
      <formula>LEN(TRIM(J8))=0</formula>
    </cfRule>
  </conditionalFormatting>
  <conditionalFormatting sqref="J8">
    <cfRule type="expression" dxfId="11" priority="2">
      <formula>J8&lt;TODAY()-30</formula>
    </cfRule>
    <cfRule type="containsText" dxfId="10" priority="3" operator="containsText" text="NOk">
      <formula>NOT(ISERROR(SEARCH("NOk",J8)))</formula>
    </cfRule>
    <cfRule type="timePeriod" dxfId="9" priority="4" timePeriod="nextMonth">
      <formula>AND(MONTH(J8)=MONTH(EDATE(TODAY(),0+1)),YEAR(J8)=YEAR(EDATE(TODAY(),0+1)))</formula>
    </cfRule>
    <cfRule type="containsText" dxfId="8" priority="5" operator="containsText" text="Non Validé">
      <formula>NOT(ISERROR(SEARCH("Non Validé",J8)))</formula>
    </cfRule>
    <cfRule type="containsText" dxfId="7" priority="6" operator="containsText" text="Validé">
      <formula>NOT(ISERROR(SEARCH("Validé",J8)))</formula>
    </cfRule>
    <cfRule type="timePeriod" dxfId="6" priority="7" timePeriod="thisMonth">
      <formula>AND(MONTH(J8)=MONTH(TODAY()),YEAR(J8)=YEAR(TODAY()))</formula>
    </cfRule>
  </conditionalFormatting>
  <dataValidations count="2">
    <dataValidation type="list" allowBlank="1" showInputMessage="1" showErrorMessage="1" sqref="E6:E9">
      <formula1>ListdynMetier</formula1>
    </dataValidation>
    <dataValidation type="list" allowBlank="1" showInputMessage="1" showErrorMessage="1" sqref="Q6:T9 AZ6:BC9 AF6:AI9 AK6:AN9 AU6:AX9 V6:Y9 BE6:BH9 AA6:AD9 L6:O9 AP6:AS9 G6:J7 G9:J9">
      <formula1>Audit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2014-04-28T11:57:34Z</dcterms:created>
  <dcterms:modified xsi:type="dcterms:W3CDTF">2014-04-29T08:12:09Z</dcterms:modified>
</cp:coreProperties>
</file>