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210" windowWidth="20115" windowHeight="7305" activeTab="2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_xlnm._FilterDatabase" localSheetId="0" hidden="1">Feuil1!$A$5:$BJ$5</definedName>
    <definedName name="_xlnm._FilterDatabase" localSheetId="1" hidden="1">Feuil2!$A$5:$BH$5</definedName>
    <definedName name="Audit">[1]Propriétés!$C$1:$C$2</definedName>
    <definedName name="Listdyn">OFFSET([1]Propriétés!$A$1,,,COUNTA([1]Propriétés!$A:$A))</definedName>
    <definedName name="ListdynMetier">OFFSET([1]Propriétés!$B$1,,,COUNTA([1]Propriétés!$B:$B))</definedName>
  </definedNames>
  <calcPr calcId="145621"/>
</workbook>
</file>

<file path=xl/calcChain.xml><?xml version="1.0" encoding="utf-8"?>
<calcChain xmlns="http://schemas.openxmlformats.org/spreadsheetml/2006/main">
  <c r="E5" i="3" l="1"/>
  <c r="D5" i="3"/>
  <c r="C5" i="3"/>
  <c r="E4" i="3"/>
  <c r="E7" i="3" s="1"/>
  <c r="D4" i="3"/>
  <c r="C4" i="3"/>
  <c r="E3" i="3"/>
  <c r="E6" i="3" s="1"/>
  <c r="D3" i="3"/>
  <c r="D6" i="3" s="1"/>
  <c r="C3" i="3"/>
  <c r="E9" i="3"/>
  <c r="D9" i="3"/>
  <c r="C9" i="3"/>
  <c r="B9" i="3"/>
  <c r="B7" i="3" s="1"/>
  <c r="B5" i="3"/>
  <c r="B8" i="3" s="1"/>
  <c r="B4" i="3"/>
  <c r="G7" i="2"/>
  <c r="C8" i="3" l="1"/>
  <c r="C7" i="3"/>
  <c r="D8" i="3"/>
  <c r="C6" i="3"/>
  <c r="D7" i="3"/>
  <c r="E8" i="3"/>
  <c r="BE12" i="2"/>
  <c r="AZ12" i="2"/>
  <c r="AU12" i="2"/>
  <c r="AP12" i="2"/>
  <c r="AK12" i="2"/>
  <c r="AF12" i="2"/>
  <c r="AA12" i="2"/>
  <c r="V12" i="2"/>
  <c r="Q12" i="2"/>
  <c r="L12" i="2"/>
  <c r="G12" i="2"/>
  <c r="BE11" i="2"/>
  <c r="AZ11" i="2"/>
  <c r="AU11" i="2"/>
  <c r="AP11" i="2"/>
  <c r="AK11" i="2"/>
  <c r="AF11" i="2"/>
  <c r="AA11" i="2"/>
  <c r="V11" i="2"/>
  <c r="Q11" i="2"/>
  <c r="L11" i="2"/>
  <c r="G11" i="2"/>
  <c r="BE10" i="2"/>
  <c r="AZ10" i="2"/>
  <c r="AU10" i="2"/>
  <c r="AP10" i="2"/>
  <c r="AK10" i="2"/>
  <c r="AF10" i="2"/>
  <c r="AA10" i="2"/>
  <c r="V10" i="2"/>
  <c r="Q10" i="2"/>
  <c r="L10" i="2"/>
  <c r="G10" i="2"/>
  <c r="DN12" i="1"/>
  <c r="DJ12" i="1"/>
  <c r="DF12" i="1"/>
  <c r="CC12" i="1"/>
  <c r="CW12" i="1" s="1"/>
  <c r="CB12" i="1"/>
  <c r="CV12" i="1" s="1"/>
  <c r="CA12" i="1"/>
  <c r="CU12" i="1" s="1"/>
  <c r="BZ12" i="1"/>
  <c r="DM12" i="1" s="1"/>
  <c r="BY12" i="1"/>
  <c r="CS12" i="1" s="1"/>
  <c r="BX12" i="1"/>
  <c r="CR12" i="1" s="1"/>
  <c r="BW12" i="1"/>
  <c r="CQ12" i="1" s="1"/>
  <c r="BV12" i="1"/>
  <c r="DI12" i="1" s="1"/>
  <c r="BU12" i="1"/>
  <c r="CO12" i="1" s="1"/>
  <c r="BT12" i="1"/>
  <c r="CN12" i="1" s="1"/>
  <c r="BS12" i="1"/>
  <c r="CM12" i="1" s="1"/>
  <c r="BR12" i="1"/>
  <c r="CL12" i="1" s="1"/>
  <c r="BQ12" i="1"/>
  <c r="DE12" i="1" s="1"/>
  <c r="BP12" i="1"/>
  <c r="DD12" i="1" s="1"/>
  <c r="BO12" i="1"/>
  <c r="DC12" i="1" s="1"/>
  <c r="BN12" i="1"/>
  <c r="DB12" i="1" s="1"/>
  <c r="BM12" i="1"/>
  <c r="DA12" i="1" s="1"/>
  <c r="BL12" i="1"/>
  <c r="CZ12" i="1" s="1"/>
  <c r="BK12" i="1"/>
  <c r="CY12" i="1" s="1"/>
  <c r="BI12" i="1"/>
  <c r="BF12" i="1"/>
  <c r="BC12" i="1"/>
  <c r="AZ12" i="1"/>
  <c r="AW12" i="1"/>
  <c r="AQ12" i="1"/>
  <c r="AN12" i="1"/>
  <c r="AK12" i="1"/>
  <c r="AH12" i="1"/>
  <c r="AE12" i="1"/>
  <c r="AB12" i="1"/>
  <c r="Y12" i="1"/>
  <c r="V12" i="1"/>
  <c r="S12" i="1"/>
  <c r="P12" i="1"/>
  <c r="M12" i="1"/>
  <c r="J12" i="1"/>
  <c r="G12" i="1"/>
  <c r="CC11" i="1"/>
  <c r="CW11" i="1" s="1"/>
  <c r="CB11" i="1"/>
  <c r="DO11" i="1" s="1"/>
  <c r="CA11" i="1"/>
  <c r="CU11" i="1" s="1"/>
  <c r="BZ11" i="1"/>
  <c r="CT11" i="1" s="1"/>
  <c r="BY11" i="1"/>
  <c r="CS11" i="1" s="1"/>
  <c r="BX11" i="1"/>
  <c r="DK11" i="1" s="1"/>
  <c r="BW11" i="1"/>
  <c r="CQ11" i="1" s="1"/>
  <c r="BV11" i="1"/>
  <c r="CP11" i="1" s="1"/>
  <c r="BU11" i="1"/>
  <c r="CO11" i="1" s="1"/>
  <c r="BT11" i="1"/>
  <c r="DG11" i="1" s="1"/>
  <c r="BS11" i="1"/>
  <c r="CM11" i="1" s="1"/>
  <c r="BR11" i="1"/>
  <c r="CL11" i="1" s="1"/>
  <c r="BQ11" i="1"/>
  <c r="DE11" i="1" s="1"/>
  <c r="BP11" i="1"/>
  <c r="DD11" i="1" s="1"/>
  <c r="BO11" i="1"/>
  <c r="DC11" i="1" s="1"/>
  <c r="BN11" i="1"/>
  <c r="DB11" i="1" s="1"/>
  <c r="BM11" i="1"/>
  <c r="DA11" i="1" s="1"/>
  <c r="BL11" i="1"/>
  <c r="BK11" i="1"/>
  <c r="CY11" i="1" s="1"/>
  <c r="BI11" i="1"/>
  <c r="BF11" i="1"/>
  <c r="BC11" i="1"/>
  <c r="AZ11" i="1"/>
  <c r="AW11" i="1"/>
  <c r="AQ11" i="1"/>
  <c r="AN11" i="1"/>
  <c r="AK11" i="1"/>
  <c r="AH11" i="1"/>
  <c r="AE11" i="1"/>
  <c r="AB11" i="1"/>
  <c r="Y11" i="1"/>
  <c r="V11" i="1"/>
  <c r="S11" i="1"/>
  <c r="P11" i="1"/>
  <c r="M11" i="1"/>
  <c r="J11" i="1"/>
  <c r="G11" i="1"/>
  <c r="DN10" i="1"/>
  <c r="DJ10" i="1"/>
  <c r="DF10" i="1"/>
  <c r="CC10" i="1"/>
  <c r="CW10" i="1" s="1"/>
  <c r="CB10" i="1"/>
  <c r="CV10" i="1" s="1"/>
  <c r="CA10" i="1"/>
  <c r="CU10" i="1" s="1"/>
  <c r="BZ10" i="1"/>
  <c r="DM10" i="1" s="1"/>
  <c r="BY10" i="1"/>
  <c r="CS10" i="1" s="1"/>
  <c r="BX10" i="1"/>
  <c r="CR10" i="1" s="1"/>
  <c r="BW10" i="1"/>
  <c r="CQ10" i="1" s="1"/>
  <c r="BV10" i="1"/>
  <c r="DI10" i="1" s="1"/>
  <c r="BU10" i="1"/>
  <c r="CO10" i="1" s="1"/>
  <c r="BT10" i="1"/>
  <c r="CN10" i="1" s="1"/>
  <c r="BS10" i="1"/>
  <c r="CM10" i="1" s="1"/>
  <c r="BR10" i="1"/>
  <c r="CL10" i="1" s="1"/>
  <c r="BQ10" i="1"/>
  <c r="DE10" i="1" s="1"/>
  <c r="BP10" i="1"/>
  <c r="DD10" i="1" s="1"/>
  <c r="BO10" i="1"/>
  <c r="DC10" i="1" s="1"/>
  <c r="BN10" i="1"/>
  <c r="DB10" i="1" s="1"/>
  <c r="BM10" i="1"/>
  <c r="DA10" i="1" s="1"/>
  <c r="BL10" i="1"/>
  <c r="CZ10" i="1" s="1"/>
  <c r="BK10" i="1"/>
  <c r="CY10" i="1" s="1"/>
  <c r="BI10" i="1"/>
  <c r="BF10" i="1"/>
  <c r="BC10" i="1"/>
  <c r="AZ10" i="1"/>
  <c r="AW10" i="1"/>
  <c r="AQ10" i="1"/>
  <c r="AN10" i="1"/>
  <c r="AK10" i="1"/>
  <c r="AH10" i="1"/>
  <c r="AE10" i="1"/>
  <c r="AB10" i="1"/>
  <c r="Y10" i="1"/>
  <c r="V10" i="1"/>
  <c r="S10" i="1"/>
  <c r="P10" i="1"/>
  <c r="M10" i="1"/>
  <c r="J10" i="1"/>
  <c r="G10" i="1"/>
  <c r="DH11" i="1" l="1"/>
  <c r="DP11" i="1"/>
  <c r="DH10" i="1"/>
  <c r="DP10" i="1"/>
  <c r="CD11" i="1"/>
  <c r="DJ11" i="1"/>
  <c r="DL12" i="1"/>
  <c r="DL11" i="1"/>
  <c r="DL10" i="1"/>
  <c r="DF11" i="1"/>
  <c r="DN11" i="1"/>
  <c r="DH12" i="1"/>
  <c r="DP12" i="1"/>
  <c r="H10" i="2"/>
  <c r="R10" i="2"/>
  <c r="AB10" i="2"/>
  <c r="AL10" i="2"/>
  <c r="AV10" i="2"/>
  <c r="AW10" i="2" s="1"/>
  <c r="BF10" i="2"/>
  <c r="BG10" i="2" s="1"/>
  <c r="M11" i="2"/>
  <c r="W11" i="2"/>
  <c r="AG11" i="2"/>
  <c r="AQ11" i="2"/>
  <c r="BA11" i="2"/>
  <c r="BB11" i="2" s="1"/>
  <c r="BC11" i="2" s="1"/>
  <c r="BF11" i="2"/>
  <c r="BG11" i="2" s="1"/>
  <c r="BH11" i="2" s="1"/>
  <c r="M12" i="2"/>
  <c r="R12" i="2"/>
  <c r="W12" i="2"/>
  <c r="X12" i="2" s="1"/>
  <c r="AG12" i="2"/>
  <c r="AH12" i="2" s="1"/>
  <c r="AL12" i="2"/>
  <c r="AM12" i="2" s="1"/>
  <c r="AQ12" i="2"/>
  <c r="AV12" i="2"/>
  <c r="AW12" i="2" s="1"/>
  <c r="BA12" i="2"/>
  <c r="BF12" i="2"/>
  <c r="S10" i="2"/>
  <c r="AM10" i="2"/>
  <c r="AR11" i="2"/>
  <c r="N12" i="2"/>
  <c r="S12" i="2"/>
  <c r="AR12" i="2"/>
  <c r="AS12" i="2" s="1"/>
  <c r="BB12" i="2"/>
  <c r="BC12" i="2" s="1"/>
  <c r="M10" i="2"/>
  <c r="W10" i="2"/>
  <c r="X10" i="2" s="1"/>
  <c r="AG10" i="2"/>
  <c r="AQ10" i="2"/>
  <c r="AR10" i="2" s="1"/>
  <c r="AS10" i="2" s="1"/>
  <c r="BA10" i="2"/>
  <c r="H11" i="2"/>
  <c r="I11" i="2" s="1"/>
  <c r="R11" i="2"/>
  <c r="AB11" i="2"/>
  <c r="AC11" i="2" s="1"/>
  <c r="AD11" i="2" s="1"/>
  <c r="AL11" i="2"/>
  <c r="AV11" i="2"/>
  <c r="AW11" i="2" s="1"/>
  <c r="H12" i="2"/>
  <c r="I12" i="2" s="1"/>
  <c r="AB12" i="2"/>
  <c r="AC12" i="2" s="1"/>
  <c r="CD10" i="1"/>
  <c r="CH10" i="1"/>
  <c r="CP10" i="1"/>
  <c r="CT10" i="1"/>
  <c r="CF11" i="1"/>
  <c r="CJ11" i="1"/>
  <c r="CN11" i="1"/>
  <c r="CR11" i="1"/>
  <c r="CV11" i="1"/>
  <c r="CZ11" i="1"/>
  <c r="DQ11" i="1" s="1"/>
  <c r="CD12" i="1"/>
  <c r="CH12" i="1"/>
  <c r="CP12" i="1"/>
  <c r="CT12" i="1"/>
  <c r="CE10" i="1"/>
  <c r="CI10" i="1"/>
  <c r="DG10" i="1"/>
  <c r="DK10" i="1"/>
  <c r="DO10" i="1"/>
  <c r="CG11" i="1"/>
  <c r="CK11" i="1"/>
  <c r="DI11" i="1"/>
  <c r="DM11" i="1"/>
  <c r="CE12" i="1"/>
  <c r="CI12" i="1"/>
  <c r="DG12" i="1"/>
  <c r="DQ12" i="1" s="1"/>
  <c r="DK12" i="1"/>
  <c r="DO12" i="1"/>
  <c r="CF10" i="1"/>
  <c r="CJ10" i="1"/>
  <c r="CH11" i="1"/>
  <c r="CF12" i="1"/>
  <c r="CJ12" i="1"/>
  <c r="CG10" i="1"/>
  <c r="CK10" i="1"/>
  <c r="CE11" i="1"/>
  <c r="CI11" i="1"/>
  <c r="CG12" i="1"/>
  <c r="CK12" i="1"/>
  <c r="AN10" i="2" l="1"/>
  <c r="Y11" i="2"/>
  <c r="X11" i="2"/>
  <c r="DQ10" i="1"/>
  <c r="T12" i="2"/>
  <c r="AS11" i="2"/>
  <c r="BH10" i="2"/>
  <c r="T10" i="2"/>
  <c r="AX11" i="2"/>
  <c r="J11" i="2"/>
  <c r="Y10" i="2"/>
  <c r="O12" i="2"/>
  <c r="AI12" i="2"/>
  <c r="AD12" i="2"/>
  <c r="Y12" i="2"/>
  <c r="AM11" i="2"/>
  <c r="AN11" i="2" s="1"/>
  <c r="S11" i="2"/>
  <c r="T11" i="2" s="1"/>
  <c r="BB10" i="2"/>
  <c r="BC10" i="2" s="1"/>
  <c r="AH10" i="2"/>
  <c r="AI10" i="2" s="1"/>
  <c r="N10" i="2"/>
  <c r="O10" i="2" s="1"/>
  <c r="AN12" i="2"/>
  <c r="AX10" i="2"/>
  <c r="J12" i="2"/>
  <c r="BG12" i="2"/>
  <c r="BH12" i="2" s="1"/>
  <c r="AH11" i="2"/>
  <c r="AI11" i="2" s="1"/>
  <c r="N11" i="2"/>
  <c r="O11" i="2" s="1"/>
  <c r="AC10" i="2"/>
  <c r="AD10" i="2" s="1"/>
  <c r="I10" i="2"/>
  <c r="J10" i="2" s="1"/>
  <c r="AX12" i="2"/>
  <c r="CX11" i="1"/>
  <c r="DR11" i="1" s="1"/>
  <c r="CX12" i="1"/>
  <c r="DR12" i="1" s="1"/>
  <c r="CX10" i="1"/>
  <c r="DR10" i="1" s="1"/>
  <c r="G6" i="2" l="1"/>
  <c r="B3" i="3" s="1"/>
  <c r="B6" i="3" s="1"/>
  <c r="H7" i="2"/>
  <c r="BE7" i="2" l="1"/>
  <c r="BF7" i="2" s="1"/>
  <c r="BG7" i="2" s="1"/>
  <c r="AZ7" i="2"/>
  <c r="AU7" i="2"/>
  <c r="AV7" i="2" s="1"/>
  <c r="AW7" i="2" s="1"/>
  <c r="AP7" i="2"/>
  <c r="AK7" i="2"/>
  <c r="AL7" i="2" s="1"/>
  <c r="AM7" i="2" s="1"/>
  <c r="AF7" i="2"/>
  <c r="AA7" i="2"/>
  <c r="AB7" i="2" s="1"/>
  <c r="AC7" i="2" s="1"/>
  <c r="V7" i="2"/>
  <c r="Q7" i="2"/>
  <c r="R7" i="2" s="1"/>
  <c r="S7" i="2" s="1"/>
  <c r="L7" i="2"/>
  <c r="I7" i="2"/>
  <c r="DL7" i="1"/>
  <c r="CC7" i="1"/>
  <c r="CW7" i="1" s="1"/>
  <c r="CB7" i="1"/>
  <c r="DO7" i="1" s="1"/>
  <c r="CA7" i="1"/>
  <c r="DN7" i="1" s="1"/>
  <c r="BZ7" i="1"/>
  <c r="CT7" i="1" s="1"/>
  <c r="BY7" i="1"/>
  <c r="CS7" i="1" s="1"/>
  <c r="BX7" i="1"/>
  <c r="CR7" i="1" s="1"/>
  <c r="BW7" i="1"/>
  <c r="DJ7" i="1" s="1"/>
  <c r="BV7" i="1"/>
  <c r="CP7" i="1" s="1"/>
  <c r="BU7" i="1"/>
  <c r="CO7" i="1" s="1"/>
  <c r="BT7" i="1"/>
  <c r="DG7" i="1" s="1"/>
  <c r="BS7" i="1"/>
  <c r="DF7" i="1" s="1"/>
  <c r="BR7" i="1"/>
  <c r="CL7" i="1" s="1"/>
  <c r="BQ7" i="1"/>
  <c r="DE7" i="1" s="1"/>
  <c r="BP7" i="1"/>
  <c r="DD7" i="1" s="1"/>
  <c r="BO7" i="1"/>
  <c r="DC7" i="1" s="1"/>
  <c r="BN7" i="1"/>
  <c r="DB7" i="1" s="1"/>
  <c r="BM7" i="1"/>
  <c r="DA7" i="1" s="1"/>
  <c r="BL7" i="1"/>
  <c r="CZ7" i="1" s="1"/>
  <c r="BK7" i="1"/>
  <c r="BI7" i="1"/>
  <c r="BF7" i="1"/>
  <c r="BC7" i="1"/>
  <c r="AZ7" i="1"/>
  <c r="AW7" i="1"/>
  <c r="AQ7" i="1"/>
  <c r="AN7" i="1"/>
  <c r="AK7" i="1"/>
  <c r="AH7" i="1"/>
  <c r="AE7" i="1"/>
  <c r="AB7" i="1"/>
  <c r="Y7" i="1"/>
  <c r="V7" i="1"/>
  <c r="S7" i="1"/>
  <c r="P7" i="1"/>
  <c r="M7" i="1"/>
  <c r="J7" i="1"/>
  <c r="G7" i="1"/>
  <c r="DM7" i="1" l="1"/>
  <c r="BA7" i="2"/>
  <c r="BB7" i="2" s="1"/>
  <c r="AQ7" i="2"/>
  <c r="AR7" i="2" s="1"/>
  <c r="AG7" i="2"/>
  <c r="AH7" i="2" s="1"/>
  <c r="W7" i="2"/>
  <c r="X7" i="2" s="1"/>
  <c r="M7" i="2"/>
  <c r="N7" i="2" s="1"/>
  <c r="J7" i="2"/>
  <c r="T7" i="2"/>
  <c r="AD7" i="2"/>
  <c r="AN7" i="2"/>
  <c r="AX7" i="2"/>
  <c r="BH7" i="2"/>
  <c r="CD7" i="1"/>
  <c r="DI7" i="1"/>
  <c r="DH7" i="1"/>
  <c r="DP7" i="1"/>
  <c r="CF7" i="1"/>
  <c r="CN7" i="1"/>
  <c r="CV7" i="1"/>
  <c r="CE7" i="1"/>
  <c r="CI7" i="1"/>
  <c r="CM7" i="1"/>
  <c r="CQ7" i="1"/>
  <c r="CU7" i="1"/>
  <c r="CY7" i="1"/>
  <c r="DK7" i="1"/>
  <c r="CJ7" i="1"/>
  <c r="CG7" i="1"/>
  <c r="CK7" i="1"/>
  <c r="CH7" i="1"/>
  <c r="BE9" i="2"/>
  <c r="AZ9" i="2"/>
  <c r="AU9" i="2"/>
  <c r="AR9" i="2"/>
  <c r="AS9" i="2" s="1"/>
  <c r="AM9" i="2"/>
  <c r="AN9" i="2" s="1"/>
  <c r="AH9" i="2"/>
  <c r="AI9" i="2" s="1"/>
  <c r="AA9" i="2"/>
  <c r="AB9" i="2" s="1"/>
  <c r="X9" i="2"/>
  <c r="Y9" i="2" s="1"/>
  <c r="R9" i="2"/>
  <c r="S9" i="2" s="1"/>
  <c r="T9" i="2" s="1"/>
  <c r="L9" i="2"/>
  <c r="M9" i="2" s="1"/>
  <c r="N9" i="2" s="1"/>
  <c r="BE8" i="2"/>
  <c r="BF8" i="2" s="1"/>
  <c r="BG8" i="2" s="1"/>
  <c r="AZ8" i="2"/>
  <c r="BA8" i="2" s="1"/>
  <c r="BB8" i="2" s="1"/>
  <c r="AU8" i="2"/>
  <c r="AV8" i="2" s="1"/>
  <c r="AW8" i="2" s="1"/>
  <c r="AP8" i="2"/>
  <c r="AQ8" i="2" s="1"/>
  <c r="AR8" i="2" s="1"/>
  <c r="AK8" i="2"/>
  <c r="AL8" i="2" s="1"/>
  <c r="AM8" i="2" s="1"/>
  <c r="AF8" i="2"/>
  <c r="AG8" i="2" s="1"/>
  <c r="AH8" i="2" s="1"/>
  <c r="AA8" i="2"/>
  <c r="AB8" i="2" s="1"/>
  <c r="AC8" i="2" s="1"/>
  <c r="V8" i="2"/>
  <c r="W8" i="2" s="1"/>
  <c r="X8" i="2" s="1"/>
  <c r="Q8" i="2"/>
  <c r="R8" i="2" s="1"/>
  <c r="S8" i="2" s="1"/>
  <c r="L8" i="2"/>
  <c r="M8" i="2" s="1"/>
  <c r="N8" i="2" s="1"/>
  <c r="BE6" i="2"/>
  <c r="BF6" i="2" s="1"/>
  <c r="BG6" i="2" s="1"/>
  <c r="AZ6" i="2"/>
  <c r="BA6" i="2" s="1"/>
  <c r="BB6" i="2" s="1"/>
  <c r="AU6" i="2"/>
  <c r="AV6" i="2" s="1"/>
  <c r="AW6" i="2" s="1"/>
  <c r="AP6" i="2"/>
  <c r="AQ6" i="2" s="1"/>
  <c r="AR6" i="2" s="1"/>
  <c r="AK6" i="2"/>
  <c r="AL6" i="2" s="1"/>
  <c r="AM6" i="2" s="1"/>
  <c r="AF6" i="2"/>
  <c r="AG6" i="2" s="1"/>
  <c r="AH6" i="2" s="1"/>
  <c r="AA6" i="2"/>
  <c r="AB6" i="2" s="1"/>
  <c r="AC6" i="2" s="1"/>
  <c r="V6" i="2"/>
  <c r="W6" i="2" s="1"/>
  <c r="X6" i="2" s="1"/>
  <c r="Q6" i="2"/>
  <c r="R6" i="2" s="1"/>
  <c r="S6" i="2" s="1"/>
  <c r="L6" i="2"/>
  <c r="M6" i="2" s="1"/>
  <c r="N6" i="2" s="1"/>
  <c r="DQ7" i="1" l="1"/>
  <c r="O7" i="2"/>
  <c r="H6" i="2"/>
  <c r="I9" i="2"/>
  <c r="J9" i="2" s="1"/>
  <c r="BC7" i="2"/>
  <c r="AS7" i="2"/>
  <c r="AI7" i="2"/>
  <c r="Y7" i="2"/>
  <c r="CX7" i="1"/>
  <c r="DR7" i="1" s="1"/>
  <c r="BA9" i="2"/>
  <c r="BB9" i="2" s="1"/>
  <c r="BC9" i="2" s="1"/>
  <c r="AV9" i="2"/>
  <c r="AW9" i="2" s="1"/>
  <c r="AX9" i="2" s="1"/>
  <c r="BF9" i="2"/>
  <c r="BG9" i="2" s="1"/>
  <c r="BH9" i="2" s="1"/>
  <c r="O6" i="2"/>
  <c r="T6" i="2"/>
  <c r="Y6" i="2"/>
  <c r="AD6" i="2"/>
  <c r="AI6" i="2"/>
  <c r="AN6" i="2"/>
  <c r="AS6" i="2"/>
  <c r="AX6" i="2"/>
  <c r="BC6" i="2"/>
  <c r="BH6" i="2"/>
  <c r="O8" i="2"/>
  <c r="T8" i="2"/>
  <c r="Y8" i="2"/>
  <c r="AD8" i="2"/>
  <c r="AI8" i="2"/>
  <c r="AN8" i="2"/>
  <c r="AS8" i="2"/>
  <c r="AX8" i="2"/>
  <c r="BC8" i="2"/>
  <c r="BH8" i="2"/>
  <c r="O9" i="2"/>
  <c r="AC9" i="2"/>
  <c r="AD9" i="2" s="1"/>
  <c r="I6" i="2" l="1"/>
  <c r="CC9" i="1"/>
  <c r="CW9" i="1" s="1"/>
  <c r="CB9" i="1"/>
  <c r="CV9" i="1" s="1"/>
  <c r="CA9" i="1"/>
  <c r="DN9" i="1" s="1"/>
  <c r="BZ9" i="1"/>
  <c r="CT9" i="1" s="1"/>
  <c r="BY9" i="1"/>
  <c r="CS9" i="1" s="1"/>
  <c r="BX9" i="1"/>
  <c r="CR9" i="1" s="1"/>
  <c r="BW9" i="1"/>
  <c r="DJ9" i="1" s="1"/>
  <c r="BV9" i="1"/>
  <c r="CP9" i="1" s="1"/>
  <c r="BU9" i="1"/>
  <c r="CO9" i="1" s="1"/>
  <c r="BT9" i="1"/>
  <c r="CN9" i="1" s="1"/>
  <c r="BS9" i="1"/>
  <c r="DF9" i="1" s="1"/>
  <c r="BR9" i="1"/>
  <c r="CL9" i="1" s="1"/>
  <c r="BQ9" i="1"/>
  <c r="DE9" i="1" s="1"/>
  <c r="BP9" i="1"/>
  <c r="DD9" i="1" s="1"/>
  <c r="BO9" i="1"/>
  <c r="DC9" i="1" s="1"/>
  <c r="BN9" i="1"/>
  <c r="DB9" i="1" s="1"/>
  <c r="BM9" i="1"/>
  <c r="DA9" i="1" s="1"/>
  <c r="BL9" i="1"/>
  <c r="CZ9" i="1" s="1"/>
  <c r="BK9" i="1"/>
  <c r="BI9" i="1"/>
  <c r="BF9" i="1"/>
  <c r="BC9" i="1"/>
  <c r="AZ9" i="1"/>
  <c r="AW9" i="1"/>
  <c r="AQ9" i="1"/>
  <c r="AN9" i="1"/>
  <c r="AK9" i="1"/>
  <c r="AH9" i="1"/>
  <c r="AE9" i="1"/>
  <c r="AB9" i="1"/>
  <c r="Y9" i="1"/>
  <c r="V9" i="1"/>
  <c r="S9" i="1"/>
  <c r="P9" i="1"/>
  <c r="M9" i="1"/>
  <c r="J9" i="1"/>
  <c r="G9" i="1"/>
  <c r="CC8" i="1"/>
  <c r="DP8" i="1" s="1"/>
  <c r="CB8" i="1"/>
  <c r="CV8" i="1" s="1"/>
  <c r="CA8" i="1"/>
  <c r="CU8" i="1" s="1"/>
  <c r="BZ8" i="1"/>
  <c r="CT8" i="1" s="1"/>
  <c r="BY8" i="1"/>
  <c r="DL8" i="1" s="1"/>
  <c r="BX8" i="1"/>
  <c r="CR8" i="1" s="1"/>
  <c r="BW8" i="1"/>
  <c r="CQ8" i="1" s="1"/>
  <c r="BV8" i="1"/>
  <c r="CP8" i="1" s="1"/>
  <c r="BU8" i="1"/>
  <c r="DH8" i="1" s="1"/>
  <c r="BT8" i="1"/>
  <c r="CN8" i="1" s="1"/>
  <c r="BS8" i="1"/>
  <c r="CM8" i="1" s="1"/>
  <c r="BR8" i="1"/>
  <c r="CL8" i="1" s="1"/>
  <c r="BQ8" i="1"/>
  <c r="DE8" i="1" s="1"/>
  <c r="BP8" i="1"/>
  <c r="DD8" i="1" s="1"/>
  <c r="BO8" i="1"/>
  <c r="DC8" i="1" s="1"/>
  <c r="BN8" i="1"/>
  <c r="DB8" i="1" s="1"/>
  <c r="BM8" i="1"/>
  <c r="DA8" i="1" s="1"/>
  <c r="BL8" i="1"/>
  <c r="CZ8" i="1" s="1"/>
  <c r="BK8" i="1"/>
  <c r="CY8" i="1" s="1"/>
  <c r="BI8" i="1"/>
  <c r="BF8" i="1"/>
  <c r="BC8" i="1"/>
  <c r="AZ8" i="1"/>
  <c r="AW8" i="1"/>
  <c r="AQ8" i="1"/>
  <c r="AN8" i="1"/>
  <c r="AK8" i="1"/>
  <c r="AH8" i="1"/>
  <c r="AE8" i="1"/>
  <c r="AB8" i="1"/>
  <c r="Y8" i="1"/>
  <c r="V8" i="1"/>
  <c r="S8" i="1"/>
  <c r="P8" i="1"/>
  <c r="M8" i="1"/>
  <c r="J8" i="1"/>
  <c r="G8" i="1"/>
  <c r="CC6" i="1"/>
  <c r="DP6" i="1" s="1"/>
  <c r="CB6" i="1"/>
  <c r="CV6" i="1" s="1"/>
  <c r="CA6" i="1"/>
  <c r="CU6" i="1" s="1"/>
  <c r="BZ6" i="1"/>
  <c r="CT6" i="1" s="1"/>
  <c r="BY6" i="1"/>
  <c r="DL6" i="1" s="1"/>
  <c r="BX6" i="1"/>
  <c r="CR6" i="1" s="1"/>
  <c r="BW6" i="1"/>
  <c r="CQ6" i="1" s="1"/>
  <c r="BV6" i="1"/>
  <c r="CP6" i="1" s="1"/>
  <c r="BU6" i="1"/>
  <c r="DH6" i="1" s="1"/>
  <c r="BT6" i="1"/>
  <c r="CN6" i="1" s="1"/>
  <c r="BS6" i="1"/>
  <c r="CM6" i="1" s="1"/>
  <c r="BR6" i="1"/>
  <c r="CL6" i="1" s="1"/>
  <c r="BQ6" i="1"/>
  <c r="DE6" i="1" s="1"/>
  <c r="BP6" i="1"/>
  <c r="DD6" i="1" s="1"/>
  <c r="BO6" i="1"/>
  <c r="DC6" i="1" s="1"/>
  <c r="BN6" i="1"/>
  <c r="DB6" i="1" s="1"/>
  <c r="BM6" i="1"/>
  <c r="DA6" i="1" s="1"/>
  <c r="BL6" i="1"/>
  <c r="CZ6" i="1" s="1"/>
  <c r="BK6" i="1"/>
  <c r="CY6" i="1" s="1"/>
  <c r="BI6" i="1"/>
  <c r="BF6" i="1"/>
  <c r="BC6" i="1"/>
  <c r="AZ6" i="1"/>
  <c r="AW6" i="1"/>
  <c r="AQ6" i="1"/>
  <c r="AN6" i="1"/>
  <c r="AK6" i="1"/>
  <c r="AH6" i="1"/>
  <c r="AE6" i="1"/>
  <c r="AB6" i="1"/>
  <c r="Y6" i="1"/>
  <c r="V6" i="1"/>
  <c r="S6" i="1"/>
  <c r="P6" i="1"/>
  <c r="M6" i="1"/>
  <c r="J6" i="1"/>
  <c r="G6" i="1"/>
  <c r="J6" i="2" l="1"/>
  <c r="DG6" i="1"/>
  <c r="DO6" i="1"/>
  <c r="DM9" i="1"/>
  <c r="DG8" i="1"/>
  <c r="DO8" i="1"/>
  <c r="DK9" i="1"/>
  <c r="DK6" i="1"/>
  <c r="DK8" i="1"/>
  <c r="DG9" i="1"/>
  <c r="DO9" i="1"/>
  <c r="DI6" i="1"/>
  <c r="DI8" i="1"/>
  <c r="DM6" i="1"/>
  <c r="DM8" i="1"/>
  <c r="CD9" i="1"/>
  <c r="DI9" i="1"/>
  <c r="CG6" i="1"/>
  <c r="CK6" i="1"/>
  <c r="CO6" i="1"/>
  <c r="CS6" i="1"/>
  <c r="CW6" i="1"/>
  <c r="CG8" i="1"/>
  <c r="CK8" i="1"/>
  <c r="CO8" i="1"/>
  <c r="CS8" i="1"/>
  <c r="CW8" i="1"/>
  <c r="CE9" i="1"/>
  <c r="CI9" i="1"/>
  <c r="CM9" i="1"/>
  <c r="CQ9" i="1"/>
  <c r="CU9" i="1"/>
  <c r="CY9" i="1"/>
  <c r="CD6" i="1"/>
  <c r="CH6" i="1"/>
  <c r="DF6" i="1"/>
  <c r="DJ6" i="1"/>
  <c r="DN6" i="1"/>
  <c r="CD8" i="1"/>
  <c r="CH8" i="1"/>
  <c r="DF8" i="1"/>
  <c r="DJ8" i="1"/>
  <c r="DN8" i="1"/>
  <c r="CF9" i="1"/>
  <c r="CJ9" i="1"/>
  <c r="DH9" i="1"/>
  <c r="DL9" i="1"/>
  <c r="DP9" i="1"/>
  <c r="CE6" i="1"/>
  <c r="CI6" i="1"/>
  <c r="CE8" i="1"/>
  <c r="CI8" i="1"/>
  <c r="CG9" i="1"/>
  <c r="CK9" i="1"/>
  <c r="CF6" i="1"/>
  <c r="CJ6" i="1"/>
  <c r="CF8" i="1"/>
  <c r="CJ8" i="1"/>
  <c r="CH9" i="1"/>
  <c r="DQ8" i="1" l="1"/>
  <c r="DQ6" i="1"/>
  <c r="CX9" i="1"/>
  <c r="DR9" i="1" s="1"/>
  <c r="DQ9" i="1"/>
  <c r="CX8" i="1"/>
  <c r="DR8" i="1" s="1"/>
  <c r="CX6" i="1"/>
  <c r="DR6" i="1" s="1"/>
</calcChain>
</file>

<file path=xl/comments1.xml><?xml version="1.0" encoding="utf-8"?>
<comments xmlns="http://schemas.openxmlformats.org/spreadsheetml/2006/main">
  <authors>
    <author>WYSOCKI Matthieu</author>
  </authors>
  <commentList>
    <comment ref="G10" authorId="0">
      <text>
        <r>
          <rPr>
            <b/>
            <sz val="9"/>
            <color indexed="81"/>
            <rFont val="Tahoma"/>
            <family val="2"/>
          </rPr>
          <t>WYSOCKI Matthieu:</t>
        </r>
        <r>
          <rPr>
            <sz val="9"/>
            <color indexed="81"/>
            <rFont val="Tahoma"/>
            <family val="2"/>
          </rPr>
          <t xml:space="preserve">
Sur site Client</t>
        </r>
      </text>
    </comment>
  </commentList>
</comments>
</file>

<file path=xl/sharedStrings.xml><?xml version="1.0" encoding="utf-8"?>
<sst xmlns="http://schemas.openxmlformats.org/spreadsheetml/2006/main" count="444" uniqueCount="84">
  <si>
    <t>Serrage au couple</t>
  </si>
  <si>
    <t>Câblage</t>
  </si>
  <si>
    <t>Perçage/Taraudage</t>
  </si>
  <si>
    <t>Epinglage/Vissage</t>
  </si>
  <si>
    <t>Rivetage</t>
  </si>
  <si>
    <t>Jeux et affleurements</t>
  </si>
  <si>
    <t>Aspect</t>
  </si>
  <si>
    <t>Collage/Masticage</t>
  </si>
  <si>
    <t>Ecrou à sertir</t>
  </si>
  <si>
    <t>Tuyauterie</t>
  </si>
  <si>
    <t>Initiation câblage</t>
  </si>
  <si>
    <t>WCM Peinture</t>
  </si>
  <si>
    <t>WCM Soudure</t>
  </si>
  <si>
    <t>Auto-contrôle</t>
  </si>
  <si>
    <t>EHS</t>
  </si>
  <si>
    <t>Safety</t>
  </si>
  <si>
    <t>Qualité</t>
  </si>
  <si>
    <t>5S</t>
  </si>
  <si>
    <t>Plan &amp; Documentation</t>
  </si>
  <si>
    <t>Nom</t>
  </si>
  <si>
    <t>Prénom Matricule</t>
  </si>
  <si>
    <t>Ligne</t>
  </si>
  <si>
    <t>Responsable EPU</t>
  </si>
  <si>
    <t>Métier</t>
  </si>
  <si>
    <t>Formation</t>
  </si>
  <si>
    <t>Requalification</t>
  </si>
  <si>
    <t>Acquis</t>
  </si>
  <si>
    <t>Sensibilisation</t>
  </si>
  <si>
    <t>non applicable</t>
  </si>
  <si>
    <t>Réalisé</t>
  </si>
  <si>
    <t>Peinture</t>
  </si>
  <si>
    <t>Soudure</t>
  </si>
  <si>
    <t>Formation obligatoire</t>
  </si>
  <si>
    <t>Formations réalisées</t>
  </si>
  <si>
    <t>Non obligatoire</t>
  </si>
  <si>
    <t>Avancement</t>
  </si>
  <si>
    <t>AAAAAA</t>
  </si>
  <si>
    <t>Test</t>
  </si>
  <si>
    <t>Garnisseur</t>
  </si>
  <si>
    <t>Attente</t>
  </si>
  <si>
    <t>OK</t>
  </si>
  <si>
    <t>ADAMCZEWSKI</t>
  </si>
  <si>
    <t>Serge VPF26640</t>
  </si>
  <si>
    <t>MF01</t>
  </si>
  <si>
    <t>Clouet-Foraison Marjo</t>
  </si>
  <si>
    <t>Technicien de contrôle</t>
  </si>
  <si>
    <t>AGEZ*</t>
  </si>
  <si>
    <r>
      <rPr>
        <sz val="11"/>
        <rFont val="Calibri"/>
        <family val="2"/>
        <scheme val="minor"/>
      </rPr>
      <t>Grégory</t>
    </r>
    <r>
      <rPr>
        <b/>
        <sz val="11"/>
        <color rgb="FFC00000"/>
        <rFont val="Calibri"/>
        <family val="2"/>
        <scheme val="minor"/>
      </rPr>
      <t xml:space="preserve"> VPF5060</t>
    </r>
  </si>
  <si>
    <t>Boulinguiez JPierre</t>
  </si>
  <si>
    <t>Date de Formation</t>
  </si>
  <si>
    <t>Audit 6</t>
  </si>
  <si>
    <t>Audit 12</t>
  </si>
  <si>
    <t>Audit 18</t>
  </si>
  <si>
    <t>Audit 24</t>
  </si>
  <si>
    <t>Validé</t>
  </si>
  <si>
    <t>Total de Validé :</t>
  </si>
  <si>
    <t>ADAM</t>
  </si>
  <si>
    <t>Joël VPF45678</t>
  </si>
  <si>
    <t>MI09</t>
  </si>
  <si>
    <t>Xerra Franco</t>
  </si>
  <si>
    <t>20/09/2013</t>
  </si>
  <si>
    <t>Total NOK :</t>
  </si>
  <si>
    <t>Pourcentage Validé :</t>
  </si>
  <si>
    <t>Pourcentage NOK :</t>
  </si>
  <si>
    <t>Total stagiaire ayant fait la formation :</t>
  </si>
  <si>
    <t>Pourcentage date en cours :</t>
  </si>
  <si>
    <t xml:space="preserve">AHAMRI </t>
  </si>
  <si>
    <t>Mohamed  FWI206418</t>
  </si>
  <si>
    <t>TTNG</t>
  </si>
  <si>
    <t>Richard René</t>
  </si>
  <si>
    <t>Technicien FWI</t>
  </si>
  <si>
    <t>AIT AMIR</t>
  </si>
  <si>
    <t>Amar VPF25706</t>
  </si>
  <si>
    <t>Wicke Arnaud</t>
  </si>
  <si>
    <t>AIT IHYA</t>
  </si>
  <si>
    <t>Hassan VPF 25708</t>
  </si>
  <si>
    <t>Tout projet</t>
  </si>
  <si>
    <t>Argentel Christophe</t>
  </si>
  <si>
    <t>Peintre</t>
  </si>
  <si>
    <t>Validé pour le mois en cours :</t>
  </si>
  <si>
    <t>Total à Valider pour le mois en cours :</t>
  </si>
  <si>
    <t>Pourcentage de Validé pour le mois en cours :</t>
  </si>
  <si>
    <t>Je voudrai calculer comme indiqué, est ce possible ?</t>
  </si>
  <si>
    <t>Total de date en cours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</si>
</sst>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mmm\-yy;@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2" tint="-0.749961851863155"/>
      <name val="Calibri"/>
      <family val="2"/>
      <scheme val="minor"/>
    </font>
    <font>
      <b/>
      <sz val="11"/>
      <color theme="5" tint="-0.24994659260841701"/>
      <name val="Calibri"/>
      <family val="2"/>
      <scheme val="minor"/>
    </font>
    <font>
      <b/>
      <sz val="11"/>
      <color theme="3" tint="-0.24994659260841701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Bernard MT Condensed"/>
      <family val="1"/>
    </font>
    <font>
      <b/>
      <sz val="11"/>
      <color rgb="FFC00000"/>
      <name val="Calibri"/>
      <family val="2"/>
      <scheme val="minor"/>
    </font>
    <font>
      <sz val="11"/>
      <color rgb="FF000000"/>
      <name val="Calibri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12">
    <fill>
      <patternFill patternType="none"/>
    </fill>
    <fill>
      <patternFill patternType="gray125"/>
    </fill>
    <fill>
      <patternFill patternType="solid">
        <fgColor theme="2" tint="-0.24994659260841701"/>
        <bgColor indexed="64"/>
      </patternFill>
    </fill>
    <fill>
      <patternFill patternType="solid">
        <fgColor theme="5" tint="0.5999633777886288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4" tint="0.599963377788628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</fills>
  <borders count="47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72">
    <xf numFmtId="0" fontId="0" fillId="0" borderId="0" xfId="0"/>
    <xf numFmtId="0" fontId="0" fillId="0" borderId="1" xfId="0" applyBorder="1" applyAlignment="1" applyProtection="1">
      <alignment vertical="center"/>
      <protection locked="0"/>
    </xf>
    <xf numFmtId="0" fontId="0" fillId="0" borderId="0" xfId="0" applyBorder="1" applyProtection="1">
      <protection locked="0"/>
    </xf>
    <xf numFmtId="0" fontId="0" fillId="0" borderId="0" xfId="0" applyProtection="1">
      <protection locked="0"/>
    </xf>
    <xf numFmtId="0" fontId="0" fillId="0" borderId="6" xfId="0" applyBorder="1" applyProtection="1">
      <protection locked="0"/>
    </xf>
    <xf numFmtId="0" fontId="0" fillId="0" borderId="7" xfId="0" applyBorder="1" applyAlignment="1" applyProtection="1">
      <alignment horizontal="left" vertical="center"/>
      <protection locked="0"/>
    </xf>
    <xf numFmtId="0" fontId="0" fillId="0" borderId="8" xfId="0" applyBorder="1" applyAlignment="1" applyProtection="1">
      <alignment horizontal="left" vertical="center"/>
      <protection locked="0"/>
    </xf>
    <xf numFmtId="0" fontId="0" fillId="0" borderId="6" xfId="0" applyBorder="1" applyAlignment="1" applyProtection="1">
      <alignment horizontal="left" vertical="center"/>
      <protection locked="0"/>
    </xf>
    <xf numFmtId="0" fontId="0" fillId="0" borderId="9" xfId="0" applyBorder="1" applyAlignment="1" applyProtection="1">
      <alignment horizontal="left" vertical="center"/>
      <protection locked="0"/>
    </xf>
    <xf numFmtId="0" fontId="0" fillId="0" borderId="10" xfId="0" applyBorder="1" applyAlignment="1" applyProtection="1">
      <alignment horizontal="left" vertical="center"/>
      <protection locked="0"/>
    </xf>
    <xf numFmtId="0" fontId="0" fillId="0" borderId="11" xfId="0" applyBorder="1" applyAlignment="1" applyProtection="1">
      <alignment horizontal="left" vertical="center"/>
      <protection locked="0"/>
    </xf>
    <xf numFmtId="0" fontId="0" fillId="0" borderId="12" xfId="0" applyBorder="1" applyAlignment="1" applyProtection="1">
      <alignment horizontal="left" vertical="center"/>
      <protection locked="0"/>
    </xf>
    <xf numFmtId="0" fontId="0" fillId="0" borderId="12" xfId="0" applyBorder="1" applyAlignment="1" applyProtection="1">
      <alignment horizontal="left"/>
      <protection locked="0"/>
    </xf>
    <xf numFmtId="0" fontId="0" fillId="0" borderId="13" xfId="0" applyBorder="1" applyAlignment="1" applyProtection="1">
      <alignment horizontal="left" vertical="center"/>
      <protection locked="0"/>
    </xf>
    <xf numFmtId="0" fontId="0" fillId="0" borderId="7" xfId="0" applyBorder="1" applyAlignment="1" applyProtection="1">
      <alignment horizontal="left"/>
      <protection locked="0"/>
    </xf>
    <xf numFmtId="0" fontId="0" fillId="0" borderId="14" xfId="0" applyBorder="1" applyAlignment="1" applyProtection="1">
      <alignment horizontal="left" vertical="center"/>
      <protection locked="0"/>
    </xf>
    <xf numFmtId="0" fontId="0" fillId="6" borderId="15" xfId="0" applyFill="1" applyBorder="1" applyProtection="1">
      <protection locked="0"/>
    </xf>
    <xf numFmtId="0" fontId="0" fillId="0" borderId="16" xfId="0" applyBorder="1" applyAlignment="1" applyProtection="1">
      <alignment vertical="center"/>
      <protection locked="0"/>
    </xf>
    <xf numFmtId="0" fontId="0" fillId="0" borderId="17" xfId="0" applyBorder="1" applyAlignment="1" applyProtection="1">
      <alignment vertical="center"/>
      <protection locked="0"/>
    </xf>
    <xf numFmtId="14" fontId="0" fillId="0" borderId="16" xfId="0" applyNumberFormat="1" applyBorder="1" applyProtection="1"/>
    <xf numFmtId="14" fontId="0" fillId="0" borderId="17" xfId="0" applyNumberFormat="1" applyFill="1" applyBorder="1" applyProtection="1">
      <protection locked="0"/>
    </xf>
    <xf numFmtId="14" fontId="0" fillId="0" borderId="15" xfId="0" applyNumberFormat="1" applyBorder="1" applyProtection="1">
      <protection locked="0"/>
    </xf>
    <xf numFmtId="14" fontId="0" fillId="7" borderId="16" xfId="0" applyNumberFormat="1" applyFill="1" applyBorder="1" applyProtection="1"/>
    <xf numFmtId="0" fontId="0" fillId="0" borderId="12" xfId="0" applyBorder="1" applyAlignment="1" applyProtection="1">
      <alignment horizontal="center" vertical="center" wrapText="1"/>
    </xf>
    <xf numFmtId="0" fontId="0" fillId="0" borderId="15" xfId="0" applyBorder="1" applyProtection="1"/>
    <xf numFmtId="0" fontId="0" fillId="0" borderId="16" xfId="0" applyBorder="1" applyProtection="1"/>
    <xf numFmtId="9" fontId="0" fillId="0" borderId="17" xfId="1" applyNumberFormat="1" applyFont="1" applyBorder="1" applyProtection="1"/>
    <xf numFmtId="0" fontId="0" fillId="8" borderId="18" xfId="0" applyFill="1" applyBorder="1" applyProtection="1">
      <protection locked="0"/>
    </xf>
    <xf numFmtId="0" fontId="0" fillId="0" borderId="20" xfId="0" applyBorder="1" applyAlignment="1" applyProtection="1">
      <alignment vertical="center"/>
      <protection locked="0"/>
    </xf>
    <xf numFmtId="14" fontId="0" fillId="0" borderId="20" xfId="0" applyNumberFormat="1" applyBorder="1" applyProtection="1"/>
    <xf numFmtId="0" fontId="0" fillId="8" borderId="21" xfId="0" applyFill="1" applyBorder="1" applyProtection="1">
      <protection locked="0"/>
    </xf>
    <xf numFmtId="0" fontId="0" fillId="0" borderId="19" xfId="0" applyBorder="1" applyProtection="1">
      <protection locked="0"/>
    </xf>
    <xf numFmtId="14" fontId="0" fillId="0" borderId="19" xfId="0" applyNumberFormat="1" applyBorder="1" applyProtection="1"/>
    <xf numFmtId="14" fontId="0" fillId="0" borderId="21" xfId="0" applyNumberFormat="1" applyFill="1" applyBorder="1" applyProtection="1">
      <protection locked="0"/>
    </xf>
    <xf numFmtId="14" fontId="0" fillId="0" borderId="18" xfId="0" applyNumberFormat="1" applyBorder="1" applyProtection="1">
      <protection locked="0"/>
    </xf>
    <xf numFmtId="0" fontId="0" fillId="0" borderId="18" xfId="0" applyBorder="1" applyProtection="1">
      <protection locked="0"/>
    </xf>
    <xf numFmtId="0" fontId="0" fillId="0" borderId="21" xfId="0" applyBorder="1" applyProtection="1">
      <protection locked="0"/>
    </xf>
    <xf numFmtId="14" fontId="0" fillId="0" borderId="19" xfId="0" applyNumberFormat="1" applyFont="1" applyBorder="1" applyProtection="1">
      <protection locked="0"/>
    </xf>
    <xf numFmtId="14" fontId="0" fillId="0" borderId="19" xfId="0" applyNumberFormat="1" applyFont="1" applyBorder="1" applyProtection="1"/>
    <xf numFmtId="14" fontId="0" fillId="7" borderId="20" xfId="0" applyNumberFormat="1" applyFill="1" applyBorder="1" applyProtection="1"/>
    <xf numFmtId="0" fontId="0" fillId="0" borderId="0" xfId="0" applyBorder="1" applyAlignment="1" applyProtection="1">
      <alignment horizontal="center" vertical="center" wrapText="1"/>
    </xf>
    <xf numFmtId="0" fontId="7" fillId="0" borderId="18" xfId="0" applyFont="1" applyBorder="1" applyProtection="1">
      <protection locked="0"/>
    </xf>
    <xf numFmtId="0" fontId="7" fillId="0" borderId="19" xfId="0" applyFont="1" applyBorder="1" applyProtection="1">
      <protection locked="0"/>
    </xf>
    <xf numFmtId="0" fontId="7" fillId="0" borderId="20" xfId="0" applyFont="1" applyBorder="1"/>
    <xf numFmtId="0" fontId="7" fillId="0" borderId="21" xfId="0" applyFont="1" applyBorder="1"/>
    <xf numFmtId="14" fontId="7" fillId="0" borderId="20" xfId="0" applyNumberFormat="1" applyFont="1" applyBorder="1" applyProtection="1"/>
    <xf numFmtId="14" fontId="7" fillId="0" borderId="19" xfId="0" applyNumberFormat="1" applyFont="1" applyBorder="1" applyProtection="1">
      <protection locked="0"/>
    </xf>
    <xf numFmtId="14" fontId="7" fillId="0" borderId="21" xfId="0" applyNumberFormat="1" applyFont="1" applyFill="1" applyBorder="1" applyProtection="1">
      <protection locked="0"/>
    </xf>
    <xf numFmtId="0" fontId="7" fillId="7" borderId="21" xfId="0" applyFont="1" applyFill="1" applyBorder="1" applyProtection="1">
      <protection locked="0"/>
    </xf>
    <xf numFmtId="9" fontId="0" fillId="0" borderId="17" xfId="1" applyFont="1" applyBorder="1" applyProtection="1"/>
    <xf numFmtId="0" fontId="8" fillId="0" borderId="19" xfId="0" applyFont="1" applyBorder="1" applyProtection="1">
      <protection locked="0"/>
    </xf>
    <xf numFmtId="14" fontId="0" fillId="0" borderId="19" xfId="0" applyNumberFormat="1" applyBorder="1" applyProtection="1">
      <protection locked="0"/>
    </xf>
    <xf numFmtId="14" fontId="0" fillId="8" borderId="21" xfId="0" applyNumberFormat="1" applyFill="1" applyBorder="1" applyProtection="1">
      <protection locked="0"/>
    </xf>
    <xf numFmtId="0" fontId="0" fillId="0" borderId="0" xfId="0" applyBorder="1"/>
    <xf numFmtId="0" fontId="2" fillId="0" borderId="22" xfId="0" applyFont="1" applyFill="1" applyBorder="1" applyAlignment="1" applyProtection="1">
      <alignment horizontal="left" vertical="center"/>
      <protection locked="0"/>
    </xf>
    <xf numFmtId="0" fontId="2" fillId="0" borderId="6" xfId="0" applyFont="1" applyBorder="1" applyAlignment="1" applyProtection="1">
      <alignment horizontal="left" vertical="center"/>
      <protection locked="0"/>
    </xf>
    <xf numFmtId="0" fontId="2" fillId="0" borderId="7" xfId="0" applyFont="1" applyBorder="1" applyAlignment="1" applyProtection="1">
      <alignment horizontal="left" vertical="center"/>
      <protection locked="0"/>
    </xf>
    <xf numFmtId="0" fontId="2" fillId="0" borderId="6" xfId="0" applyFont="1" applyFill="1" applyBorder="1" applyAlignment="1" applyProtection="1">
      <alignment horizontal="left" vertical="center"/>
      <protection locked="0"/>
    </xf>
    <xf numFmtId="0" fontId="2" fillId="0" borderId="8" xfId="0" applyFont="1" applyBorder="1" applyAlignment="1" applyProtection="1">
      <alignment horizontal="left" vertical="center"/>
      <protection locked="0"/>
    </xf>
    <xf numFmtId="14" fontId="0" fillId="0" borderId="23" xfId="0" applyNumberFormat="1" applyBorder="1" applyAlignment="1" applyProtection="1">
      <alignment horizontal="right"/>
    </xf>
    <xf numFmtId="164" fontId="0" fillId="0" borderId="15" xfId="0" applyNumberFormat="1" applyBorder="1"/>
    <xf numFmtId="164" fontId="0" fillId="0" borderId="16" xfId="0" applyNumberFormat="1" applyBorder="1"/>
    <xf numFmtId="164" fontId="0" fillId="0" borderId="17" xfId="0" applyNumberFormat="1" applyBorder="1"/>
    <xf numFmtId="14" fontId="0" fillId="0" borderId="24" xfId="0" applyNumberFormat="1" applyBorder="1" applyAlignment="1" applyProtection="1">
      <alignment horizontal="right"/>
      <protection locked="0"/>
    </xf>
    <xf numFmtId="14" fontId="0" fillId="0" borderId="25" xfId="0" applyNumberFormat="1" applyBorder="1" applyProtection="1">
      <protection locked="0"/>
    </xf>
    <xf numFmtId="164" fontId="0" fillId="0" borderId="18" xfId="0" applyNumberFormat="1" applyBorder="1"/>
    <xf numFmtId="164" fontId="0" fillId="0" borderId="20" xfId="0" applyNumberFormat="1" applyBorder="1"/>
    <xf numFmtId="164" fontId="0" fillId="0" borderId="21" xfId="0" applyNumberFormat="1" applyBorder="1"/>
    <xf numFmtId="0" fontId="0" fillId="0" borderId="25" xfId="0" applyBorder="1" applyProtection="1">
      <protection locked="0"/>
    </xf>
    <xf numFmtId="14" fontId="0" fillId="0" borderId="26" xfId="0" applyNumberFormat="1" applyBorder="1" applyProtection="1">
      <protection locked="0"/>
    </xf>
    <xf numFmtId="14" fontId="0" fillId="0" borderId="26" xfId="0" applyNumberFormat="1" applyBorder="1" applyAlignment="1" applyProtection="1">
      <alignment horizontal="right"/>
      <protection locked="0"/>
    </xf>
    <xf numFmtId="0" fontId="0" fillId="9" borderId="25" xfId="0" applyFill="1" applyBorder="1" applyProtection="1">
      <protection locked="0"/>
    </xf>
    <xf numFmtId="164" fontId="0" fillId="9" borderId="18" xfId="0" applyNumberFormat="1" applyFill="1" applyBorder="1"/>
    <xf numFmtId="164" fontId="0" fillId="9" borderId="20" xfId="0" applyNumberFormat="1" applyFill="1" applyBorder="1"/>
    <xf numFmtId="164" fontId="0" fillId="9" borderId="21" xfId="0" applyNumberFormat="1" applyFill="1" applyBorder="1"/>
    <xf numFmtId="14" fontId="7" fillId="9" borderId="25" xfId="0" applyNumberFormat="1" applyFont="1" applyFill="1" applyBorder="1" applyProtection="1">
      <protection locked="0"/>
    </xf>
    <xf numFmtId="0" fontId="0" fillId="9" borderId="26" xfId="0" applyFill="1" applyBorder="1" applyProtection="1">
      <protection locked="0"/>
    </xf>
    <xf numFmtId="14" fontId="0" fillId="9" borderId="26" xfId="0" applyNumberFormat="1" applyFill="1" applyBorder="1" applyAlignment="1" applyProtection="1">
      <alignment horizontal="center"/>
      <protection locked="0"/>
    </xf>
    <xf numFmtId="14" fontId="0" fillId="9" borderId="26" xfId="0" applyNumberFormat="1" applyFill="1" applyBorder="1" applyAlignment="1" applyProtection="1">
      <alignment horizontal="right"/>
      <protection locked="0"/>
    </xf>
    <xf numFmtId="14" fontId="0" fillId="0" borderId="26" xfId="0" applyNumberFormat="1" applyBorder="1" applyAlignment="1" applyProtection="1">
      <alignment horizontal="center"/>
      <protection locked="0"/>
    </xf>
    <xf numFmtId="14" fontId="0" fillId="0" borderId="15" xfId="0" applyNumberFormat="1" applyFont="1" applyBorder="1" applyAlignment="1" applyProtection="1">
      <alignment horizontal="right"/>
      <protection locked="0"/>
    </xf>
    <xf numFmtId="14" fontId="0" fillId="0" borderId="19" xfId="0" applyNumberFormat="1" applyBorder="1" applyAlignment="1" applyProtection="1">
      <protection locked="0"/>
    </xf>
    <xf numFmtId="0" fontId="0" fillId="10" borderId="15" xfId="0" applyFill="1" applyBorder="1" applyProtection="1">
      <protection locked="0"/>
    </xf>
    <xf numFmtId="0" fontId="0" fillId="0" borderId="0" xfId="0" applyBorder="1" applyAlignment="1">
      <alignment vertical="top"/>
    </xf>
    <xf numFmtId="0" fontId="0" fillId="0" borderId="30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4" fillId="3" borderId="3" xfId="0" applyFont="1" applyFill="1" applyBorder="1" applyAlignment="1" applyProtection="1">
      <alignment horizontal="center" vertical="center"/>
      <protection locked="0"/>
    </xf>
    <xf numFmtId="0" fontId="4" fillId="3" borderId="4" xfId="0" applyFont="1" applyFill="1" applyBorder="1" applyAlignment="1" applyProtection="1">
      <alignment horizontal="center" vertical="center"/>
      <protection locked="0"/>
    </xf>
    <xf numFmtId="0" fontId="4" fillId="3" borderId="5" xfId="0" applyFont="1" applyFill="1" applyBorder="1" applyAlignment="1" applyProtection="1">
      <alignment horizontal="center" vertical="center"/>
      <protection locked="0"/>
    </xf>
    <xf numFmtId="0" fontId="3" fillId="2" borderId="2" xfId="0" applyFont="1" applyFill="1" applyBorder="1" applyAlignment="1" applyProtection="1">
      <alignment horizontal="center"/>
      <protection locked="0"/>
    </xf>
    <xf numFmtId="0" fontId="3" fillId="2" borderId="2" xfId="0" applyFont="1" applyFill="1" applyBorder="1" applyAlignment="1" applyProtection="1">
      <alignment horizontal="center" vertical="center"/>
      <protection locked="0"/>
    </xf>
    <xf numFmtId="0" fontId="3" fillId="2" borderId="3" xfId="0" applyFont="1" applyFill="1" applyBorder="1" applyAlignment="1" applyProtection="1">
      <alignment horizontal="center" vertical="center"/>
      <protection locked="0"/>
    </xf>
    <xf numFmtId="0" fontId="3" fillId="2" borderId="4" xfId="0" applyFont="1" applyFill="1" applyBorder="1" applyAlignment="1" applyProtection="1">
      <alignment horizontal="center" vertical="center"/>
      <protection locked="0"/>
    </xf>
    <xf numFmtId="0" fontId="3" fillId="2" borderId="5" xfId="0" applyFont="1" applyFill="1" applyBorder="1" applyAlignment="1" applyProtection="1">
      <alignment horizontal="center" vertical="center"/>
      <protection locked="0"/>
    </xf>
    <xf numFmtId="0" fontId="5" fillId="5" borderId="3" xfId="0" applyFont="1" applyFill="1" applyBorder="1" applyAlignment="1" applyProtection="1">
      <alignment horizontal="center" vertical="center"/>
      <protection locked="0"/>
    </xf>
    <xf numFmtId="0" fontId="5" fillId="5" borderId="4" xfId="0" applyFont="1" applyFill="1" applyBorder="1" applyAlignment="1" applyProtection="1">
      <alignment horizontal="center" vertical="center"/>
      <protection locked="0"/>
    </xf>
    <xf numFmtId="0" fontId="5" fillId="5" borderId="5" xfId="0" applyFont="1" applyFill="1" applyBorder="1" applyAlignment="1" applyProtection="1">
      <alignment horizontal="center" vertical="center"/>
      <protection locked="0"/>
    </xf>
    <xf numFmtId="0" fontId="4" fillId="4" borderId="5" xfId="0" applyFont="1" applyFill="1" applyBorder="1" applyAlignment="1" applyProtection="1">
      <alignment horizontal="center" vertical="center"/>
      <protection locked="0"/>
    </xf>
    <xf numFmtId="0" fontId="4" fillId="4" borderId="2" xfId="0" applyFont="1" applyFill="1" applyBorder="1" applyAlignment="1" applyProtection="1">
      <alignment horizontal="center" vertical="center"/>
      <protection locked="0"/>
    </xf>
    <xf numFmtId="0" fontId="4" fillId="3" borderId="3" xfId="0" applyFont="1" applyFill="1" applyBorder="1" applyAlignment="1" applyProtection="1">
      <alignment horizontal="center"/>
      <protection locked="0"/>
    </xf>
    <xf numFmtId="0" fontId="4" fillId="3" borderId="4" xfId="0" applyFont="1" applyFill="1" applyBorder="1" applyAlignment="1" applyProtection="1">
      <alignment horizontal="center"/>
      <protection locked="0"/>
    </xf>
    <xf numFmtId="0" fontId="4" fillId="3" borderId="5" xfId="0" applyFont="1" applyFill="1" applyBorder="1" applyAlignment="1" applyProtection="1">
      <alignment horizontal="center"/>
      <protection locked="0"/>
    </xf>
    <xf numFmtId="0" fontId="3" fillId="2" borderId="3" xfId="0" applyFont="1" applyFill="1" applyBorder="1" applyAlignment="1" applyProtection="1">
      <alignment horizontal="center"/>
      <protection locked="0"/>
    </xf>
    <xf numFmtId="0" fontId="3" fillId="2" borderId="4" xfId="0" applyFont="1" applyFill="1" applyBorder="1" applyAlignment="1" applyProtection="1">
      <alignment horizontal="center"/>
      <protection locked="0"/>
    </xf>
    <xf numFmtId="0" fontId="3" fillId="2" borderId="5" xfId="0" applyFont="1" applyFill="1" applyBorder="1" applyAlignment="1" applyProtection="1">
      <alignment horizontal="center"/>
      <protection locked="0"/>
    </xf>
    <xf numFmtId="0" fontId="0" fillId="0" borderId="18" xfId="0" applyFill="1" applyBorder="1" applyProtection="1">
      <protection locked="0"/>
    </xf>
    <xf numFmtId="0" fontId="0" fillId="0" borderId="21" xfId="0" applyFill="1" applyBorder="1" applyProtection="1">
      <protection locked="0"/>
    </xf>
    <xf numFmtId="0" fontId="0" fillId="0" borderId="20" xfId="0" applyBorder="1" applyProtection="1">
      <protection locked="0"/>
    </xf>
    <xf numFmtId="14" fontId="0" fillId="11" borderId="19" xfId="0" applyNumberFormat="1" applyFill="1" applyBorder="1" applyProtection="1"/>
    <xf numFmtId="0" fontId="0" fillId="0" borderId="19" xfId="0" applyFill="1" applyBorder="1" applyProtection="1">
      <protection locked="0"/>
    </xf>
    <xf numFmtId="0" fontId="0" fillId="0" borderId="21" xfId="0" applyBorder="1" applyAlignment="1" applyProtection="1">
      <alignment vertical="center"/>
      <protection locked="0"/>
    </xf>
    <xf numFmtId="164" fontId="0" fillId="0" borderId="33" xfId="0" applyNumberFormat="1" applyBorder="1"/>
    <xf numFmtId="164" fontId="0" fillId="0" borderId="34" xfId="0" applyNumberFormat="1" applyBorder="1"/>
    <xf numFmtId="0" fontId="0" fillId="0" borderId="35" xfId="0" applyBorder="1" applyProtection="1">
      <protection locked="0"/>
    </xf>
    <xf numFmtId="14" fontId="0" fillId="0" borderId="15" xfId="0" applyNumberFormat="1" applyBorder="1" applyAlignment="1" applyProtection="1">
      <alignment horizontal="center"/>
      <protection locked="0"/>
    </xf>
    <xf numFmtId="14" fontId="0" fillId="0" borderId="15" xfId="0" applyNumberFormat="1" applyBorder="1" applyAlignment="1" applyProtection="1">
      <alignment horizontal="right"/>
      <protection locked="0"/>
    </xf>
    <xf numFmtId="14" fontId="0" fillId="0" borderId="35" xfId="0" applyNumberFormat="1" applyBorder="1" applyProtection="1">
      <protection locked="0"/>
    </xf>
    <xf numFmtId="0" fontId="0" fillId="0" borderId="15" xfId="0" applyBorder="1" applyProtection="1">
      <protection locked="0"/>
    </xf>
    <xf numFmtId="0" fontId="0" fillId="0" borderId="16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36" xfId="0" applyBorder="1" applyAlignment="1">
      <alignment horizontal="center" wrapText="1"/>
    </xf>
    <xf numFmtId="0" fontId="0" fillId="0" borderId="14" xfId="0" applyBorder="1" applyAlignment="1">
      <alignment horizontal="center" wrapText="1"/>
    </xf>
    <xf numFmtId="0" fontId="0" fillId="0" borderId="37" xfId="0" applyBorder="1" applyAlignment="1">
      <alignment horizontal="center" wrapText="1"/>
    </xf>
    <xf numFmtId="0" fontId="0" fillId="0" borderId="38" xfId="0" applyBorder="1" applyAlignment="1">
      <alignment horizontal="center" wrapText="1"/>
    </xf>
    <xf numFmtId="0" fontId="0" fillId="0" borderId="0" xfId="0" applyBorder="1" applyAlignment="1">
      <alignment horizontal="center" wrapText="1"/>
    </xf>
    <xf numFmtId="0" fontId="0" fillId="0" borderId="39" xfId="0" applyBorder="1" applyAlignment="1">
      <alignment horizontal="center" wrapText="1"/>
    </xf>
    <xf numFmtId="0" fontId="0" fillId="0" borderId="40" xfId="0" applyBorder="1" applyAlignment="1">
      <alignment horizontal="center" wrapText="1"/>
    </xf>
    <xf numFmtId="0" fontId="0" fillId="0" borderId="1" xfId="0" applyBorder="1" applyAlignment="1">
      <alignment horizontal="center" wrapText="1"/>
    </xf>
    <xf numFmtId="0" fontId="0" fillId="0" borderId="41" xfId="0" applyBorder="1" applyAlignment="1">
      <alignment horizontal="center" wrapText="1"/>
    </xf>
    <xf numFmtId="0" fontId="0" fillId="0" borderId="27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3" fillId="0" borderId="0" xfId="0" applyFont="1" applyFill="1" applyBorder="1" applyAlignment="1" applyProtection="1">
      <protection locked="0"/>
    </xf>
    <xf numFmtId="14" fontId="0" fillId="0" borderId="43" xfId="0" applyNumberFormat="1" applyFill="1" applyBorder="1" applyAlignment="1">
      <alignment horizontal="center" vertical="center"/>
    </xf>
    <xf numFmtId="14" fontId="0" fillId="0" borderId="24" xfId="0" applyNumberFormat="1" applyFill="1" applyBorder="1" applyAlignment="1">
      <alignment horizontal="center" vertical="center"/>
    </xf>
    <xf numFmtId="14" fontId="0" fillId="0" borderId="24" xfId="0" applyNumberFormat="1" applyBorder="1" applyAlignment="1">
      <alignment horizontal="center" vertical="center"/>
    </xf>
    <xf numFmtId="0" fontId="0" fillId="0" borderId="24" xfId="0" applyFill="1" applyBorder="1" applyAlignment="1">
      <alignment horizontal="center" vertical="center"/>
    </xf>
    <xf numFmtId="0" fontId="0" fillId="0" borderId="24" xfId="0" applyFill="1" applyBorder="1" applyAlignment="1">
      <alignment horizontal="center" vertical="center" wrapText="1"/>
    </xf>
    <xf numFmtId="14" fontId="0" fillId="0" borderId="24" xfId="0" applyNumberFormat="1" applyBorder="1" applyAlignment="1">
      <alignment horizontal="center" vertical="center" wrapText="1"/>
    </xf>
    <xf numFmtId="0" fontId="0" fillId="0" borderId="24" xfId="0" applyBorder="1" applyAlignment="1">
      <alignment horizontal="center" vertical="center" wrapText="1"/>
    </xf>
    <xf numFmtId="0" fontId="0" fillId="0" borderId="44" xfId="0" applyFill="1" applyBorder="1" applyAlignment="1">
      <alignment horizontal="center" vertical="center" wrapText="1"/>
    </xf>
    <xf numFmtId="0" fontId="3" fillId="2" borderId="36" xfId="0" applyFont="1" applyFill="1" applyBorder="1" applyAlignment="1" applyProtection="1">
      <alignment horizontal="center"/>
      <protection locked="0"/>
    </xf>
    <xf numFmtId="0" fontId="3" fillId="2" borderId="14" xfId="0" applyFont="1" applyFill="1" applyBorder="1" applyAlignment="1" applyProtection="1">
      <alignment horizontal="center"/>
      <protection locked="0"/>
    </xf>
    <xf numFmtId="0" fontId="3" fillId="2" borderId="37" xfId="0" applyFont="1" applyFill="1" applyBorder="1" applyAlignment="1" applyProtection="1">
      <alignment horizontal="center"/>
      <protection locked="0"/>
    </xf>
    <xf numFmtId="9" fontId="0" fillId="0" borderId="15" xfId="1" applyFont="1" applyBorder="1" applyAlignment="1">
      <alignment horizontal="center" vertical="center"/>
    </xf>
    <xf numFmtId="9" fontId="0" fillId="0" borderId="16" xfId="1" applyFont="1" applyBorder="1" applyAlignment="1">
      <alignment horizontal="center" vertical="center"/>
    </xf>
    <xf numFmtId="9" fontId="0" fillId="0" borderId="17" xfId="1" applyFont="1" applyBorder="1" applyAlignment="1">
      <alignment horizontal="center" vertical="center"/>
    </xf>
    <xf numFmtId="0" fontId="2" fillId="0" borderId="45" xfId="0" applyFont="1" applyBorder="1" applyAlignment="1" applyProtection="1">
      <alignment horizontal="left" vertical="center"/>
      <protection locked="0"/>
    </xf>
    <xf numFmtId="0" fontId="2" fillId="0" borderId="42" xfId="0" applyFont="1" applyBorder="1" applyAlignment="1" applyProtection="1">
      <alignment horizontal="left" vertical="center"/>
      <protection locked="0"/>
    </xf>
    <xf numFmtId="0" fontId="2" fillId="0" borderId="46" xfId="0" applyFont="1" applyBorder="1" applyAlignment="1" applyProtection="1">
      <alignment horizontal="left" vertical="center"/>
      <protection locked="0"/>
    </xf>
    <xf numFmtId="0" fontId="0" fillId="0" borderId="0" xfId="0" applyNumberFormat="1" applyFill="1" applyBorder="1" applyAlignment="1">
      <alignment horizontal="center"/>
    </xf>
    <xf numFmtId="9" fontId="0" fillId="0" borderId="0" xfId="1" applyFont="1" applyFill="1" applyBorder="1" applyAlignment="1">
      <alignment horizontal="center"/>
    </xf>
    <xf numFmtId="9" fontId="0" fillId="0" borderId="0" xfId="1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/>
    <xf numFmtId="0" fontId="0" fillId="0" borderId="0" xfId="0" applyFill="1" applyBorder="1" applyAlignment="1">
      <alignment vertical="top"/>
    </xf>
    <xf numFmtId="14" fontId="0" fillId="0" borderId="0" xfId="0" applyNumberFormat="1" applyFill="1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14" fontId="0" fillId="0" borderId="0" xfId="0" applyNumberFormat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36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0" borderId="37" xfId="0" applyBorder="1" applyAlignment="1">
      <alignment horizontal="center" vertical="center" wrapText="1"/>
    </xf>
    <xf numFmtId="0" fontId="0" fillId="0" borderId="38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39" xfId="0" applyBorder="1" applyAlignment="1">
      <alignment horizontal="center" vertical="center" wrapText="1"/>
    </xf>
    <xf numFmtId="0" fontId="0" fillId="0" borderId="40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41" xfId="0" applyBorder="1" applyAlignment="1">
      <alignment horizontal="center" vertical="center" wrapText="1"/>
    </xf>
  </cellXfs>
  <cellStyles count="2">
    <cellStyle name="Normal" xfId="0" builtinId="0"/>
    <cellStyle name="Pourcentage" xfId="1" builtinId="5"/>
  </cellStyles>
  <dxfs count="203"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FF6600"/>
          </stop>
          <stop position="0.5">
            <color rgb="FFFFC000"/>
          </stop>
          <stop position="1">
            <color rgb="FFFF6600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>
          <bgColor theme="1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>
          <bgColor theme="1"/>
        </patternFill>
      </fill>
    </dxf>
    <dxf>
      <fill>
        <gradientFill degree="90">
          <stop position="0">
            <color rgb="FFFF6600"/>
          </stop>
          <stop position="0.5">
            <color rgb="FFFFC000"/>
          </stop>
          <stop position="1">
            <color rgb="FFFF660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FF6600"/>
          </stop>
          <stop position="0.5">
            <color rgb="FFFFC000"/>
          </stop>
          <stop position="1">
            <color rgb="FFFF6600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>
          <bgColor theme="1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>
          <bgColor theme="1"/>
        </patternFill>
      </fill>
    </dxf>
    <dxf>
      <fill>
        <gradientFill degree="90">
          <stop position="0">
            <color rgb="FFFF6600"/>
          </stop>
          <stop position="0.5">
            <color rgb="FFFFC000"/>
          </stop>
          <stop position="1">
            <color rgb="FFFF660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FF6600"/>
          </stop>
          <stop position="0.5">
            <color rgb="FFFFC000"/>
          </stop>
          <stop position="1">
            <color rgb="FFFF6600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FF6600"/>
          </stop>
          <stop position="0.5">
            <color rgb="FFFFC000"/>
          </stop>
          <stop position="1">
            <color rgb="FFFF6600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FF6600"/>
          </stop>
          <stop position="0.5">
            <color rgb="FFFFC000"/>
          </stop>
          <stop position="1">
            <color rgb="FFFF6600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0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0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C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0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228600</xdr:colOff>
          <xdr:row>1</xdr:row>
          <xdr:rowOff>47625</xdr:rowOff>
        </xdr:from>
        <xdr:to>
          <xdr:col>2</xdr:col>
          <xdr:colOff>171450</xdr:colOff>
          <xdr:row>2</xdr:row>
          <xdr:rowOff>152400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ligne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</xdr:colOff>
          <xdr:row>1</xdr:row>
          <xdr:rowOff>57150</xdr:rowOff>
        </xdr:from>
        <xdr:to>
          <xdr:col>4</xdr:col>
          <xdr:colOff>209550</xdr:colOff>
          <xdr:row>2</xdr:row>
          <xdr:rowOff>171450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279568/Desktop/Fichier%20R&#233;capitulatif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écapitulatif"/>
      <sheetName val="Fiche personnelle"/>
      <sheetName val="Diplome"/>
      <sheetName val="Audit"/>
      <sheetName val="Analyse"/>
      <sheetName val="Propriétés"/>
      <sheetName val="Autocontrôle"/>
      <sheetName val="Réseaux"/>
      <sheetName val="Réparation de blindés"/>
      <sheetName val="Aux"/>
      <sheetName val="Aux2"/>
      <sheetName val="Aux3"/>
      <sheetName val="Aux4"/>
      <sheetName val="Aux5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1">
          <cell r="A1" t="str">
            <v>OK</v>
          </cell>
          <cell r="B1" t="str">
            <v>Cableur</v>
          </cell>
          <cell r="C1" t="str">
            <v>Validé</v>
          </cell>
        </row>
        <row r="2">
          <cell r="A2" t="str">
            <v>NOK</v>
          </cell>
          <cell r="B2" t="str">
            <v>Technicien Essai</v>
          </cell>
          <cell r="C2" t="str">
            <v>NOk</v>
          </cell>
        </row>
        <row r="3">
          <cell r="A3" t="str">
            <v>Attente</v>
          </cell>
          <cell r="B3" t="str">
            <v>Garnisseur</v>
          </cell>
        </row>
        <row r="4">
          <cell r="B4" t="str">
            <v>Soudeur</v>
          </cell>
        </row>
        <row r="5">
          <cell r="B5" t="str">
            <v>Technicien de contrôle</v>
          </cell>
        </row>
        <row r="6">
          <cell r="B6" t="str">
            <v>Responsable Service</v>
          </cell>
        </row>
        <row r="7">
          <cell r="B7" t="str">
            <v>Technicien Indus</v>
          </cell>
        </row>
        <row r="8">
          <cell r="B8" t="str">
            <v>Manager</v>
          </cell>
        </row>
        <row r="9">
          <cell r="B9" t="str">
            <v>Magasinier</v>
          </cell>
        </row>
        <row r="10">
          <cell r="B10" t="str">
            <v>Tuyauteur</v>
          </cell>
        </row>
        <row r="11">
          <cell r="B11" t="str">
            <v>Peintre</v>
          </cell>
        </row>
        <row r="12">
          <cell r="B12" t="str">
            <v>Technicien FWI</v>
          </cell>
        </row>
        <row r="13">
          <cell r="B13" t="str">
            <v>Technicien TLS</v>
          </cell>
        </row>
      </sheetData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3:DR12"/>
  <sheetViews>
    <sheetView workbookViewId="0">
      <pane xSplit="5" ySplit="5" topLeftCell="F6" activePane="bottomRight" state="frozen"/>
      <selection pane="topRight" activeCell="F1" sqref="F1"/>
      <selection pane="bottomLeft" activeCell="A6" sqref="A6"/>
      <selection pane="bottomRight" activeCell="A9" sqref="A9"/>
    </sheetView>
  </sheetViews>
  <sheetFormatPr baseColWidth="10" defaultRowHeight="15" x14ac:dyDescent="0.25"/>
  <cols>
    <col min="1" max="1" width="12.140625" bestFit="1" customWidth="1"/>
    <col min="2" max="2" width="20.42578125" bestFit="1" customWidth="1"/>
    <col min="3" max="3" width="8" bestFit="1" customWidth="1"/>
    <col min="4" max="4" width="19" bestFit="1" customWidth="1"/>
    <col min="5" max="5" width="19.85546875" bestFit="1" customWidth="1"/>
    <col min="6" max="6" width="12.42578125" bestFit="1" customWidth="1"/>
    <col min="7" max="7" width="16.7109375" bestFit="1" customWidth="1"/>
    <col min="8" max="8" width="9.140625" bestFit="1" customWidth="1"/>
    <col min="9" max="9" width="12.42578125" bestFit="1" customWidth="1"/>
    <col min="10" max="10" width="16.7109375" bestFit="1" customWidth="1"/>
    <col min="11" max="11" width="9.140625" bestFit="1" customWidth="1"/>
    <col min="12" max="12" width="12.42578125" bestFit="1" customWidth="1"/>
    <col min="13" max="13" width="16.7109375" bestFit="1" customWidth="1"/>
  </cols>
  <sheetData>
    <row r="3" spans="1:122" ht="15.75" thickBot="1" x14ac:dyDescent="0.3"/>
    <row r="4" spans="1:122" ht="15.75" thickBot="1" x14ac:dyDescent="0.3">
      <c r="A4" s="1"/>
      <c r="B4" s="1"/>
      <c r="C4" s="1"/>
      <c r="D4" s="1"/>
      <c r="E4" s="1"/>
      <c r="F4" s="90" t="s">
        <v>0</v>
      </c>
      <c r="G4" s="90"/>
      <c r="H4" s="90"/>
      <c r="I4" s="91" t="s">
        <v>1</v>
      </c>
      <c r="J4" s="91"/>
      <c r="K4" s="91"/>
      <c r="L4" s="91" t="s">
        <v>2</v>
      </c>
      <c r="M4" s="91"/>
      <c r="N4" s="91"/>
      <c r="O4" s="91" t="s">
        <v>3</v>
      </c>
      <c r="P4" s="91"/>
      <c r="Q4" s="91"/>
      <c r="R4" s="91" t="s">
        <v>4</v>
      </c>
      <c r="S4" s="91"/>
      <c r="T4" s="91"/>
      <c r="U4" s="91" t="s">
        <v>5</v>
      </c>
      <c r="V4" s="91"/>
      <c r="W4" s="91"/>
      <c r="X4" s="91" t="s">
        <v>6</v>
      </c>
      <c r="Y4" s="91"/>
      <c r="Z4" s="91"/>
      <c r="AA4" s="91" t="s">
        <v>7</v>
      </c>
      <c r="AB4" s="91"/>
      <c r="AC4" s="91"/>
      <c r="AD4" s="92" t="s">
        <v>8</v>
      </c>
      <c r="AE4" s="93"/>
      <c r="AF4" s="94"/>
      <c r="AG4" s="92" t="s">
        <v>9</v>
      </c>
      <c r="AH4" s="93"/>
      <c r="AI4" s="94"/>
      <c r="AJ4" s="87" t="s">
        <v>10</v>
      </c>
      <c r="AK4" s="88"/>
      <c r="AL4" s="89"/>
      <c r="AM4" s="87" t="s">
        <v>11</v>
      </c>
      <c r="AN4" s="88"/>
      <c r="AO4" s="89"/>
      <c r="AP4" s="87" t="s">
        <v>12</v>
      </c>
      <c r="AQ4" s="88"/>
      <c r="AR4" s="89"/>
      <c r="AS4" s="98" t="s">
        <v>13</v>
      </c>
      <c r="AT4" s="99"/>
      <c r="AU4" s="99"/>
      <c r="AV4" s="95" t="s">
        <v>14</v>
      </c>
      <c r="AW4" s="96"/>
      <c r="AX4" s="97"/>
      <c r="AY4" s="95" t="s">
        <v>15</v>
      </c>
      <c r="AZ4" s="96"/>
      <c r="BA4" s="97"/>
      <c r="BB4" s="95" t="s">
        <v>16</v>
      </c>
      <c r="BC4" s="96"/>
      <c r="BD4" s="97"/>
      <c r="BE4" s="95" t="s">
        <v>17</v>
      </c>
      <c r="BF4" s="96"/>
      <c r="BG4" s="97"/>
      <c r="BH4" s="95" t="s">
        <v>18</v>
      </c>
      <c r="BI4" s="96"/>
      <c r="BJ4" s="97"/>
      <c r="BK4" s="2"/>
      <c r="BL4" s="2"/>
      <c r="BM4" s="2"/>
      <c r="BN4" s="2"/>
      <c r="BO4" s="2"/>
      <c r="BP4" s="2"/>
      <c r="BQ4" s="3"/>
      <c r="BR4" s="3"/>
      <c r="BS4" s="3"/>
      <c r="BT4" s="3"/>
      <c r="BU4" s="3"/>
      <c r="BV4" s="3"/>
      <c r="BW4" s="3"/>
      <c r="BX4" s="3"/>
      <c r="BY4" s="3"/>
      <c r="BZ4" s="3"/>
      <c r="CA4" s="3"/>
      <c r="CB4" s="3"/>
      <c r="CC4" s="3"/>
      <c r="CD4" s="3"/>
      <c r="CE4" s="3"/>
      <c r="CF4" s="3"/>
      <c r="CG4" s="3"/>
      <c r="CH4" s="3"/>
      <c r="CI4" s="3"/>
      <c r="CJ4" s="3"/>
      <c r="CK4" s="3"/>
      <c r="CL4" s="3"/>
      <c r="CM4" s="3"/>
      <c r="CN4" s="3"/>
      <c r="CO4" s="3"/>
      <c r="CP4" s="3"/>
      <c r="CQ4" s="3"/>
      <c r="CR4" s="3"/>
      <c r="CS4" s="3"/>
      <c r="CT4" s="3"/>
      <c r="CU4" s="3"/>
      <c r="CV4" s="3"/>
      <c r="CW4" s="3"/>
      <c r="CX4" s="3"/>
      <c r="CY4" s="3"/>
      <c r="CZ4" s="3"/>
      <c r="DA4" s="3"/>
      <c r="DB4" s="3"/>
      <c r="DC4" s="3"/>
      <c r="DD4" s="3"/>
      <c r="DE4" s="3"/>
      <c r="DF4" s="3"/>
      <c r="DG4" s="3"/>
      <c r="DH4" s="3"/>
      <c r="DI4" s="3"/>
      <c r="DJ4" s="3"/>
      <c r="DK4" s="3"/>
      <c r="DL4" s="3"/>
      <c r="DM4" s="3"/>
      <c r="DN4" s="3"/>
      <c r="DO4" s="3"/>
      <c r="DP4" s="3"/>
      <c r="DQ4" s="3"/>
      <c r="DR4" s="3"/>
    </row>
    <row r="5" spans="1:122" x14ac:dyDescent="0.25">
      <c r="A5" s="4" t="s">
        <v>19</v>
      </c>
      <c r="B5" s="5" t="s">
        <v>20</v>
      </c>
      <c r="C5" s="5" t="s">
        <v>21</v>
      </c>
      <c r="D5" s="5" t="s">
        <v>22</v>
      </c>
      <c r="E5" s="6" t="s">
        <v>23</v>
      </c>
      <c r="F5" s="7" t="s">
        <v>24</v>
      </c>
      <c r="G5" s="5" t="s">
        <v>25</v>
      </c>
      <c r="H5" s="6" t="s">
        <v>26</v>
      </c>
      <c r="I5" s="7" t="s">
        <v>24</v>
      </c>
      <c r="J5" s="5" t="s">
        <v>25</v>
      </c>
      <c r="K5" s="6" t="s">
        <v>26</v>
      </c>
      <c r="L5" s="7" t="s">
        <v>24</v>
      </c>
      <c r="M5" s="5" t="s">
        <v>25</v>
      </c>
      <c r="N5" s="6" t="s">
        <v>26</v>
      </c>
      <c r="O5" s="7" t="s">
        <v>24</v>
      </c>
      <c r="P5" s="5" t="s">
        <v>25</v>
      </c>
      <c r="Q5" s="6" t="s">
        <v>26</v>
      </c>
      <c r="R5" s="7" t="s">
        <v>24</v>
      </c>
      <c r="S5" s="5" t="s">
        <v>25</v>
      </c>
      <c r="T5" s="6" t="s">
        <v>26</v>
      </c>
      <c r="U5" s="7" t="s">
        <v>24</v>
      </c>
      <c r="V5" s="5" t="s">
        <v>25</v>
      </c>
      <c r="W5" s="8" t="s">
        <v>26</v>
      </c>
      <c r="X5" s="7" t="s">
        <v>24</v>
      </c>
      <c r="Y5" s="5" t="s">
        <v>25</v>
      </c>
      <c r="Z5" s="6" t="s">
        <v>26</v>
      </c>
      <c r="AA5" s="7" t="s">
        <v>24</v>
      </c>
      <c r="AB5" s="5" t="s">
        <v>25</v>
      </c>
      <c r="AC5" s="6" t="s">
        <v>26</v>
      </c>
      <c r="AD5" s="7" t="s">
        <v>24</v>
      </c>
      <c r="AE5" s="5" t="s">
        <v>25</v>
      </c>
      <c r="AF5" s="6" t="s">
        <v>26</v>
      </c>
      <c r="AG5" s="7" t="s">
        <v>24</v>
      </c>
      <c r="AH5" s="5" t="s">
        <v>25</v>
      </c>
      <c r="AI5" s="6" t="s">
        <v>26</v>
      </c>
      <c r="AJ5" s="7" t="s">
        <v>24</v>
      </c>
      <c r="AK5" s="5" t="s">
        <v>25</v>
      </c>
      <c r="AL5" s="6" t="s">
        <v>26</v>
      </c>
      <c r="AM5" s="7" t="s">
        <v>24</v>
      </c>
      <c r="AN5" s="5" t="s">
        <v>25</v>
      </c>
      <c r="AO5" s="6" t="s">
        <v>26</v>
      </c>
      <c r="AP5" s="7" t="s">
        <v>24</v>
      </c>
      <c r="AQ5" s="5" t="s">
        <v>25</v>
      </c>
      <c r="AR5" s="6" t="s">
        <v>26</v>
      </c>
      <c r="AS5" s="9" t="s">
        <v>27</v>
      </c>
      <c r="AT5" s="5" t="s">
        <v>28</v>
      </c>
      <c r="AU5" s="6" t="s">
        <v>29</v>
      </c>
      <c r="AV5" s="7" t="s">
        <v>24</v>
      </c>
      <c r="AW5" s="5" t="s">
        <v>25</v>
      </c>
      <c r="AX5" s="6" t="s">
        <v>26</v>
      </c>
      <c r="AY5" s="7" t="s">
        <v>24</v>
      </c>
      <c r="AZ5" s="5" t="s">
        <v>25</v>
      </c>
      <c r="BA5" s="6" t="s">
        <v>26</v>
      </c>
      <c r="BB5" s="7" t="s">
        <v>24</v>
      </c>
      <c r="BC5" s="5" t="s">
        <v>25</v>
      </c>
      <c r="BD5" s="6" t="s">
        <v>26</v>
      </c>
      <c r="BE5" s="7" t="s">
        <v>24</v>
      </c>
      <c r="BF5" s="5" t="s">
        <v>25</v>
      </c>
      <c r="BG5" s="6" t="s">
        <v>26</v>
      </c>
      <c r="BH5" s="7" t="s">
        <v>24</v>
      </c>
      <c r="BI5" s="5" t="s">
        <v>25</v>
      </c>
      <c r="BJ5" s="6" t="s">
        <v>26</v>
      </c>
      <c r="BK5" s="10" t="s">
        <v>0</v>
      </c>
      <c r="BL5" s="11" t="s">
        <v>1</v>
      </c>
      <c r="BM5" s="11" t="s">
        <v>2</v>
      </c>
      <c r="BN5" s="12" t="s">
        <v>3</v>
      </c>
      <c r="BO5" s="11" t="s">
        <v>4</v>
      </c>
      <c r="BP5" s="11" t="s">
        <v>5</v>
      </c>
      <c r="BQ5" s="11" t="s">
        <v>6</v>
      </c>
      <c r="BR5" s="11" t="s">
        <v>13</v>
      </c>
      <c r="BS5" s="13" t="s">
        <v>7</v>
      </c>
      <c r="BT5" s="10" t="s">
        <v>30</v>
      </c>
      <c r="BU5" s="11" t="s">
        <v>31</v>
      </c>
      <c r="BV5" s="11" t="s">
        <v>8</v>
      </c>
      <c r="BW5" s="11" t="s">
        <v>10</v>
      </c>
      <c r="BX5" s="11" t="s">
        <v>9</v>
      </c>
      <c r="BY5" s="11" t="s">
        <v>14</v>
      </c>
      <c r="BZ5" s="11" t="s">
        <v>15</v>
      </c>
      <c r="CA5" s="11" t="s">
        <v>16</v>
      </c>
      <c r="CB5" s="11" t="s">
        <v>17</v>
      </c>
      <c r="CC5" s="13" t="s">
        <v>18</v>
      </c>
      <c r="CD5" s="7" t="s">
        <v>32</v>
      </c>
      <c r="CE5" s="5" t="s">
        <v>0</v>
      </c>
      <c r="CF5" s="5" t="s">
        <v>1</v>
      </c>
      <c r="CG5" s="5" t="s">
        <v>2</v>
      </c>
      <c r="CH5" s="14" t="s">
        <v>3</v>
      </c>
      <c r="CI5" s="5" t="s">
        <v>4</v>
      </c>
      <c r="CJ5" s="5" t="s">
        <v>5</v>
      </c>
      <c r="CK5" s="5" t="s">
        <v>6</v>
      </c>
      <c r="CL5" s="5" t="s">
        <v>13</v>
      </c>
      <c r="CM5" s="5" t="s">
        <v>7</v>
      </c>
      <c r="CN5" s="15" t="s">
        <v>30</v>
      </c>
      <c r="CO5" s="15" t="s">
        <v>31</v>
      </c>
      <c r="CP5" s="15" t="s">
        <v>8</v>
      </c>
      <c r="CQ5" s="15" t="s">
        <v>10</v>
      </c>
      <c r="CR5" s="15" t="s">
        <v>9</v>
      </c>
      <c r="CS5" s="15" t="s">
        <v>14</v>
      </c>
      <c r="CT5" s="15" t="s">
        <v>15</v>
      </c>
      <c r="CU5" s="15" t="s">
        <v>16</v>
      </c>
      <c r="CV5" s="15" t="s">
        <v>17</v>
      </c>
      <c r="CW5" s="9" t="s">
        <v>18</v>
      </c>
      <c r="CX5" s="5" t="s">
        <v>33</v>
      </c>
      <c r="CY5" s="5" t="s">
        <v>0</v>
      </c>
      <c r="CZ5" s="5" t="s">
        <v>1</v>
      </c>
      <c r="DA5" s="5" t="s">
        <v>2</v>
      </c>
      <c r="DB5" s="14" t="s">
        <v>3</v>
      </c>
      <c r="DC5" s="5" t="s">
        <v>4</v>
      </c>
      <c r="DD5" s="5" t="s">
        <v>5</v>
      </c>
      <c r="DE5" s="5" t="s">
        <v>6</v>
      </c>
      <c r="DF5" s="5" t="s">
        <v>7</v>
      </c>
      <c r="DG5" s="8" t="s">
        <v>30</v>
      </c>
      <c r="DH5" s="15" t="s">
        <v>31</v>
      </c>
      <c r="DI5" s="15" t="s">
        <v>8</v>
      </c>
      <c r="DJ5" s="15" t="s">
        <v>10</v>
      </c>
      <c r="DK5" s="15" t="s">
        <v>9</v>
      </c>
      <c r="DL5" s="15" t="s">
        <v>14</v>
      </c>
      <c r="DM5" s="15" t="s">
        <v>15</v>
      </c>
      <c r="DN5" s="15" t="s">
        <v>16</v>
      </c>
      <c r="DO5" s="15" t="s">
        <v>17</v>
      </c>
      <c r="DP5" s="9" t="s">
        <v>18</v>
      </c>
      <c r="DQ5" s="5" t="s">
        <v>34</v>
      </c>
      <c r="DR5" s="6" t="s">
        <v>35</v>
      </c>
    </row>
    <row r="6" spans="1:122" x14ac:dyDescent="0.25">
      <c r="A6" s="16" t="s">
        <v>36</v>
      </c>
      <c r="B6" s="16" t="s">
        <v>37</v>
      </c>
      <c r="C6" s="17" t="s">
        <v>37</v>
      </c>
      <c r="D6" s="17" t="s">
        <v>37</v>
      </c>
      <c r="E6" s="18" t="s">
        <v>38</v>
      </c>
      <c r="F6" s="80"/>
      <c r="G6" s="19" t="str">
        <f t="shared" ref="G6:G12" si="0">IF(OR(F6="",H6="",H6="NOK", H6="Attente"),"",(DATE(YEAR(F6)+2,MONTH(F6),DAY(F6))))</f>
        <v/>
      </c>
      <c r="H6" s="20" t="s">
        <v>39</v>
      </c>
      <c r="I6" s="21"/>
      <c r="J6" s="19" t="str">
        <f>IF(OR(I6="",K6="",K6="NOK", K6="Attente"),"",(DATE(YEAR(I6)+2,MONTH(I6),DAY(I6))))</f>
        <v/>
      </c>
      <c r="K6" s="20" t="s">
        <v>39</v>
      </c>
      <c r="L6" s="21"/>
      <c r="M6" s="19" t="str">
        <f>IF(OR(L6="",N6="",N6="NOK", N6="Attente"),"",(DATE(YEAR(L6)+2,MONTH(L6),DAY(L6))))</f>
        <v/>
      </c>
      <c r="N6" s="20" t="s">
        <v>39</v>
      </c>
      <c r="O6" s="21"/>
      <c r="P6" s="19" t="str">
        <f>IF(OR(O6="",Q6="",Q6="NOK", Q6="Attente"),"",(DATE(YEAR(O6)+2,MONTH(O6),DAY(O6))))</f>
        <v/>
      </c>
      <c r="Q6" s="20" t="s">
        <v>39</v>
      </c>
      <c r="R6" s="21"/>
      <c r="S6" s="19" t="str">
        <f>IF(OR(R6="",T6="",T6="NOK", T6="Attente"),"",(DATE(YEAR(R6)+2,MONTH(R6),DAY(R6))))</f>
        <v/>
      </c>
      <c r="T6" s="20" t="s">
        <v>39</v>
      </c>
      <c r="U6" s="21"/>
      <c r="V6" s="19" t="str">
        <f>IF(OR(U6="",W6="",W6="NOK", W6="Attente"),"",(DATE(YEAR(U6)+2,MONTH(U6),DAY(U6))))</f>
        <v/>
      </c>
      <c r="W6" s="20" t="s">
        <v>39</v>
      </c>
      <c r="X6" s="21"/>
      <c r="Y6" s="19" t="str">
        <f>IF(OR(X6="",Z6="",Z6="NOK", Z6="Attente"),"",(DATE(YEAR(X6)+2,MONTH(X6),DAY(X6))))</f>
        <v/>
      </c>
      <c r="Z6" s="20" t="s">
        <v>39</v>
      </c>
      <c r="AA6" s="21"/>
      <c r="AB6" s="19" t="str">
        <f>IF(OR(AA6="",AC6="",AC6="NOK", AC6="Attente"),"",(DATE(YEAR(AA6)+2,MONTH(AA6),DAY(AA6))))</f>
        <v/>
      </c>
      <c r="AC6" s="20" t="s">
        <v>39</v>
      </c>
      <c r="AD6" s="21"/>
      <c r="AE6" s="19" t="str">
        <f t="shared" ref="AE6:AE12" si="1">IF(OR(AD6="",AF6="",AF6="NOK", AF6="Attente"),"",(DATE(YEAR(AD6)+2,MONTH(AD6),DAY(AD6))))</f>
        <v/>
      </c>
      <c r="AF6" s="20" t="s">
        <v>39</v>
      </c>
      <c r="AG6" s="21"/>
      <c r="AH6" s="19" t="str">
        <f t="shared" ref="AH6:AH12" si="2">IF(OR(AG6="",AI6="",AI6="NOK", AI6="Attente"),"",(DATE(YEAR(AG6)+2,MONTH(AG6),DAY(AG6))))</f>
        <v/>
      </c>
      <c r="AI6" s="20" t="s">
        <v>39</v>
      </c>
      <c r="AJ6" s="21"/>
      <c r="AK6" s="19" t="str">
        <f t="shared" ref="AK6:AK12" si="3">IF(OR(AJ6="",AL6="",AL6="NOK", AL6="Attente"),"",(DATE(YEAR(AJ6)+2,MONTH(AJ6),DAY(AJ6))))</f>
        <v/>
      </c>
      <c r="AL6" s="20" t="s">
        <v>39</v>
      </c>
      <c r="AM6" s="21"/>
      <c r="AN6" s="19" t="str">
        <f t="shared" ref="AN6:AN12" si="4">IF(OR(AM6="",AO6="",AO6="NOK", AO6="Attente"),"",(DATE(YEAR(AM6)+3,MONTH(AM6),DAY(AM6))))</f>
        <v/>
      </c>
      <c r="AO6" s="20" t="s">
        <v>39</v>
      </c>
      <c r="AP6" s="21"/>
      <c r="AQ6" s="19" t="str">
        <f t="shared" ref="AQ6:AQ12" si="5">IF(OR(AP6="",AR6="",AR6="NOK", AR6="Attente"),"",(DATE(YEAR(AP6)+3,MONTH(AP6),DAY(AP6))))</f>
        <v/>
      </c>
      <c r="AR6" s="20" t="s">
        <v>39</v>
      </c>
      <c r="AS6" s="21"/>
      <c r="AT6" s="22"/>
      <c r="AU6" s="20" t="s">
        <v>39</v>
      </c>
      <c r="AV6" s="21"/>
      <c r="AW6" s="19" t="str">
        <f t="shared" ref="AW6:AW12" si="6">IF(OR(AV6="",AX6="",AX6="NOK", AX6="Attente"),"",(DATE(YEAR(AV6)+3,MONTH(AV6),DAY(AV6))))</f>
        <v/>
      </c>
      <c r="AX6" s="20" t="s">
        <v>39</v>
      </c>
      <c r="AY6" s="21"/>
      <c r="AZ6" s="19" t="str">
        <f t="shared" ref="AZ6:AZ12" si="7">IF(OR(AY6="",BA6="",BA6="NOK", BA6="Attente"),"",(DATE(YEAR(AY6)+3,MONTH(AY6),DAY(AY6))))</f>
        <v/>
      </c>
      <c r="BA6" s="20" t="s">
        <v>39</v>
      </c>
      <c r="BB6" s="21"/>
      <c r="BC6" s="19" t="str">
        <f t="shared" ref="BC6:BC12" si="8">IF(OR(BB6="",BD6="",BD6="NOK", BD6="Attente"),"",(DATE(YEAR(BB6)+3,MONTH(BB6),DAY(BB6))))</f>
        <v/>
      </c>
      <c r="BD6" s="20" t="s">
        <v>39</v>
      </c>
      <c r="BE6" s="21"/>
      <c r="BF6" s="19" t="str">
        <f t="shared" ref="BF6:BF12" si="9">IF(OR(BE6="",BG6="",BG6="NOK", BG6="Attente"),"",(DATE(YEAR(BE6)+3,MONTH(BE6),DAY(BE6))))</f>
        <v/>
      </c>
      <c r="BG6" s="20" t="s">
        <v>39</v>
      </c>
      <c r="BH6" s="21"/>
      <c r="BI6" s="19" t="str">
        <f t="shared" ref="BI6:BI12" si="10">IF(OR(BH6="",BJ6="",BJ6="NOK", BJ6="Attente"),"",(DATE(YEAR(BH6)+3,MONTH(BH6),DAY(BH6))))</f>
        <v/>
      </c>
      <c r="BJ6" s="20" t="s">
        <v>39</v>
      </c>
      <c r="BK6" s="23" t="str">
        <f t="shared" ref="BK6:BK12" si="11">IF(OR($E6="Cableur",$E6="Tuyauteur",$E6="Garnisseur",$E6="Technicien TLS",$E6="Technicien Essai",$E6="Technicien FWI",$E6="Technicien de Contrôle"),"R",IF(OR($E6="Soudeur",$E6="Magasinier",$E6="Peintre"),"NR",""))</f>
        <v>R</v>
      </c>
      <c r="BL6" s="23" t="str">
        <f t="shared" ref="BL6:BL12" si="12">IF(OR($E6="Cableur",$E6="Technicien Essai",$E6="Technicien FWI",$E6="Technicien de Contrôle"),"R",IF(OR($E6="Soudeur",$E6="Garnisseur",$E6="Technicien TLS",$E6="Peintre",$E6="Magasinier",$E6="Tuyauteur",$E6="Peintre"),"NR",""))</f>
        <v>NR</v>
      </c>
      <c r="BM6" s="23" t="str">
        <f t="shared" ref="BM6:BM12" si="13">IF(OR($E6="Cableur",$E6="Technicien FWI",$E6="Magasinier",$E6="Peintre",$E6="Soudeur",$E6="Garnisseur",$E6="Technicien TLS",$E6="Tuyauteur",$E6="Technicien Essai",$E6="Technicien de Contrôle"),"NR","")</f>
        <v>NR</v>
      </c>
      <c r="BN6" s="23" t="str">
        <f t="shared" ref="BN6:BN12" si="14">IF(OR($E6="Cableur",$E6="Garnisseur",$E6="Technicien TLS",$E6="Tuyauteur",$E6="Technicien Essai",$E6="Technicien FWI",$E6="Technicien de Contrôle"),"R",IF(OR($E6="Soudeur",$E6="Magasinier",$E6="Peintre",),"NR",""))</f>
        <v>R</v>
      </c>
      <c r="BO6" s="23" t="str">
        <f t="shared" ref="BO6:BO12" si="15">IF(OR($E6="Cableur",$E6="Garnisseur",$E6="Tuyauteur",$E6="Technicien FWI",$E6="Soudeur",$E6="Peintre",$E6="Magasinier",$E6="Technicien TLS",$E6="Technicien Essai",$E6="Technicien de Contrôle"),"NR","")</f>
        <v>NR</v>
      </c>
      <c r="BP6" s="23" t="str">
        <f t="shared" ref="BP6:BP12" si="16">IF(OR($E6="Garnisseur",$E6="Technicien TLS",$E6="Tuyauteur",$E6="Technicien de Contrôle"),"R",IF(OR($E6="Soudeur",$E6="Cableur",$E6="Technicien Essai",$E6="Technicien FWI",$E6="Magasinier",$E6="Peintre"),"NR",""))</f>
        <v>R</v>
      </c>
      <c r="BQ6" s="23" t="str">
        <f t="shared" ref="BQ6:BQ12" si="17">IF(OR($E6="Cableur",$E6="Garnisseur",$E6="Technicien TLS",$E6="Magasinier",$E6="Tuyauteur",$E6="Technicien Essai",$E6="Technicien de Contrôle"),"R",IF(OR($E6="Soudeur",$E6="Peintre",$E6="Technicien FWI",),"NR",""))</f>
        <v>R</v>
      </c>
      <c r="BR6" s="23" t="str">
        <f t="shared" ref="BR6:BR12" si="18">IF(OR($E6="Soudeur",$E6="Peintre",$E6="Garnisseur",$E6="Tuyauteur",$E6="Cableur",$E6="Technicien FWI",$E6="Magasinier",$E6="Technicien TLS",$E6="Technicien Essai",$E6="Technicien de Contrôle"),"NR","")</f>
        <v>NR</v>
      </c>
      <c r="BS6" s="23" t="str">
        <f t="shared" ref="BS6:BS12" si="19">IF(OR($E6="Soudeur",$E6="Garnisseur",$E6="Peintre",$E6="Cableur",$E6="Tuyauteur",$E6="Technicien Essai",$E6="Technicien FWI",$E6="Magasinier",$E6="Technicien TLS",$E6="Technicien de Contrôle"),"NR","")</f>
        <v>NR</v>
      </c>
      <c r="BT6" s="23" t="str">
        <f t="shared" ref="BT6:BX12" si="20">IF(OR($E6="Soudeur",$E6="Garnisseur",$E6="Peintre",$E6="Cableur",$E6="Tuyauteur",$E6="Technicien Essai",$E6="Technicien FWI",$E6="Magasinier",$E6="Technicien TLS",$E6="Technicien de Contrôle",$E6="Responsable Service",$E6="Manager"),"NR","")</f>
        <v>NR</v>
      </c>
      <c r="BU6" s="23" t="str">
        <f t="shared" si="20"/>
        <v>NR</v>
      </c>
      <c r="BV6" s="23" t="str">
        <f t="shared" si="20"/>
        <v>NR</v>
      </c>
      <c r="BW6" s="23" t="str">
        <f t="shared" si="20"/>
        <v>NR</v>
      </c>
      <c r="BX6" s="23" t="str">
        <f t="shared" si="20"/>
        <v>NR</v>
      </c>
      <c r="BY6" s="23" t="str">
        <f t="shared" ref="BY6:CC12" si="21">IF(OR($E6="Cableur",$E6="Tuyauteur",$E6="Garnisseur",$E6="Technicien TLS",$E6="Technicien Essai",$E6="Technicien FWI",$E6="Technicien de Contrôle",$E6="Soudeur",$E6="Magasinier",$E6="Peintre",$E6="Manager",$E6="Responsable Service",$E6="Technicien Indus"),"R")</f>
        <v>R</v>
      </c>
      <c r="BZ6" s="23" t="str">
        <f t="shared" si="21"/>
        <v>R</v>
      </c>
      <c r="CA6" s="23" t="str">
        <f t="shared" si="21"/>
        <v>R</v>
      </c>
      <c r="CB6" s="23" t="str">
        <f t="shared" si="21"/>
        <v>R</v>
      </c>
      <c r="CC6" s="23" t="str">
        <f t="shared" si="21"/>
        <v>R</v>
      </c>
      <c r="CD6" s="24">
        <f t="shared" ref="CD6:CD12" si="22">IF(COUNTIF(BK6:CC6,"R")=0,"",COUNTIF(BK6:CC6,"R"))</f>
        <v>9</v>
      </c>
      <c r="CE6" s="25" t="str">
        <f t="shared" ref="CE6:CE12" si="23">IF(AND($F6&lt;&gt;"",$BK6="R"),"OB","")</f>
        <v/>
      </c>
      <c r="CF6" s="25" t="str">
        <f t="shared" ref="CF6:CF12" si="24">IF(AND($I6&lt;&gt;"",$BL6="R"),"OB","")</f>
        <v/>
      </c>
      <c r="CG6" s="25" t="str">
        <f t="shared" ref="CG6:CG12" si="25">IF(AND($L6&lt;&gt;"",$BM6="R"),"OB","")</f>
        <v/>
      </c>
      <c r="CH6" s="25" t="str">
        <f t="shared" ref="CH6:CH12" si="26">IF(AND($O6&lt;&gt;"",$BN6="R"),"OB","")</f>
        <v/>
      </c>
      <c r="CI6" s="25" t="str">
        <f t="shared" ref="CI6:CI12" si="27">IF(AND($R6&lt;&gt;"",$BO6="R"),"OB","")</f>
        <v/>
      </c>
      <c r="CJ6" s="25" t="str">
        <f t="shared" ref="CJ6:CJ12" si="28">IF(AND($U6&lt;&gt;"",$BP6="R"),"OB","")</f>
        <v/>
      </c>
      <c r="CK6" s="25" t="str">
        <f t="shared" ref="CK6:CK12" si="29">IF(AND($X6&lt;&gt;"",$BQ6="R"),"OB","")</f>
        <v/>
      </c>
      <c r="CL6" s="25" t="str">
        <f t="shared" ref="CL6:CL12" si="30">IF(AND($AS6&lt;&gt;"",$BR6="R"),"OB","")</f>
        <v/>
      </c>
      <c r="CM6" s="25" t="str">
        <f t="shared" ref="CM6:CM12" si="31">IF(AND($AA6&lt;&gt;"",$BS6="R"),"OB","")</f>
        <v/>
      </c>
      <c r="CN6" s="25" t="str">
        <f t="shared" ref="CN6:CN12" si="32">IF(AND($AM6&lt;&gt;"",$BT6="R"),"OB","")</f>
        <v/>
      </c>
      <c r="CO6" s="25" t="str">
        <f t="shared" ref="CO6:CO12" si="33">IF(AND($AP6&lt;&gt;"",$BU6="R"),"OB","")</f>
        <v/>
      </c>
      <c r="CP6" s="25" t="str">
        <f t="shared" ref="CP6:CP12" si="34">IF(AND($AD6&lt;&gt;"",$BV6="R"),"OB","")</f>
        <v/>
      </c>
      <c r="CQ6" s="25" t="str">
        <f t="shared" ref="CQ6:CQ12" si="35">IF(AND($AJ6&lt;&gt;"",$BW6="R"),"OB","")</f>
        <v/>
      </c>
      <c r="CR6" s="25" t="str">
        <f t="shared" ref="CR6:CR12" si="36">IF(AND($AG6&lt;&gt;"",$BX6="R"),"OB","")</f>
        <v/>
      </c>
      <c r="CS6" s="25" t="str">
        <f t="shared" ref="CS6:CS12" si="37">IF(AND($AV6&lt;&gt;"",$BY6="R"),"OB","")</f>
        <v/>
      </c>
      <c r="CT6" s="25" t="str">
        <f t="shared" ref="CT6:CT12" si="38">IF(AND($AY6&lt;&gt;"",$BZ6="R"),"OB","")</f>
        <v/>
      </c>
      <c r="CU6" s="25" t="str">
        <f t="shared" ref="CU6:CU12" si="39">IF(AND($BB6&lt;&gt;"",$CA6="R"),"OB","")</f>
        <v/>
      </c>
      <c r="CV6" s="25" t="str">
        <f t="shared" ref="CV6:CV12" si="40">IF(AND($BE6&lt;&gt;"",$CB6="R"),"OB","")</f>
        <v/>
      </c>
      <c r="CW6" s="25" t="str">
        <f t="shared" ref="CW6:CW12" si="41">IF(AND($BH6&lt;&gt;"",$CC6="R"),"OB","")</f>
        <v/>
      </c>
      <c r="CX6" s="25">
        <f t="shared" ref="CX6:CX12" si="42">IF(COUNTIF(CE6:CW6,"OB")=0,0,COUNTIF(CE6:CW6,"OB"))</f>
        <v>0</v>
      </c>
      <c r="CY6" s="25" t="str">
        <f t="shared" ref="CY6:CY12" si="43">IF(AND($F6&lt;&gt;"",$BK6="NR"),"NOB","")</f>
        <v/>
      </c>
      <c r="CZ6" s="25" t="str">
        <f t="shared" ref="CZ6:CZ12" si="44">IF(AND($I6&lt;&gt;"",$BL6="NR"),"NOB","")</f>
        <v/>
      </c>
      <c r="DA6" s="25" t="str">
        <f t="shared" ref="DA6:DA12" si="45">IF(AND($L6&lt;&gt;"",$BM6="NR"),"NOB","")</f>
        <v/>
      </c>
      <c r="DB6" s="25" t="str">
        <f t="shared" ref="DB6:DB12" si="46">IF(AND($O6&lt;&gt;"",$BN6="NR"),"NOB","")</f>
        <v/>
      </c>
      <c r="DC6" s="25" t="str">
        <f t="shared" ref="DC6:DC12" si="47">IF(AND($R6&lt;&gt;"",$BO6="NR"),"NOB","")</f>
        <v/>
      </c>
      <c r="DD6" s="25" t="str">
        <f t="shared" ref="DD6:DD12" si="48">IF(AND($U6&lt;&gt;"",$BP6="NR"),"NOB","")</f>
        <v/>
      </c>
      <c r="DE6" s="25" t="str">
        <f t="shared" ref="DE6:DE12" si="49">IF(AND($X6&lt;&gt;"",$BQ6="NR"),"NOB","")</f>
        <v/>
      </c>
      <c r="DF6" s="25" t="str">
        <f t="shared" ref="DF6:DF12" si="50">IF(AND($AA6&lt;&gt;"",$BS6="NR"),"NOB","")</f>
        <v/>
      </c>
      <c r="DG6" s="25" t="str">
        <f t="shared" ref="DG6:DG12" si="51">IF(AND($AM6&lt;&gt;"",$BT6="NR"),"NOB","")</f>
        <v/>
      </c>
      <c r="DH6" s="25" t="str">
        <f t="shared" ref="DH6:DH12" si="52">IF(AND($AP6&lt;&gt;"",$BU6="NR"),"NOB","")</f>
        <v/>
      </c>
      <c r="DI6" s="25" t="str">
        <f t="shared" ref="DI6:DI12" si="53">IF(AND($AD6&lt;&gt;"",$BV6="NR"),"NOB","")</f>
        <v/>
      </c>
      <c r="DJ6" s="25" t="str">
        <f t="shared" ref="DJ6:DJ12" si="54">IF(AND($AJ6&lt;&gt;"",$BW6="NR"),"NOB","")</f>
        <v/>
      </c>
      <c r="DK6" s="25" t="str">
        <f t="shared" ref="DK6:DK12" si="55">IF(AND($AG6&lt;&gt;"",$BX6="NR"),"NOB","")</f>
        <v/>
      </c>
      <c r="DL6" s="25" t="str">
        <f t="shared" ref="DL6:DL12" si="56">IF(AND($AV6&lt;&gt;"",$BY6="NR"),"NOB","")</f>
        <v/>
      </c>
      <c r="DM6" s="25" t="str">
        <f t="shared" ref="DM6:DM12" si="57">IF(AND($AY6&lt;&gt;"",$BZ6="NR"),"NOB","")</f>
        <v/>
      </c>
      <c r="DN6" s="25" t="str">
        <f t="shared" ref="DN6:DN12" si="58">IF(AND($BB6&lt;&gt;"",$CA6="NR"),"NOB","")</f>
        <v/>
      </c>
      <c r="DO6" s="25" t="str">
        <f t="shared" ref="DO6:DO12" si="59">IF(AND($BE6&lt;&gt;"",$CB6="NR"),"NOB","")</f>
        <v/>
      </c>
      <c r="DP6" s="25" t="str">
        <f t="shared" ref="DP6:DP12" si="60">IF(AND($BH6&lt;&gt;"",$CC6="NR"),"NOB","")</f>
        <v/>
      </c>
      <c r="DQ6" s="25">
        <f t="shared" ref="DQ6:DQ12" si="61">IF(COUNTIF(CY6:DP6,"NOB")=0,0,COUNTIF(CY6:DP6,"NOB"))</f>
        <v>0</v>
      </c>
      <c r="DR6" s="26">
        <f t="shared" ref="DR6:DR12" si="62">IFERROR(CX6/CD6,"")</f>
        <v>0</v>
      </c>
    </row>
    <row r="7" spans="1:122" x14ac:dyDescent="0.25">
      <c r="A7" s="82" t="s">
        <v>56</v>
      </c>
      <c r="B7" s="82" t="s">
        <v>57</v>
      </c>
      <c r="C7" s="17" t="s">
        <v>58</v>
      </c>
      <c r="D7" s="17" t="s">
        <v>59</v>
      </c>
      <c r="E7" s="18" t="s">
        <v>38</v>
      </c>
      <c r="F7" s="80" t="s">
        <v>60</v>
      </c>
      <c r="G7" s="19">
        <f t="shared" ref="G7" si="63">IF(OR(F7="",H7="",H7="NOK", H7="Attente"),"",(DATE(YEAR(F7)+2,MONTH(F7),DAY(F7))))</f>
        <v>42267</v>
      </c>
      <c r="H7" s="20" t="s">
        <v>40</v>
      </c>
      <c r="I7" s="21"/>
      <c r="J7" s="19" t="str">
        <f>IF(OR(I7="",K7="",K7="NOK", K7="Attente"),"",(DATE(YEAR(I7)+2,MONTH(I7),DAY(I7))))</f>
        <v/>
      </c>
      <c r="K7" s="20" t="s">
        <v>39</v>
      </c>
      <c r="L7" s="21"/>
      <c r="M7" s="19" t="str">
        <f>IF(OR(L7="",N7="",N7="NOK", N7="Attente"),"",(DATE(YEAR(L7)+2,MONTH(L7),DAY(L7))))</f>
        <v/>
      </c>
      <c r="N7" s="20" t="s">
        <v>39</v>
      </c>
      <c r="O7" s="21"/>
      <c r="P7" s="19" t="str">
        <f>IF(OR(O7="",Q7="",Q7="NOK", Q7="Attente"),"",(DATE(YEAR(O7)+2,MONTH(O7),DAY(O7))))</f>
        <v/>
      </c>
      <c r="Q7" s="20" t="s">
        <v>39</v>
      </c>
      <c r="R7" s="21"/>
      <c r="S7" s="19" t="str">
        <f>IF(OR(R7="",T7="",T7="NOK", T7="Attente"),"",(DATE(YEAR(R7)+2,MONTH(R7),DAY(R7))))</f>
        <v/>
      </c>
      <c r="T7" s="20" t="s">
        <v>39</v>
      </c>
      <c r="U7" s="21"/>
      <c r="V7" s="19" t="str">
        <f>IF(OR(U7="",W7="",W7="NOK", W7="Attente"),"",(DATE(YEAR(U7)+2,MONTH(U7),DAY(U7))))</f>
        <v/>
      </c>
      <c r="W7" s="20" t="s">
        <v>39</v>
      </c>
      <c r="X7" s="21"/>
      <c r="Y7" s="19" t="str">
        <f>IF(OR(X7="",Z7="",Z7="NOK", Z7="Attente"),"",(DATE(YEAR(X7)+2,MONTH(X7),DAY(X7))))</f>
        <v/>
      </c>
      <c r="Z7" s="20" t="s">
        <v>39</v>
      </c>
      <c r="AA7" s="21"/>
      <c r="AB7" s="19" t="str">
        <f>IF(OR(AA7="",AC7="",AC7="NOK", AC7="Attente"),"",(DATE(YEAR(AA7)+2,MONTH(AA7),DAY(AA7))))</f>
        <v/>
      </c>
      <c r="AC7" s="20" t="s">
        <v>39</v>
      </c>
      <c r="AD7" s="21"/>
      <c r="AE7" s="19" t="str">
        <f t="shared" ref="AE7" si="64">IF(OR(AD7="",AF7="",AF7="NOK", AF7="Attente"),"",(DATE(YEAR(AD7)+2,MONTH(AD7),DAY(AD7))))</f>
        <v/>
      </c>
      <c r="AF7" s="20" t="s">
        <v>39</v>
      </c>
      <c r="AG7" s="21"/>
      <c r="AH7" s="19" t="str">
        <f t="shared" ref="AH7" si="65">IF(OR(AG7="",AI7="",AI7="NOK", AI7="Attente"),"",(DATE(YEAR(AG7)+2,MONTH(AG7),DAY(AG7))))</f>
        <v/>
      </c>
      <c r="AI7" s="20" t="s">
        <v>39</v>
      </c>
      <c r="AJ7" s="21"/>
      <c r="AK7" s="19" t="str">
        <f t="shared" ref="AK7" si="66">IF(OR(AJ7="",AL7="",AL7="NOK", AL7="Attente"),"",(DATE(YEAR(AJ7)+2,MONTH(AJ7),DAY(AJ7))))</f>
        <v/>
      </c>
      <c r="AL7" s="20" t="s">
        <v>39</v>
      </c>
      <c r="AM7" s="21"/>
      <c r="AN7" s="19" t="str">
        <f t="shared" ref="AN7" si="67">IF(OR(AM7="",AO7="",AO7="NOK", AO7="Attente"),"",(DATE(YEAR(AM7)+3,MONTH(AM7),DAY(AM7))))</f>
        <v/>
      </c>
      <c r="AO7" s="20" t="s">
        <v>39</v>
      </c>
      <c r="AP7" s="21"/>
      <c r="AQ7" s="19" t="str">
        <f t="shared" ref="AQ7" si="68">IF(OR(AP7="",AR7="",AR7="NOK", AR7="Attente"),"",(DATE(YEAR(AP7)+3,MONTH(AP7),DAY(AP7))))</f>
        <v/>
      </c>
      <c r="AR7" s="20" t="s">
        <v>39</v>
      </c>
      <c r="AS7" s="21"/>
      <c r="AT7" s="22"/>
      <c r="AU7" s="20" t="s">
        <v>39</v>
      </c>
      <c r="AV7" s="21"/>
      <c r="AW7" s="19" t="str">
        <f t="shared" ref="AW7" si="69">IF(OR(AV7="",AX7="",AX7="NOK", AX7="Attente"),"",(DATE(YEAR(AV7)+3,MONTH(AV7),DAY(AV7))))</f>
        <v/>
      </c>
      <c r="AX7" s="20" t="s">
        <v>39</v>
      </c>
      <c r="AY7" s="21"/>
      <c r="AZ7" s="19" t="str">
        <f t="shared" ref="AZ7" si="70">IF(OR(AY7="",BA7="",BA7="NOK", BA7="Attente"),"",(DATE(YEAR(AY7)+3,MONTH(AY7),DAY(AY7))))</f>
        <v/>
      </c>
      <c r="BA7" s="20" t="s">
        <v>39</v>
      </c>
      <c r="BB7" s="21"/>
      <c r="BC7" s="19" t="str">
        <f t="shared" ref="BC7" si="71">IF(OR(BB7="",BD7="",BD7="NOK", BD7="Attente"),"",(DATE(YEAR(BB7)+3,MONTH(BB7),DAY(BB7))))</f>
        <v/>
      </c>
      <c r="BD7" s="20" t="s">
        <v>39</v>
      </c>
      <c r="BE7" s="21"/>
      <c r="BF7" s="19" t="str">
        <f t="shared" ref="BF7" si="72">IF(OR(BE7="",BG7="",BG7="NOK", BG7="Attente"),"",(DATE(YEAR(BE7)+3,MONTH(BE7),DAY(BE7))))</f>
        <v/>
      </c>
      <c r="BG7" s="20" t="s">
        <v>39</v>
      </c>
      <c r="BH7" s="21"/>
      <c r="BI7" s="19" t="str">
        <f t="shared" ref="BI7" si="73">IF(OR(BH7="",BJ7="",BJ7="NOK", BJ7="Attente"),"",(DATE(YEAR(BH7)+3,MONTH(BH7),DAY(BH7))))</f>
        <v/>
      </c>
      <c r="BJ7" s="20" t="s">
        <v>39</v>
      </c>
      <c r="BK7" s="23" t="str">
        <f t="shared" si="11"/>
        <v>R</v>
      </c>
      <c r="BL7" s="23" t="str">
        <f t="shared" si="12"/>
        <v>NR</v>
      </c>
      <c r="BM7" s="23" t="str">
        <f t="shared" si="13"/>
        <v>NR</v>
      </c>
      <c r="BN7" s="23" t="str">
        <f t="shared" si="14"/>
        <v>R</v>
      </c>
      <c r="BO7" s="23" t="str">
        <f t="shared" si="15"/>
        <v>NR</v>
      </c>
      <c r="BP7" s="23" t="str">
        <f t="shared" si="16"/>
        <v>R</v>
      </c>
      <c r="BQ7" s="23" t="str">
        <f t="shared" si="17"/>
        <v>R</v>
      </c>
      <c r="BR7" s="23" t="str">
        <f t="shared" si="18"/>
        <v>NR</v>
      </c>
      <c r="BS7" s="23" t="str">
        <f t="shared" si="19"/>
        <v>NR</v>
      </c>
      <c r="BT7" s="23" t="str">
        <f t="shared" si="20"/>
        <v>NR</v>
      </c>
      <c r="BU7" s="23" t="str">
        <f t="shared" si="20"/>
        <v>NR</v>
      </c>
      <c r="BV7" s="23" t="str">
        <f t="shared" si="20"/>
        <v>NR</v>
      </c>
      <c r="BW7" s="23" t="str">
        <f t="shared" si="20"/>
        <v>NR</v>
      </c>
      <c r="BX7" s="23" t="str">
        <f t="shared" si="20"/>
        <v>NR</v>
      </c>
      <c r="BY7" s="23" t="str">
        <f t="shared" si="21"/>
        <v>R</v>
      </c>
      <c r="BZ7" s="23" t="str">
        <f t="shared" si="21"/>
        <v>R</v>
      </c>
      <c r="CA7" s="23" t="str">
        <f t="shared" si="21"/>
        <v>R</v>
      </c>
      <c r="CB7" s="23" t="str">
        <f t="shared" si="21"/>
        <v>R</v>
      </c>
      <c r="CC7" s="23" t="str">
        <f t="shared" si="21"/>
        <v>R</v>
      </c>
      <c r="CD7" s="24">
        <f t="shared" ref="CD7" si="74">IF(COUNTIF(BK7:CC7,"R")=0,"",COUNTIF(BK7:CC7,"R"))</f>
        <v>9</v>
      </c>
      <c r="CE7" s="25" t="str">
        <f t="shared" si="23"/>
        <v>OB</v>
      </c>
      <c r="CF7" s="25" t="str">
        <f t="shared" si="24"/>
        <v/>
      </c>
      <c r="CG7" s="25" t="str">
        <f t="shared" si="25"/>
        <v/>
      </c>
      <c r="CH7" s="25" t="str">
        <f t="shared" si="26"/>
        <v/>
      </c>
      <c r="CI7" s="25" t="str">
        <f t="shared" si="27"/>
        <v/>
      </c>
      <c r="CJ7" s="25" t="str">
        <f t="shared" si="28"/>
        <v/>
      </c>
      <c r="CK7" s="25" t="str">
        <f t="shared" si="29"/>
        <v/>
      </c>
      <c r="CL7" s="25" t="str">
        <f t="shared" si="30"/>
        <v/>
      </c>
      <c r="CM7" s="25" t="str">
        <f t="shared" si="31"/>
        <v/>
      </c>
      <c r="CN7" s="25" t="str">
        <f t="shared" si="32"/>
        <v/>
      </c>
      <c r="CO7" s="25" t="str">
        <f t="shared" si="33"/>
        <v/>
      </c>
      <c r="CP7" s="25" t="str">
        <f t="shared" si="34"/>
        <v/>
      </c>
      <c r="CQ7" s="25" t="str">
        <f t="shared" si="35"/>
        <v/>
      </c>
      <c r="CR7" s="25" t="str">
        <f t="shared" si="36"/>
        <v/>
      </c>
      <c r="CS7" s="25" t="str">
        <f t="shared" si="37"/>
        <v/>
      </c>
      <c r="CT7" s="25" t="str">
        <f t="shared" si="38"/>
        <v/>
      </c>
      <c r="CU7" s="25" t="str">
        <f t="shared" si="39"/>
        <v/>
      </c>
      <c r="CV7" s="25" t="str">
        <f t="shared" si="40"/>
        <v/>
      </c>
      <c r="CW7" s="25" t="str">
        <f t="shared" si="41"/>
        <v/>
      </c>
      <c r="CX7" s="25">
        <f t="shared" ref="CX7" si="75">IF(COUNTIF(CE7:CW7,"OB")=0,0,COUNTIF(CE7:CW7,"OB"))</f>
        <v>1</v>
      </c>
      <c r="CY7" s="25" t="str">
        <f t="shared" si="43"/>
        <v/>
      </c>
      <c r="CZ7" s="25" t="str">
        <f t="shared" si="44"/>
        <v/>
      </c>
      <c r="DA7" s="25" t="str">
        <f t="shared" si="45"/>
        <v/>
      </c>
      <c r="DB7" s="25" t="str">
        <f t="shared" si="46"/>
        <v/>
      </c>
      <c r="DC7" s="25" t="str">
        <f t="shared" si="47"/>
        <v/>
      </c>
      <c r="DD7" s="25" t="str">
        <f t="shared" si="48"/>
        <v/>
      </c>
      <c r="DE7" s="25" t="str">
        <f t="shared" si="49"/>
        <v/>
      </c>
      <c r="DF7" s="25" t="str">
        <f t="shared" si="50"/>
        <v/>
      </c>
      <c r="DG7" s="25" t="str">
        <f t="shared" si="51"/>
        <v/>
      </c>
      <c r="DH7" s="25" t="str">
        <f t="shared" si="52"/>
        <v/>
      </c>
      <c r="DI7" s="25" t="str">
        <f t="shared" si="53"/>
        <v/>
      </c>
      <c r="DJ7" s="25" t="str">
        <f t="shared" si="54"/>
        <v/>
      </c>
      <c r="DK7" s="25" t="str">
        <f t="shared" si="55"/>
        <v/>
      </c>
      <c r="DL7" s="25" t="str">
        <f t="shared" si="56"/>
        <v/>
      </c>
      <c r="DM7" s="25" t="str">
        <f t="shared" si="57"/>
        <v/>
      </c>
      <c r="DN7" s="25" t="str">
        <f t="shared" si="58"/>
        <v/>
      </c>
      <c r="DO7" s="25" t="str">
        <f t="shared" si="59"/>
        <v/>
      </c>
      <c r="DP7" s="25" t="str">
        <f t="shared" si="60"/>
        <v/>
      </c>
      <c r="DQ7" s="25">
        <f t="shared" ref="DQ7" si="76">IF(COUNTIF(CY7:DP7,"NOB")=0,0,COUNTIF(CY7:DP7,"NOB"))</f>
        <v>0</v>
      </c>
      <c r="DR7" s="26">
        <f t="shared" ref="DR7" si="77">IFERROR(CX7/CD7,"")</f>
        <v>0.1111111111111111</v>
      </c>
    </row>
    <row r="8" spans="1:122" x14ac:dyDescent="0.25">
      <c r="A8" s="41" t="s">
        <v>41</v>
      </c>
      <c r="B8" s="42" t="s">
        <v>42</v>
      </c>
      <c r="C8" s="43" t="s">
        <v>43</v>
      </c>
      <c r="D8" s="43" t="s">
        <v>44</v>
      </c>
      <c r="E8" s="44" t="s">
        <v>45</v>
      </c>
      <c r="F8" s="81"/>
      <c r="G8" s="45" t="str">
        <f t="shared" si="0"/>
        <v/>
      </c>
      <c r="H8" s="33" t="s">
        <v>39</v>
      </c>
      <c r="I8" s="46">
        <v>41464</v>
      </c>
      <c r="J8" s="46">
        <f>IF(OR(I8="",K8="",K8="NOK", K8="Attente"),"",(DATE(YEAR(I8)+3,MONTH(I8),DAY(I8))))</f>
        <v>42560</v>
      </c>
      <c r="K8" s="47" t="s">
        <v>40</v>
      </c>
      <c r="L8" s="35"/>
      <c r="M8" s="29" t="str">
        <f>IF(OR(L8="",N8="",N8="NOK", N8="Attente"),"",(DATE(YEAR(L8)+3,MONTH(L8),DAY(L8))))</f>
        <v/>
      </c>
      <c r="N8" s="36" t="s">
        <v>39</v>
      </c>
      <c r="O8" s="35"/>
      <c r="P8" s="29" t="str">
        <f>IF(OR(O8="",Q8="",Q8="NOK", Q8="Attente"),"",(DATE(YEAR(O8)+3,MONTH(O8),DAY(O8))))</f>
        <v/>
      </c>
      <c r="Q8" s="36" t="s">
        <v>39</v>
      </c>
      <c r="R8" s="46">
        <v>41425</v>
      </c>
      <c r="S8" s="46">
        <f>IF(OR(R8="",T8="",T8="NOK", T8="Attente"),"",(DATE(YEAR(R8)+3,MONTH(R8),DAY(R8))))</f>
        <v>42521</v>
      </c>
      <c r="T8" s="47" t="s">
        <v>40</v>
      </c>
      <c r="U8" s="35"/>
      <c r="V8" s="29" t="str">
        <f>IF(OR(U8="",W8="",W8="NOK", W8="Attente"),"",(DATE(YEAR(U8)+3,MONTH(U8),DAY(U8))))</f>
        <v/>
      </c>
      <c r="W8" s="36" t="s">
        <v>39</v>
      </c>
      <c r="X8" s="35"/>
      <c r="Y8" s="29" t="str">
        <f>IF(OR(X8="",Z8="",Z8="NOK", Z8="Attente"),"",(DATE(YEAR(X8)+3,MONTH(X8),DAY(X8))))</f>
        <v/>
      </c>
      <c r="Z8" s="36" t="s">
        <v>39</v>
      </c>
      <c r="AA8" s="35"/>
      <c r="AB8" s="29" t="str">
        <f>IF(OR(AA8="",AC8="",AC8="NOK", AC8="Attente"),"",(DATE(YEAR(AA8)+3,MONTH(AA8),DAY(AA8))))</f>
        <v/>
      </c>
      <c r="AC8" s="36" t="s">
        <v>39</v>
      </c>
      <c r="AD8" s="34"/>
      <c r="AE8" s="29" t="str">
        <f t="shared" si="1"/>
        <v/>
      </c>
      <c r="AF8" s="33" t="s">
        <v>39</v>
      </c>
      <c r="AG8" s="34"/>
      <c r="AH8" s="29" t="str">
        <f t="shared" si="2"/>
        <v/>
      </c>
      <c r="AI8" s="33" t="s">
        <v>39</v>
      </c>
      <c r="AJ8" s="34"/>
      <c r="AK8" s="29" t="str">
        <f t="shared" si="3"/>
        <v/>
      </c>
      <c r="AL8" s="33" t="s">
        <v>39</v>
      </c>
      <c r="AM8" s="37"/>
      <c r="AN8" s="32" t="str">
        <f t="shared" si="4"/>
        <v/>
      </c>
      <c r="AO8" s="36" t="s">
        <v>39</v>
      </c>
      <c r="AP8" s="37"/>
      <c r="AQ8" s="38" t="str">
        <f t="shared" si="5"/>
        <v/>
      </c>
      <c r="AR8" s="36" t="s">
        <v>39</v>
      </c>
      <c r="AS8" s="37"/>
      <c r="AT8" s="39"/>
      <c r="AU8" s="48" t="s">
        <v>39</v>
      </c>
      <c r="AV8" s="34"/>
      <c r="AW8" s="29" t="str">
        <f t="shared" si="6"/>
        <v/>
      </c>
      <c r="AX8" s="33" t="s">
        <v>39</v>
      </c>
      <c r="AY8" s="34"/>
      <c r="AZ8" s="29" t="str">
        <f t="shared" si="7"/>
        <v/>
      </c>
      <c r="BA8" s="33" t="s">
        <v>39</v>
      </c>
      <c r="BB8" s="34"/>
      <c r="BC8" s="29" t="str">
        <f t="shared" si="8"/>
        <v/>
      </c>
      <c r="BD8" s="33" t="s">
        <v>39</v>
      </c>
      <c r="BE8" s="34"/>
      <c r="BF8" s="29" t="str">
        <f t="shared" si="9"/>
        <v/>
      </c>
      <c r="BG8" s="33" t="s">
        <v>39</v>
      </c>
      <c r="BH8" s="34"/>
      <c r="BI8" s="29" t="str">
        <f t="shared" si="10"/>
        <v/>
      </c>
      <c r="BJ8" s="33" t="s">
        <v>39</v>
      </c>
      <c r="BK8" s="40" t="str">
        <f t="shared" si="11"/>
        <v>R</v>
      </c>
      <c r="BL8" s="40" t="str">
        <f t="shared" si="12"/>
        <v>R</v>
      </c>
      <c r="BM8" s="40" t="str">
        <f t="shared" si="13"/>
        <v>NR</v>
      </c>
      <c r="BN8" s="40" t="str">
        <f t="shared" si="14"/>
        <v>R</v>
      </c>
      <c r="BO8" s="40" t="str">
        <f t="shared" si="15"/>
        <v>NR</v>
      </c>
      <c r="BP8" s="40" t="str">
        <f t="shared" si="16"/>
        <v>R</v>
      </c>
      <c r="BQ8" s="40" t="str">
        <f t="shared" si="17"/>
        <v>R</v>
      </c>
      <c r="BR8" s="40" t="str">
        <f t="shared" si="18"/>
        <v>NR</v>
      </c>
      <c r="BS8" s="40" t="str">
        <f t="shared" si="19"/>
        <v>NR</v>
      </c>
      <c r="BT8" s="40" t="str">
        <f t="shared" si="20"/>
        <v>NR</v>
      </c>
      <c r="BU8" s="40" t="str">
        <f t="shared" si="20"/>
        <v>NR</v>
      </c>
      <c r="BV8" s="40" t="str">
        <f t="shared" si="20"/>
        <v>NR</v>
      </c>
      <c r="BW8" s="40" t="str">
        <f t="shared" si="20"/>
        <v>NR</v>
      </c>
      <c r="BX8" s="40" t="str">
        <f t="shared" si="20"/>
        <v>NR</v>
      </c>
      <c r="BY8" s="40" t="str">
        <f t="shared" si="21"/>
        <v>R</v>
      </c>
      <c r="BZ8" s="40" t="str">
        <f t="shared" si="21"/>
        <v>R</v>
      </c>
      <c r="CA8" s="40" t="str">
        <f t="shared" si="21"/>
        <v>R</v>
      </c>
      <c r="CB8" s="40" t="str">
        <f t="shared" si="21"/>
        <v>R</v>
      </c>
      <c r="CC8" s="40" t="str">
        <f t="shared" si="21"/>
        <v>R</v>
      </c>
      <c r="CD8" s="24">
        <f t="shared" si="22"/>
        <v>10</v>
      </c>
      <c r="CE8" s="25" t="str">
        <f t="shared" si="23"/>
        <v/>
      </c>
      <c r="CF8" s="25" t="str">
        <f t="shared" si="24"/>
        <v>OB</v>
      </c>
      <c r="CG8" s="25" t="str">
        <f t="shared" si="25"/>
        <v/>
      </c>
      <c r="CH8" s="25" t="str">
        <f t="shared" si="26"/>
        <v/>
      </c>
      <c r="CI8" s="25" t="str">
        <f t="shared" si="27"/>
        <v/>
      </c>
      <c r="CJ8" s="25" t="str">
        <f t="shared" si="28"/>
        <v/>
      </c>
      <c r="CK8" s="25" t="str">
        <f t="shared" si="29"/>
        <v/>
      </c>
      <c r="CL8" s="25" t="str">
        <f t="shared" si="30"/>
        <v/>
      </c>
      <c r="CM8" s="25" t="str">
        <f t="shared" si="31"/>
        <v/>
      </c>
      <c r="CN8" s="25" t="str">
        <f t="shared" si="32"/>
        <v/>
      </c>
      <c r="CO8" s="25" t="str">
        <f t="shared" si="33"/>
        <v/>
      </c>
      <c r="CP8" s="25" t="str">
        <f t="shared" si="34"/>
        <v/>
      </c>
      <c r="CQ8" s="25" t="str">
        <f t="shared" si="35"/>
        <v/>
      </c>
      <c r="CR8" s="25" t="str">
        <f t="shared" si="36"/>
        <v/>
      </c>
      <c r="CS8" s="25" t="str">
        <f t="shared" si="37"/>
        <v/>
      </c>
      <c r="CT8" s="25" t="str">
        <f t="shared" si="38"/>
        <v/>
      </c>
      <c r="CU8" s="25" t="str">
        <f t="shared" si="39"/>
        <v/>
      </c>
      <c r="CV8" s="25" t="str">
        <f t="shared" si="40"/>
        <v/>
      </c>
      <c r="CW8" s="25" t="str">
        <f t="shared" si="41"/>
        <v/>
      </c>
      <c r="CX8" s="25">
        <f t="shared" si="42"/>
        <v>1</v>
      </c>
      <c r="CY8" s="25" t="str">
        <f t="shared" si="43"/>
        <v/>
      </c>
      <c r="CZ8" s="25" t="str">
        <f t="shared" si="44"/>
        <v/>
      </c>
      <c r="DA8" s="25" t="str">
        <f t="shared" si="45"/>
        <v/>
      </c>
      <c r="DB8" s="25" t="str">
        <f t="shared" si="46"/>
        <v/>
      </c>
      <c r="DC8" s="25" t="str">
        <f t="shared" si="47"/>
        <v>NOB</v>
      </c>
      <c r="DD8" s="25" t="str">
        <f t="shared" si="48"/>
        <v/>
      </c>
      <c r="DE8" s="25" t="str">
        <f t="shared" si="49"/>
        <v/>
      </c>
      <c r="DF8" s="25" t="str">
        <f t="shared" si="50"/>
        <v/>
      </c>
      <c r="DG8" s="25" t="str">
        <f t="shared" si="51"/>
        <v/>
      </c>
      <c r="DH8" s="25" t="str">
        <f t="shared" si="52"/>
        <v/>
      </c>
      <c r="DI8" s="25" t="str">
        <f t="shared" si="53"/>
        <v/>
      </c>
      <c r="DJ8" s="25" t="str">
        <f t="shared" si="54"/>
        <v/>
      </c>
      <c r="DK8" s="25" t="str">
        <f t="shared" si="55"/>
        <v/>
      </c>
      <c r="DL8" s="25" t="str">
        <f t="shared" si="56"/>
        <v/>
      </c>
      <c r="DM8" s="25" t="str">
        <f t="shared" si="57"/>
        <v/>
      </c>
      <c r="DN8" s="25" t="str">
        <f t="shared" si="58"/>
        <v/>
      </c>
      <c r="DO8" s="25" t="str">
        <f t="shared" si="59"/>
        <v/>
      </c>
      <c r="DP8" s="25" t="str">
        <f t="shared" si="60"/>
        <v/>
      </c>
      <c r="DQ8" s="25">
        <f t="shared" si="61"/>
        <v>1</v>
      </c>
      <c r="DR8" s="49">
        <f t="shared" si="62"/>
        <v>0.1</v>
      </c>
    </row>
    <row r="9" spans="1:122" x14ac:dyDescent="0.25">
      <c r="A9" s="27" t="s">
        <v>46</v>
      </c>
      <c r="B9" s="50" t="s">
        <v>47</v>
      </c>
      <c r="C9" s="28" t="s">
        <v>43</v>
      </c>
      <c r="D9" s="28" t="s">
        <v>48</v>
      </c>
      <c r="E9" s="36" t="s">
        <v>38</v>
      </c>
      <c r="F9" s="51">
        <v>41627</v>
      </c>
      <c r="G9" s="29">
        <f t="shared" si="0"/>
        <v>42357</v>
      </c>
      <c r="H9" s="52" t="s">
        <v>40</v>
      </c>
      <c r="I9" s="31"/>
      <c r="J9" s="32" t="str">
        <f t="shared" ref="J9:J12" si="78">IF(OR(I9="",K9="",K9="NOK", K9="Attente"),"",(DATE(YEAR(I9)+2,MONTH(I9),DAY(I9))))</f>
        <v/>
      </c>
      <c r="K9" s="36" t="s">
        <v>39</v>
      </c>
      <c r="L9" s="34">
        <v>41452</v>
      </c>
      <c r="M9" s="29">
        <f t="shared" ref="M9:M12" si="79">IF(OR(L9="",N9="",N9="NOK", N9="Attente"),"",(DATE(YEAR(L9)+2,MONTH(L9),DAY(L9))))</f>
        <v>42182</v>
      </c>
      <c r="N9" s="30" t="s">
        <v>40</v>
      </c>
      <c r="O9" s="34">
        <v>41386</v>
      </c>
      <c r="P9" s="29">
        <f t="shared" ref="P9:P12" si="80">IF(OR(O9="",Q9="",Q9="NOK", Q9="Attente"),"",(DATE(YEAR(O9)+2,MONTH(O9),DAY(O9))))</f>
        <v>42116</v>
      </c>
      <c r="Q9" s="30" t="s">
        <v>40</v>
      </c>
      <c r="R9" s="31"/>
      <c r="S9" s="32" t="str">
        <f t="shared" ref="S9:S12" si="81">IF(OR(R9="",T9="",T9="NOK", T9="Attente"),"",(DATE(YEAR(R9)+2,MONTH(R9),DAY(R9))))</f>
        <v/>
      </c>
      <c r="T9" s="36" t="s">
        <v>39</v>
      </c>
      <c r="U9" s="34">
        <v>41330</v>
      </c>
      <c r="V9" s="29">
        <f t="shared" ref="V9:V12" si="82">IF(OR(U9="",W9="",W9="NOK", W9="Attente"),"",(DATE(YEAR(U9)+2,MONTH(U9),DAY(U9))))</f>
        <v>42060</v>
      </c>
      <c r="W9" s="30" t="s">
        <v>40</v>
      </c>
      <c r="X9" s="34">
        <v>41353</v>
      </c>
      <c r="Y9" s="29">
        <f>IF(OR(X9="",Z9="",Z9="NOK", Z9="Attente"),"",(DATE(YEAR(X9)+2,MONTH(X9),DAY(X9))))</f>
        <v>42083</v>
      </c>
      <c r="Z9" s="30" t="s">
        <v>40</v>
      </c>
      <c r="AA9" s="34">
        <v>41341</v>
      </c>
      <c r="AB9" s="29">
        <f t="shared" ref="AB9:AB12" si="83">IF(OR(AA9="",AC9="",AC9="NOK", AC9="Attente"),"",(DATE(YEAR(AA9)+2,MONTH(AA9),DAY(AA9))))</f>
        <v>42071</v>
      </c>
      <c r="AC9" s="30" t="s">
        <v>40</v>
      </c>
      <c r="AD9" s="34"/>
      <c r="AE9" s="29" t="str">
        <f t="shared" si="1"/>
        <v/>
      </c>
      <c r="AF9" s="33" t="s">
        <v>39</v>
      </c>
      <c r="AG9" s="34"/>
      <c r="AH9" s="29" t="str">
        <f t="shared" si="2"/>
        <v/>
      </c>
      <c r="AI9" s="33" t="s">
        <v>39</v>
      </c>
      <c r="AJ9" s="34"/>
      <c r="AK9" s="29" t="str">
        <f t="shared" si="3"/>
        <v/>
      </c>
      <c r="AL9" s="33" t="s">
        <v>39</v>
      </c>
      <c r="AM9" s="37"/>
      <c r="AN9" s="32" t="str">
        <f t="shared" si="4"/>
        <v/>
      </c>
      <c r="AO9" s="36" t="s">
        <v>39</v>
      </c>
      <c r="AP9" s="37"/>
      <c r="AQ9" s="38" t="str">
        <f t="shared" si="5"/>
        <v/>
      </c>
      <c r="AR9" s="36" t="s">
        <v>39</v>
      </c>
      <c r="AS9" s="37">
        <v>40925</v>
      </c>
      <c r="AT9" s="39"/>
      <c r="AU9" s="36" t="s">
        <v>40</v>
      </c>
      <c r="AV9" s="34"/>
      <c r="AW9" s="29" t="str">
        <f t="shared" si="6"/>
        <v/>
      </c>
      <c r="AX9" s="33" t="s">
        <v>39</v>
      </c>
      <c r="AY9" s="34"/>
      <c r="AZ9" s="29" t="str">
        <f t="shared" si="7"/>
        <v/>
      </c>
      <c r="BA9" s="33" t="s">
        <v>39</v>
      </c>
      <c r="BB9" s="34"/>
      <c r="BC9" s="29" t="str">
        <f t="shared" si="8"/>
        <v/>
      </c>
      <c r="BD9" s="33" t="s">
        <v>39</v>
      </c>
      <c r="BE9" s="34"/>
      <c r="BF9" s="29" t="str">
        <f t="shared" si="9"/>
        <v/>
      </c>
      <c r="BG9" s="33" t="s">
        <v>39</v>
      </c>
      <c r="BH9" s="34"/>
      <c r="BI9" s="29" t="str">
        <f t="shared" si="10"/>
        <v/>
      </c>
      <c r="BJ9" s="33" t="s">
        <v>39</v>
      </c>
      <c r="BK9" s="40" t="str">
        <f t="shared" si="11"/>
        <v>R</v>
      </c>
      <c r="BL9" s="40" t="str">
        <f t="shared" si="12"/>
        <v>NR</v>
      </c>
      <c r="BM9" s="40" t="str">
        <f t="shared" si="13"/>
        <v>NR</v>
      </c>
      <c r="BN9" s="40" t="str">
        <f t="shared" si="14"/>
        <v>R</v>
      </c>
      <c r="BO9" s="40" t="str">
        <f t="shared" si="15"/>
        <v>NR</v>
      </c>
      <c r="BP9" s="40" t="str">
        <f t="shared" si="16"/>
        <v>R</v>
      </c>
      <c r="BQ9" s="40" t="str">
        <f t="shared" si="17"/>
        <v>R</v>
      </c>
      <c r="BR9" s="40" t="str">
        <f t="shared" si="18"/>
        <v>NR</v>
      </c>
      <c r="BS9" s="40" t="str">
        <f t="shared" si="19"/>
        <v>NR</v>
      </c>
      <c r="BT9" s="40" t="str">
        <f t="shared" si="20"/>
        <v>NR</v>
      </c>
      <c r="BU9" s="40" t="str">
        <f t="shared" si="20"/>
        <v>NR</v>
      </c>
      <c r="BV9" s="40" t="str">
        <f t="shared" si="20"/>
        <v>NR</v>
      </c>
      <c r="BW9" s="40" t="str">
        <f t="shared" si="20"/>
        <v>NR</v>
      </c>
      <c r="BX9" s="40" t="str">
        <f t="shared" si="20"/>
        <v>NR</v>
      </c>
      <c r="BY9" s="40" t="str">
        <f t="shared" si="21"/>
        <v>R</v>
      </c>
      <c r="BZ9" s="40" t="str">
        <f t="shared" si="21"/>
        <v>R</v>
      </c>
      <c r="CA9" s="40" t="str">
        <f t="shared" si="21"/>
        <v>R</v>
      </c>
      <c r="CB9" s="40" t="str">
        <f t="shared" si="21"/>
        <v>R</v>
      </c>
      <c r="CC9" s="40" t="str">
        <f t="shared" si="21"/>
        <v>R</v>
      </c>
      <c r="CD9" s="24">
        <f t="shared" si="22"/>
        <v>9</v>
      </c>
      <c r="CE9" s="25" t="str">
        <f t="shared" si="23"/>
        <v>OB</v>
      </c>
      <c r="CF9" s="25" t="str">
        <f t="shared" si="24"/>
        <v/>
      </c>
      <c r="CG9" s="25" t="str">
        <f t="shared" si="25"/>
        <v/>
      </c>
      <c r="CH9" s="25" t="str">
        <f t="shared" si="26"/>
        <v>OB</v>
      </c>
      <c r="CI9" s="25" t="str">
        <f t="shared" si="27"/>
        <v/>
      </c>
      <c r="CJ9" s="25" t="str">
        <f t="shared" si="28"/>
        <v>OB</v>
      </c>
      <c r="CK9" s="25" t="str">
        <f t="shared" si="29"/>
        <v>OB</v>
      </c>
      <c r="CL9" s="25" t="str">
        <f t="shared" si="30"/>
        <v/>
      </c>
      <c r="CM9" s="25" t="str">
        <f t="shared" si="31"/>
        <v/>
      </c>
      <c r="CN9" s="25" t="str">
        <f t="shared" si="32"/>
        <v/>
      </c>
      <c r="CO9" s="25" t="str">
        <f t="shared" si="33"/>
        <v/>
      </c>
      <c r="CP9" s="25" t="str">
        <f t="shared" si="34"/>
        <v/>
      </c>
      <c r="CQ9" s="25" t="str">
        <f t="shared" si="35"/>
        <v/>
      </c>
      <c r="CR9" s="25" t="str">
        <f t="shared" si="36"/>
        <v/>
      </c>
      <c r="CS9" s="25" t="str">
        <f t="shared" si="37"/>
        <v/>
      </c>
      <c r="CT9" s="25" t="str">
        <f t="shared" si="38"/>
        <v/>
      </c>
      <c r="CU9" s="25" t="str">
        <f t="shared" si="39"/>
        <v/>
      </c>
      <c r="CV9" s="25" t="str">
        <f t="shared" si="40"/>
        <v/>
      </c>
      <c r="CW9" s="25" t="str">
        <f t="shared" si="41"/>
        <v/>
      </c>
      <c r="CX9" s="25">
        <f t="shared" si="42"/>
        <v>4</v>
      </c>
      <c r="CY9" s="25" t="str">
        <f t="shared" si="43"/>
        <v/>
      </c>
      <c r="CZ9" s="25" t="str">
        <f t="shared" si="44"/>
        <v/>
      </c>
      <c r="DA9" s="25" t="str">
        <f t="shared" si="45"/>
        <v>NOB</v>
      </c>
      <c r="DB9" s="25" t="str">
        <f t="shared" si="46"/>
        <v/>
      </c>
      <c r="DC9" s="25" t="str">
        <f t="shared" si="47"/>
        <v/>
      </c>
      <c r="DD9" s="25" t="str">
        <f t="shared" si="48"/>
        <v/>
      </c>
      <c r="DE9" s="25" t="str">
        <f t="shared" si="49"/>
        <v/>
      </c>
      <c r="DF9" s="25" t="str">
        <f t="shared" si="50"/>
        <v>NOB</v>
      </c>
      <c r="DG9" s="25" t="str">
        <f t="shared" si="51"/>
        <v/>
      </c>
      <c r="DH9" s="25" t="str">
        <f t="shared" si="52"/>
        <v/>
      </c>
      <c r="DI9" s="25" t="str">
        <f t="shared" si="53"/>
        <v/>
      </c>
      <c r="DJ9" s="25" t="str">
        <f t="shared" si="54"/>
        <v/>
      </c>
      <c r="DK9" s="25" t="str">
        <f t="shared" si="55"/>
        <v/>
      </c>
      <c r="DL9" s="25" t="str">
        <f t="shared" si="56"/>
        <v/>
      </c>
      <c r="DM9" s="25" t="str">
        <f t="shared" si="57"/>
        <v/>
      </c>
      <c r="DN9" s="25" t="str">
        <f t="shared" si="58"/>
        <v/>
      </c>
      <c r="DO9" s="25" t="str">
        <f t="shared" si="59"/>
        <v/>
      </c>
      <c r="DP9" s="25" t="str">
        <f t="shared" si="60"/>
        <v/>
      </c>
      <c r="DQ9" s="25">
        <f t="shared" si="61"/>
        <v>2</v>
      </c>
      <c r="DR9" s="49">
        <f t="shared" si="62"/>
        <v>0.44444444444444442</v>
      </c>
    </row>
    <row r="10" spans="1:122" x14ac:dyDescent="0.25">
      <c r="A10" s="106" t="s">
        <v>66</v>
      </c>
      <c r="B10" s="31" t="s">
        <v>67</v>
      </c>
      <c r="C10" s="28" t="s">
        <v>68</v>
      </c>
      <c r="D10" s="28" t="s">
        <v>69</v>
      </c>
      <c r="E10" s="36" t="s">
        <v>70</v>
      </c>
      <c r="F10" s="51">
        <v>41456</v>
      </c>
      <c r="G10" s="29">
        <f t="shared" si="0"/>
        <v>42186</v>
      </c>
      <c r="H10" s="33" t="s">
        <v>40</v>
      </c>
      <c r="I10" s="31"/>
      <c r="J10" s="32" t="str">
        <f t="shared" si="78"/>
        <v/>
      </c>
      <c r="K10" s="36" t="s">
        <v>39</v>
      </c>
      <c r="L10" s="34"/>
      <c r="M10" s="29" t="str">
        <f t="shared" si="79"/>
        <v/>
      </c>
      <c r="N10" s="36" t="s">
        <v>39</v>
      </c>
      <c r="O10" s="34"/>
      <c r="P10" s="29" t="str">
        <f t="shared" si="80"/>
        <v/>
      </c>
      <c r="Q10" s="36" t="s">
        <v>39</v>
      </c>
      <c r="R10" s="31"/>
      <c r="S10" s="32" t="str">
        <f t="shared" si="81"/>
        <v/>
      </c>
      <c r="T10" s="36" t="s">
        <v>39</v>
      </c>
      <c r="U10" s="34"/>
      <c r="V10" s="29" t="str">
        <f t="shared" si="82"/>
        <v/>
      </c>
      <c r="W10" s="107" t="s">
        <v>39</v>
      </c>
      <c r="X10" s="34"/>
      <c r="Y10" s="29" t="str">
        <f>IF(OR(X10="",Z10="",Z10="NOK", Z10="Attente"),"",(DATE(YEAR(X10)+2,MONTH(X10),DAY(X10))))</f>
        <v/>
      </c>
      <c r="Z10" s="36" t="s">
        <v>39</v>
      </c>
      <c r="AA10" s="34"/>
      <c r="AB10" s="29" t="str">
        <f t="shared" si="83"/>
        <v/>
      </c>
      <c r="AC10" s="36" t="s">
        <v>39</v>
      </c>
      <c r="AD10" s="34"/>
      <c r="AE10" s="29" t="str">
        <f t="shared" si="1"/>
        <v/>
      </c>
      <c r="AF10" s="33" t="s">
        <v>39</v>
      </c>
      <c r="AG10" s="34"/>
      <c r="AH10" s="29" t="str">
        <f t="shared" si="2"/>
        <v/>
      </c>
      <c r="AI10" s="33" t="s">
        <v>39</v>
      </c>
      <c r="AJ10" s="34"/>
      <c r="AK10" s="29" t="str">
        <f t="shared" si="3"/>
        <v/>
      </c>
      <c r="AL10" s="33" t="s">
        <v>39</v>
      </c>
      <c r="AM10" s="37"/>
      <c r="AN10" s="32" t="str">
        <f t="shared" si="4"/>
        <v/>
      </c>
      <c r="AO10" s="36" t="s">
        <v>39</v>
      </c>
      <c r="AP10" s="37"/>
      <c r="AQ10" s="38" t="str">
        <f t="shared" si="5"/>
        <v/>
      </c>
      <c r="AR10" s="36" t="s">
        <v>39</v>
      </c>
      <c r="AS10" s="37">
        <v>40793</v>
      </c>
      <c r="AT10" s="39"/>
      <c r="AU10" s="36" t="s">
        <v>40</v>
      </c>
      <c r="AV10" s="34"/>
      <c r="AW10" s="29" t="str">
        <f t="shared" si="6"/>
        <v/>
      </c>
      <c r="AX10" s="33" t="s">
        <v>39</v>
      </c>
      <c r="AY10" s="34"/>
      <c r="AZ10" s="29" t="str">
        <f t="shared" si="7"/>
        <v/>
      </c>
      <c r="BA10" s="33" t="s">
        <v>39</v>
      </c>
      <c r="BB10" s="34"/>
      <c r="BC10" s="29" t="str">
        <f t="shared" si="8"/>
        <v/>
      </c>
      <c r="BD10" s="33" t="s">
        <v>39</v>
      </c>
      <c r="BE10" s="34"/>
      <c r="BF10" s="29" t="str">
        <f t="shared" si="9"/>
        <v/>
      </c>
      <c r="BG10" s="33" t="s">
        <v>39</v>
      </c>
      <c r="BH10" s="34"/>
      <c r="BI10" s="29" t="str">
        <f t="shared" si="10"/>
        <v/>
      </c>
      <c r="BJ10" s="33" t="s">
        <v>39</v>
      </c>
      <c r="BK10" s="40" t="str">
        <f t="shared" si="11"/>
        <v>R</v>
      </c>
      <c r="BL10" s="40" t="str">
        <f t="shared" si="12"/>
        <v>R</v>
      </c>
      <c r="BM10" s="40" t="str">
        <f t="shared" si="13"/>
        <v>NR</v>
      </c>
      <c r="BN10" s="40" t="str">
        <f t="shared" si="14"/>
        <v>R</v>
      </c>
      <c r="BO10" s="40" t="str">
        <f t="shared" si="15"/>
        <v>NR</v>
      </c>
      <c r="BP10" s="40" t="str">
        <f t="shared" si="16"/>
        <v>NR</v>
      </c>
      <c r="BQ10" s="40" t="str">
        <f t="shared" si="17"/>
        <v>NR</v>
      </c>
      <c r="BR10" s="40" t="str">
        <f t="shared" si="18"/>
        <v>NR</v>
      </c>
      <c r="BS10" s="40" t="str">
        <f t="shared" si="19"/>
        <v>NR</v>
      </c>
      <c r="BT10" s="40" t="str">
        <f t="shared" si="20"/>
        <v>NR</v>
      </c>
      <c r="BU10" s="40" t="str">
        <f t="shared" si="20"/>
        <v>NR</v>
      </c>
      <c r="BV10" s="40" t="str">
        <f t="shared" si="20"/>
        <v>NR</v>
      </c>
      <c r="BW10" s="40" t="str">
        <f t="shared" si="20"/>
        <v>NR</v>
      </c>
      <c r="BX10" s="40" t="str">
        <f t="shared" si="20"/>
        <v>NR</v>
      </c>
      <c r="BY10" s="40" t="str">
        <f t="shared" si="21"/>
        <v>R</v>
      </c>
      <c r="BZ10" s="40" t="str">
        <f t="shared" si="21"/>
        <v>R</v>
      </c>
      <c r="CA10" s="40" t="str">
        <f t="shared" si="21"/>
        <v>R</v>
      </c>
      <c r="CB10" s="40" t="str">
        <f t="shared" si="21"/>
        <v>R</v>
      </c>
      <c r="CC10" s="40" t="str">
        <f t="shared" si="21"/>
        <v>R</v>
      </c>
      <c r="CD10" s="24">
        <f t="shared" si="22"/>
        <v>8</v>
      </c>
      <c r="CE10" s="25" t="str">
        <f t="shared" si="23"/>
        <v>OB</v>
      </c>
      <c r="CF10" s="25" t="str">
        <f t="shared" si="24"/>
        <v/>
      </c>
      <c r="CG10" s="25" t="str">
        <f t="shared" si="25"/>
        <v/>
      </c>
      <c r="CH10" s="25" t="str">
        <f t="shared" si="26"/>
        <v/>
      </c>
      <c r="CI10" s="25" t="str">
        <f t="shared" si="27"/>
        <v/>
      </c>
      <c r="CJ10" s="25" t="str">
        <f t="shared" si="28"/>
        <v/>
      </c>
      <c r="CK10" s="25" t="str">
        <f t="shared" si="29"/>
        <v/>
      </c>
      <c r="CL10" s="25" t="str">
        <f t="shared" si="30"/>
        <v/>
      </c>
      <c r="CM10" s="25" t="str">
        <f t="shared" si="31"/>
        <v/>
      </c>
      <c r="CN10" s="25" t="str">
        <f t="shared" si="32"/>
        <v/>
      </c>
      <c r="CO10" s="25" t="str">
        <f t="shared" si="33"/>
        <v/>
      </c>
      <c r="CP10" s="25" t="str">
        <f t="shared" si="34"/>
        <v/>
      </c>
      <c r="CQ10" s="25" t="str">
        <f t="shared" si="35"/>
        <v/>
      </c>
      <c r="CR10" s="25" t="str">
        <f t="shared" si="36"/>
        <v/>
      </c>
      <c r="CS10" s="25" t="str">
        <f t="shared" si="37"/>
        <v/>
      </c>
      <c r="CT10" s="25" t="str">
        <f t="shared" si="38"/>
        <v/>
      </c>
      <c r="CU10" s="25" t="str">
        <f t="shared" si="39"/>
        <v/>
      </c>
      <c r="CV10" s="25" t="str">
        <f t="shared" si="40"/>
        <v/>
      </c>
      <c r="CW10" s="25" t="str">
        <f t="shared" si="41"/>
        <v/>
      </c>
      <c r="CX10" s="25">
        <f t="shared" si="42"/>
        <v>1</v>
      </c>
      <c r="CY10" s="25" t="str">
        <f t="shared" si="43"/>
        <v/>
      </c>
      <c r="CZ10" s="25" t="str">
        <f t="shared" si="44"/>
        <v/>
      </c>
      <c r="DA10" s="25" t="str">
        <f t="shared" si="45"/>
        <v/>
      </c>
      <c r="DB10" s="25" t="str">
        <f t="shared" si="46"/>
        <v/>
      </c>
      <c r="DC10" s="25" t="str">
        <f t="shared" si="47"/>
        <v/>
      </c>
      <c r="DD10" s="25" t="str">
        <f t="shared" si="48"/>
        <v/>
      </c>
      <c r="DE10" s="25" t="str">
        <f t="shared" si="49"/>
        <v/>
      </c>
      <c r="DF10" s="25" t="str">
        <f t="shared" si="50"/>
        <v/>
      </c>
      <c r="DG10" s="25" t="str">
        <f t="shared" si="51"/>
        <v/>
      </c>
      <c r="DH10" s="25" t="str">
        <f t="shared" si="52"/>
        <v/>
      </c>
      <c r="DI10" s="25" t="str">
        <f t="shared" si="53"/>
        <v/>
      </c>
      <c r="DJ10" s="25" t="str">
        <f t="shared" si="54"/>
        <v/>
      </c>
      <c r="DK10" s="25" t="str">
        <f t="shared" si="55"/>
        <v/>
      </c>
      <c r="DL10" s="25" t="str">
        <f t="shared" si="56"/>
        <v/>
      </c>
      <c r="DM10" s="25" t="str">
        <f t="shared" si="57"/>
        <v/>
      </c>
      <c r="DN10" s="25" t="str">
        <f t="shared" si="58"/>
        <v/>
      </c>
      <c r="DO10" s="25" t="str">
        <f t="shared" si="59"/>
        <v/>
      </c>
      <c r="DP10" s="25" t="str">
        <f t="shared" si="60"/>
        <v/>
      </c>
      <c r="DQ10" s="25">
        <f t="shared" si="61"/>
        <v>0</v>
      </c>
      <c r="DR10" s="49">
        <f t="shared" si="62"/>
        <v>0.125</v>
      </c>
    </row>
    <row r="11" spans="1:122" x14ac:dyDescent="0.25">
      <c r="A11" s="35" t="s">
        <v>71</v>
      </c>
      <c r="B11" s="31" t="s">
        <v>72</v>
      </c>
      <c r="C11" s="108" t="s">
        <v>58</v>
      </c>
      <c r="D11" s="108" t="s">
        <v>73</v>
      </c>
      <c r="E11" s="36" t="s">
        <v>38</v>
      </c>
      <c r="F11" s="51"/>
      <c r="G11" s="29" t="str">
        <f t="shared" si="0"/>
        <v/>
      </c>
      <c r="H11" s="33" t="s">
        <v>39</v>
      </c>
      <c r="I11" s="51">
        <v>41704</v>
      </c>
      <c r="J11" s="109">
        <f t="shared" si="78"/>
        <v>42435</v>
      </c>
      <c r="K11" s="36" t="s">
        <v>40</v>
      </c>
      <c r="L11" s="35"/>
      <c r="M11" s="29" t="str">
        <f t="shared" si="79"/>
        <v/>
      </c>
      <c r="N11" s="36" t="s">
        <v>39</v>
      </c>
      <c r="O11" s="35"/>
      <c r="P11" s="29" t="str">
        <f t="shared" si="80"/>
        <v/>
      </c>
      <c r="Q11" s="36" t="s">
        <v>39</v>
      </c>
      <c r="R11" s="31"/>
      <c r="S11" s="32" t="str">
        <f t="shared" si="81"/>
        <v/>
      </c>
      <c r="T11" s="36" t="s">
        <v>39</v>
      </c>
      <c r="U11" s="35"/>
      <c r="V11" s="29" t="str">
        <f t="shared" si="82"/>
        <v/>
      </c>
      <c r="W11" s="36" t="s">
        <v>39</v>
      </c>
      <c r="X11" s="35"/>
      <c r="Y11" s="29" t="str">
        <f>IF(OR(X11="",Z11="",Z11="NOK", Z11="Attente"),"",(DATE(YEAR(X11)+2,MONTH(X11),DAY(X11))))</f>
        <v/>
      </c>
      <c r="Z11" s="36" t="s">
        <v>39</v>
      </c>
      <c r="AA11" s="35"/>
      <c r="AB11" s="29" t="str">
        <f t="shared" si="83"/>
        <v/>
      </c>
      <c r="AC11" s="36" t="s">
        <v>39</v>
      </c>
      <c r="AD11" s="34"/>
      <c r="AE11" s="29" t="str">
        <f t="shared" si="1"/>
        <v/>
      </c>
      <c r="AF11" s="33" t="s">
        <v>39</v>
      </c>
      <c r="AG11" s="34"/>
      <c r="AH11" s="29" t="str">
        <f t="shared" si="2"/>
        <v/>
      </c>
      <c r="AI11" s="33" t="s">
        <v>39</v>
      </c>
      <c r="AJ11" s="34"/>
      <c r="AK11" s="29" t="str">
        <f t="shared" si="3"/>
        <v/>
      </c>
      <c r="AL11" s="33" t="s">
        <v>39</v>
      </c>
      <c r="AM11" s="37"/>
      <c r="AN11" s="32" t="str">
        <f t="shared" si="4"/>
        <v/>
      </c>
      <c r="AO11" s="36" t="s">
        <v>39</v>
      </c>
      <c r="AP11" s="37"/>
      <c r="AQ11" s="38" t="str">
        <f t="shared" si="5"/>
        <v/>
      </c>
      <c r="AR11" s="36" t="s">
        <v>39</v>
      </c>
      <c r="AS11" s="37">
        <v>39884</v>
      </c>
      <c r="AT11" s="39"/>
      <c r="AU11" s="36" t="s">
        <v>40</v>
      </c>
      <c r="AV11" s="34"/>
      <c r="AW11" s="29" t="str">
        <f t="shared" si="6"/>
        <v/>
      </c>
      <c r="AX11" s="33" t="s">
        <v>39</v>
      </c>
      <c r="AY11" s="34"/>
      <c r="AZ11" s="29" t="str">
        <f t="shared" si="7"/>
        <v/>
      </c>
      <c r="BA11" s="33" t="s">
        <v>39</v>
      </c>
      <c r="BB11" s="34"/>
      <c r="BC11" s="29" t="str">
        <f t="shared" si="8"/>
        <v/>
      </c>
      <c r="BD11" s="33" t="s">
        <v>39</v>
      </c>
      <c r="BE11" s="34"/>
      <c r="BF11" s="29" t="str">
        <f t="shared" si="9"/>
        <v/>
      </c>
      <c r="BG11" s="33" t="s">
        <v>39</v>
      </c>
      <c r="BH11" s="34"/>
      <c r="BI11" s="29" t="str">
        <f t="shared" si="10"/>
        <v/>
      </c>
      <c r="BJ11" s="33" t="s">
        <v>39</v>
      </c>
      <c r="BK11" s="40" t="str">
        <f t="shared" si="11"/>
        <v>R</v>
      </c>
      <c r="BL11" s="40" t="str">
        <f t="shared" si="12"/>
        <v>NR</v>
      </c>
      <c r="BM11" s="40" t="str">
        <f t="shared" si="13"/>
        <v>NR</v>
      </c>
      <c r="BN11" s="40" t="str">
        <f t="shared" si="14"/>
        <v>R</v>
      </c>
      <c r="BO11" s="40" t="str">
        <f t="shared" si="15"/>
        <v>NR</v>
      </c>
      <c r="BP11" s="40" t="str">
        <f t="shared" si="16"/>
        <v>R</v>
      </c>
      <c r="BQ11" s="40" t="str">
        <f t="shared" si="17"/>
        <v>R</v>
      </c>
      <c r="BR11" s="40" t="str">
        <f t="shared" si="18"/>
        <v>NR</v>
      </c>
      <c r="BS11" s="40" t="str">
        <f t="shared" si="19"/>
        <v>NR</v>
      </c>
      <c r="BT11" s="40" t="str">
        <f t="shared" si="20"/>
        <v>NR</v>
      </c>
      <c r="BU11" s="40" t="str">
        <f t="shared" si="20"/>
        <v>NR</v>
      </c>
      <c r="BV11" s="40" t="str">
        <f t="shared" si="20"/>
        <v>NR</v>
      </c>
      <c r="BW11" s="40" t="str">
        <f t="shared" si="20"/>
        <v>NR</v>
      </c>
      <c r="BX11" s="40" t="str">
        <f t="shared" si="20"/>
        <v>NR</v>
      </c>
      <c r="BY11" s="40" t="str">
        <f t="shared" si="21"/>
        <v>R</v>
      </c>
      <c r="BZ11" s="40" t="str">
        <f t="shared" si="21"/>
        <v>R</v>
      </c>
      <c r="CA11" s="40" t="str">
        <f t="shared" si="21"/>
        <v>R</v>
      </c>
      <c r="CB11" s="40" t="str">
        <f t="shared" si="21"/>
        <v>R</v>
      </c>
      <c r="CC11" s="40" t="str">
        <f t="shared" si="21"/>
        <v>R</v>
      </c>
      <c r="CD11" s="24">
        <f t="shared" si="22"/>
        <v>9</v>
      </c>
      <c r="CE11" s="25" t="str">
        <f t="shared" si="23"/>
        <v/>
      </c>
      <c r="CF11" s="25" t="str">
        <f t="shared" si="24"/>
        <v/>
      </c>
      <c r="CG11" s="25" t="str">
        <f t="shared" si="25"/>
        <v/>
      </c>
      <c r="CH11" s="25" t="str">
        <f t="shared" si="26"/>
        <v/>
      </c>
      <c r="CI11" s="25" t="str">
        <f t="shared" si="27"/>
        <v/>
      </c>
      <c r="CJ11" s="25" t="str">
        <f t="shared" si="28"/>
        <v/>
      </c>
      <c r="CK11" s="25" t="str">
        <f t="shared" si="29"/>
        <v/>
      </c>
      <c r="CL11" s="25" t="str">
        <f t="shared" si="30"/>
        <v/>
      </c>
      <c r="CM11" s="25" t="str">
        <f t="shared" si="31"/>
        <v/>
      </c>
      <c r="CN11" s="25" t="str">
        <f t="shared" si="32"/>
        <v/>
      </c>
      <c r="CO11" s="25" t="str">
        <f t="shared" si="33"/>
        <v/>
      </c>
      <c r="CP11" s="25" t="str">
        <f t="shared" si="34"/>
        <v/>
      </c>
      <c r="CQ11" s="25" t="str">
        <f t="shared" si="35"/>
        <v/>
      </c>
      <c r="CR11" s="25" t="str">
        <f t="shared" si="36"/>
        <v/>
      </c>
      <c r="CS11" s="25" t="str">
        <f t="shared" si="37"/>
        <v/>
      </c>
      <c r="CT11" s="25" t="str">
        <f t="shared" si="38"/>
        <v/>
      </c>
      <c r="CU11" s="25" t="str">
        <f t="shared" si="39"/>
        <v/>
      </c>
      <c r="CV11" s="25" t="str">
        <f t="shared" si="40"/>
        <v/>
      </c>
      <c r="CW11" s="25" t="str">
        <f t="shared" si="41"/>
        <v/>
      </c>
      <c r="CX11" s="25">
        <f t="shared" si="42"/>
        <v>0</v>
      </c>
      <c r="CY11" s="25" t="str">
        <f t="shared" si="43"/>
        <v/>
      </c>
      <c r="CZ11" s="25" t="str">
        <f t="shared" si="44"/>
        <v>NOB</v>
      </c>
      <c r="DA11" s="25" t="str">
        <f t="shared" si="45"/>
        <v/>
      </c>
      <c r="DB11" s="25" t="str">
        <f t="shared" si="46"/>
        <v/>
      </c>
      <c r="DC11" s="25" t="str">
        <f t="shared" si="47"/>
        <v/>
      </c>
      <c r="DD11" s="25" t="str">
        <f t="shared" si="48"/>
        <v/>
      </c>
      <c r="DE11" s="25" t="str">
        <f t="shared" si="49"/>
        <v/>
      </c>
      <c r="DF11" s="25" t="str">
        <f t="shared" si="50"/>
        <v/>
      </c>
      <c r="DG11" s="25" t="str">
        <f t="shared" si="51"/>
        <v/>
      </c>
      <c r="DH11" s="25" t="str">
        <f t="shared" si="52"/>
        <v/>
      </c>
      <c r="DI11" s="25" t="str">
        <f t="shared" si="53"/>
        <v/>
      </c>
      <c r="DJ11" s="25" t="str">
        <f t="shared" si="54"/>
        <v/>
      </c>
      <c r="DK11" s="25" t="str">
        <f t="shared" si="55"/>
        <v/>
      </c>
      <c r="DL11" s="25" t="str">
        <f t="shared" si="56"/>
        <v/>
      </c>
      <c r="DM11" s="25" t="str">
        <f t="shared" si="57"/>
        <v/>
      </c>
      <c r="DN11" s="25" t="str">
        <f t="shared" si="58"/>
        <v/>
      </c>
      <c r="DO11" s="25" t="str">
        <f t="shared" si="59"/>
        <v/>
      </c>
      <c r="DP11" s="25" t="str">
        <f t="shared" si="60"/>
        <v/>
      </c>
      <c r="DQ11" s="25">
        <f t="shared" si="61"/>
        <v>1</v>
      </c>
      <c r="DR11" s="49">
        <f t="shared" si="62"/>
        <v>0</v>
      </c>
    </row>
    <row r="12" spans="1:122" x14ac:dyDescent="0.25">
      <c r="A12" s="106" t="s">
        <v>74</v>
      </c>
      <c r="B12" s="110" t="s">
        <v>75</v>
      </c>
      <c r="C12" s="28" t="s">
        <v>76</v>
      </c>
      <c r="D12" s="28" t="s">
        <v>77</v>
      </c>
      <c r="E12" s="111" t="s">
        <v>78</v>
      </c>
      <c r="F12" s="51"/>
      <c r="G12" s="29" t="str">
        <f t="shared" si="0"/>
        <v/>
      </c>
      <c r="H12" s="33" t="s">
        <v>39</v>
      </c>
      <c r="I12" s="51"/>
      <c r="J12" s="32" t="str">
        <f t="shared" si="78"/>
        <v/>
      </c>
      <c r="K12" s="33" t="s">
        <v>39</v>
      </c>
      <c r="L12" s="34"/>
      <c r="M12" s="29" t="str">
        <f t="shared" si="79"/>
        <v/>
      </c>
      <c r="N12" s="33" t="s">
        <v>39</v>
      </c>
      <c r="O12" s="34"/>
      <c r="P12" s="29" t="str">
        <f t="shared" si="80"/>
        <v/>
      </c>
      <c r="Q12" s="33" t="s">
        <v>39</v>
      </c>
      <c r="R12" s="51"/>
      <c r="S12" s="32" t="str">
        <f t="shared" si="81"/>
        <v/>
      </c>
      <c r="T12" s="33" t="s">
        <v>39</v>
      </c>
      <c r="U12" s="34"/>
      <c r="V12" s="29" t="str">
        <f t="shared" si="82"/>
        <v/>
      </c>
      <c r="W12" s="33" t="s">
        <v>39</v>
      </c>
      <c r="X12" s="34"/>
      <c r="Y12" s="29" t="str">
        <f>IF(OR(X12="",Z12="",Z12="NOK", Z12="Attente"),"",(DATE(YEAR(X12)+2,MONTH(X12),DAY(X12))))</f>
        <v/>
      </c>
      <c r="Z12" s="33" t="s">
        <v>39</v>
      </c>
      <c r="AA12" s="34"/>
      <c r="AB12" s="29" t="str">
        <f t="shared" si="83"/>
        <v/>
      </c>
      <c r="AC12" s="33" t="s">
        <v>39</v>
      </c>
      <c r="AD12" s="34"/>
      <c r="AE12" s="29" t="str">
        <f t="shared" si="1"/>
        <v/>
      </c>
      <c r="AF12" s="33" t="s">
        <v>39</v>
      </c>
      <c r="AG12" s="34"/>
      <c r="AH12" s="29" t="str">
        <f t="shared" si="2"/>
        <v/>
      </c>
      <c r="AI12" s="33" t="s">
        <v>39</v>
      </c>
      <c r="AJ12" s="34"/>
      <c r="AK12" s="29" t="str">
        <f t="shared" si="3"/>
        <v/>
      </c>
      <c r="AL12" s="33" t="s">
        <v>39</v>
      </c>
      <c r="AM12" s="51"/>
      <c r="AN12" s="29" t="str">
        <f t="shared" si="4"/>
        <v/>
      </c>
      <c r="AO12" s="33" t="s">
        <v>39</v>
      </c>
      <c r="AP12" s="51"/>
      <c r="AQ12" s="32" t="str">
        <f t="shared" si="5"/>
        <v/>
      </c>
      <c r="AR12" s="33" t="s">
        <v>39</v>
      </c>
      <c r="AS12" s="51"/>
      <c r="AT12" s="39"/>
      <c r="AU12" s="33" t="s">
        <v>39</v>
      </c>
      <c r="AV12" s="34">
        <v>41535</v>
      </c>
      <c r="AW12" s="29">
        <f t="shared" si="6"/>
        <v>42631</v>
      </c>
      <c r="AX12" s="33" t="s">
        <v>40</v>
      </c>
      <c r="AY12" s="34"/>
      <c r="AZ12" s="29" t="str">
        <f t="shared" si="7"/>
        <v/>
      </c>
      <c r="BA12" s="33" t="s">
        <v>39</v>
      </c>
      <c r="BB12" s="34"/>
      <c r="BC12" s="29" t="str">
        <f t="shared" si="8"/>
        <v/>
      </c>
      <c r="BD12" s="33" t="s">
        <v>39</v>
      </c>
      <c r="BE12" s="34"/>
      <c r="BF12" s="29" t="str">
        <f t="shared" si="9"/>
        <v/>
      </c>
      <c r="BG12" s="33" t="s">
        <v>39</v>
      </c>
      <c r="BH12" s="34"/>
      <c r="BI12" s="29" t="str">
        <f t="shared" si="10"/>
        <v/>
      </c>
      <c r="BJ12" s="33" t="s">
        <v>39</v>
      </c>
      <c r="BK12" s="40" t="str">
        <f t="shared" si="11"/>
        <v>NR</v>
      </c>
      <c r="BL12" s="40" t="str">
        <f t="shared" si="12"/>
        <v>NR</v>
      </c>
      <c r="BM12" s="40" t="str">
        <f t="shared" si="13"/>
        <v>NR</v>
      </c>
      <c r="BN12" s="40" t="str">
        <f t="shared" si="14"/>
        <v>NR</v>
      </c>
      <c r="BO12" s="40" t="str">
        <f t="shared" si="15"/>
        <v>NR</v>
      </c>
      <c r="BP12" s="40" t="str">
        <f t="shared" si="16"/>
        <v>NR</v>
      </c>
      <c r="BQ12" s="40" t="str">
        <f t="shared" si="17"/>
        <v>NR</v>
      </c>
      <c r="BR12" s="40" t="str">
        <f t="shared" si="18"/>
        <v>NR</v>
      </c>
      <c r="BS12" s="40" t="str">
        <f t="shared" si="19"/>
        <v>NR</v>
      </c>
      <c r="BT12" s="40" t="str">
        <f t="shared" si="20"/>
        <v>NR</v>
      </c>
      <c r="BU12" s="40" t="str">
        <f t="shared" si="20"/>
        <v>NR</v>
      </c>
      <c r="BV12" s="40" t="str">
        <f t="shared" si="20"/>
        <v>NR</v>
      </c>
      <c r="BW12" s="40" t="str">
        <f t="shared" si="20"/>
        <v>NR</v>
      </c>
      <c r="BX12" s="40" t="str">
        <f t="shared" si="20"/>
        <v>NR</v>
      </c>
      <c r="BY12" s="40" t="str">
        <f t="shared" si="21"/>
        <v>R</v>
      </c>
      <c r="BZ12" s="40" t="str">
        <f t="shared" si="21"/>
        <v>R</v>
      </c>
      <c r="CA12" s="40" t="str">
        <f t="shared" si="21"/>
        <v>R</v>
      </c>
      <c r="CB12" s="40" t="str">
        <f t="shared" si="21"/>
        <v>R</v>
      </c>
      <c r="CC12" s="40" t="str">
        <f t="shared" si="21"/>
        <v>R</v>
      </c>
      <c r="CD12" s="24">
        <f t="shared" si="22"/>
        <v>5</v>
      </c>
      <c r="CE12" s="25" t="str">
        <f t="shared" si="23"/>
        <v/>
      </c>
      <c r="CF12" s="25" t="str">
        <f t="shared" si="24"/>
        <v/>
      </c>
      <c r="CG12" s="25" t="str">
        <f t="shared" si="25"/>
        <v/>
      </c>
      <c r="CH12" s="25" t="str">
        <f t="shared" si="26"/>
        <v/>
      </c>
      <c r="CI12" s="25" t="str">
        <f t="shared" si="27"/>
        <v/>
      </c>
      <c r="CJ12" s="25" t="str">
        <f t="shared" si="28"/>
        <v/>
      </c>
      <c r="CK12" s="25" t="str">
        <f t="shared" si="29"/>
        <v/>
      </c>
      <c r="CL12" s="25" t="str">
        <f t="shared" si="30"/>
        <v/>
      </c>
      <c r="CM12" s="25" t="str">
        <f t="shared" si="31"/>
        <v/>
      </c>
      <c r="CN12" s="25" t="str">
        <f t="shared" si="32"/>
        <v/>
      </c>
      <c r="CO12" s="25" t="str">
        <f t="shared" si="33"/>
        <v/>
      </c>
      <c r="CP12" s="25" t="str">
        <f t="shared" si="34"/>
        <v/>
      </c>
      <c r="CQ12" s="25" t="str">
        <f t="shared" si="35"/>
        <v/>
      </c>
      <c r="CR12" s="25" t="str">
        <f t="shared" si="36"/>
        <v/>
      </c>
      <c r="CS12" s="25" t="str">
        <f t="shared" si="37"/>
        <v>OB</v>
      </c>
      <c r="CT12" s="25" t="str">
        <f t="shared" si="38"/>
        <v/>
      </c>
      <c r="CU12" s="25" t="str">
        <f t="shared" si="39"/>
        <v/>
      </c>
      <c r="CV12" s="25" t="str">
        <f t="shared" si="40"/>
        <v/>
      </c>
      <c r="CW12" s="25" t="str">
        <f t="shared" si="41"/>
        <v/>
      </c>
      <c r="CX12" s="25">
        <f t="shared" si="42"/>
        <v>1</v>
      </c>
      <c r="CY12" s="25" t="str">
        <f t="shared" si="43"/>
        <v/>
      </c>
      <c r="CZ12" s="25" t="str">
        <f t="shared" si="44"/>
        <v/>
      </c>
      <c r="DA12" s="25" t="str">
        <f t="shared" si="45"/>
        <v/>
      </c>
      <c r="DB12" s="25" t="str">
        <f t="shared" si="46"/>
        <v/>
      </c>
      <c r="DC12" s="25" t="str">
        <f t="shared" si="47"/>
        <v/>
      </c>
      <c r="DD12" s="25" t="str">
        <f t="shared" si="48"/>
        <v/>
      </c>
      <c r="DE12" s="25" t="str">
        <f t="shared" si="49"/>
        <v/>
      </c>
      <c r="DF12" s="25" t="str">
        <f t="shared" si="50"/>
        <v/>
      </c>
      <c r="DG12" s="25" t="str">
        <f t="shared" si="51"/>
        <v/>
      </c>
      <c r="DH12" s="25" t="str">
        <f t="shared" si="52"/>
        <v/>
      </c>
      <c r="DI12" s="25" t="str">
        <f t="shared" si="53"/>
        <v/>
      </c>
      <c r="DJ12" s="25" t="str">
        <f t="shared" si="54"/>
        <v/>
      </c>
      <c r="DK12" s="25" t="str">
        <f t="shared" si="55"/>
        <v/>
      </c>
      <c r="DL12" s="25" t="str">
        <f t="shared" si="56"/>
        <v/>
      </c>
      <c r="DM12" s="25" t="str">
        <f t="shared" si="57"/>
        <v/>
      </c>
      <c r="DN12" s="25" t="str">
        <f t="shared" si="58"/>
        <v/>
      </c>
      <c r="DO12" s="25" t="str">
        <f t="shared" si="59"/>
        <v/>
      </c>
      <c r="DP12" s="25" t="str">
        <f t="shared" si="60"/>
        <v/>
      </c>
      <c r="DQ12" s="25">
        <f t="shared" si="61"/>
        <v>0</v>
      </c>
      <c r="DR12" s="26">
        <f t="shared" si="62"/>
        <v>0.2</v>
      </c>
    </row>
  </sheetData>
  <autoFilter ref="A5:BJ5"/>
  <mergeCells count="19">
    <mergeCell ref="BH4:BJ4"/>
    <mergeCell ref="AP4:AR4"/>
    <mergeCell ref="AS4:AU4"/>
    <mergeCell ref="AV4:AX4"/>
    <mergeCell ref="AY4:BA4"/>
    <mergeCell ref="BB4:BD4"/>
    <mergeCell ref="BE4:BG4"/>
    <mergeCell ref="AM4:AO4"/>
    <mergeCell ref="F4:H4"/>
    <mergeCell ref="I4:K4"/>
    <mergeCell ref="L4:N4"/>
    <mergeCell ref="O4:Q4"/>
    <mergeCell ref="R4:T4"/>
    <mergeCell ref="U4:W4"/>
    <mergeCell ref="X4:Z4"/>
    <mergeCell ref="AA4:AC4"/>
    <mergeCell ref="AD4:AF4"/>
    <mergeCell ref="AG4:AI4"/>
    <mergeCell ref="AJ4:AL4"/>
  </mergeCells>
  <conditionalFormatting sqref="J6 AB6 V6 M6 P6 Y6 G6 S6 AE6 AW6 AK6 AT6 AT8:AT9 AK8:AK9 AW8:AW9 AE8:AE9 S8:S9 G8:G9 Y8:Y9 P8:P9 M8:M9 V8:V9 AB8:AB9 J8:J9">
    <cfRule type="timePeriod" dxfId="202" priority="318" timePeriod="nextMonth">
      <formula>AND(MONTH(G6)=MONTH(EDATE(TODAY(),0+1)),YEAR(G6)=YEAR(EDATE(TODAY(),0+1)))</formula>
    </cfRule>
    <cfRule type="timePeriod" dxfId="201" priority="320" timePeriod="lastMonth">
      <formula>AND(MONTH(G6)=MONTH(EDATE(TODAY(),0-1)),YEAR(G6)=YEAR(EDATE(TODAY(),0-1)))</formula>
    </cfRule>
  </conditionalFormatting>
  <conditionalFormatting sqref="AB4 Y4 V4 S4 P4 M4 J4 G4 AN6 AQ6 AZ6 BC6 BI6 AH6 BF6 BF8:BF9 AH8:AH9 BI8:BI9 BC8:BC9 AZ8:AZ9 AQ8:AQ9 AN8:AN9">
    <cfRule type="timePeriod" dxfId="200" priority="315" timePeriod="nextMonth">
      <formula>AND(MONTH(G4)=MONTH(EDATE(TODAY(),0+1)),YEAR(G4)=YEAR(EDATE(TODAY(),0+1)))</formula>
    </cfRule>
    <cfRule type="timePeriod" dxfId="199" priority="316" timePeriod="thisMonth">
      <formula>AND(MONTH(G4)=MONTH(TODAY()),YEAR(G4)=YEAR(TODAY()))</formula>
    </cfRule>
    <cfRule type="timePeriod" dxfId="198" priority="317" timePeriod="lastMonth">
      <formula>AND(MONTH(G4)=MONTH(EDATE(TODAY(),0-1)),YEAR(G4)=YEAR(EDATE(TODAY(),0-1)))</formula>
    </cfRule>
  </conditionalFormatting>
  <conditionalFormatting sqref="J6 AB6 V6 M6 P6 Y6 G4:G6 S6 AE6 AW6 AK6 AT6 AT8:AT9 AK8:AK9 AW8:AW9 AE8:AE9 S8:S9 G8:G9 Y8:Y9 P8:P9 M8:M9 V8:V9 AB8:AB9 J8:J9">
    <cfRule type="timePeriod" dxfId="197" priority="319" timePeriod="thisMonth">
      <formula>AND(MONTH(G4)=MONTH(TODAY()),YEAR(G4)=YEAR(TODAY()))</formula>
    </cfRule>
  </conditionalFormatting>
  <conditionalFormatting sqref="AT4">
    <cfRule type="timePeriod" dxfId="196" priority="298" timePeriod="nextMonth">
      <formula>AND(MONTH(AT4)=MONTH(EDATE(TODAY(),0+1)),YEAR(AT4)=YEAR(EDATE(TODAY(),0+1)))</formula>
    </cfRule>
    <cfRule type="timePeriod" dxfId="195" priority="299" timePeriod="thisMonth">
      <formula>AND(MONTH(AT4)=MONTH(TODAY()),YEAR(AT4)=YEAR(TODAY()))</formula>
    </cfRule>
    <cfRule type="timePeriod" dxfId="194" priority="300" timePeriod="lastMonth">
      <formula>AND(MONTH(AT4)=MONTH(EDATE(TODAY(),0-1)),YEAR(AT4)=YEAR(EDATE(TODAY(),0-1)))</formula>
    </cfRule>
  </conditionalFormatting>
  <conditionalFormatting sqref="J7 AB7 V7 M7 P7 Y7 G7 S7 AE7 AW7 AK7 AT7">
    <cfRule type="timePeriod" dxfId="193" priority="28" timePeriod="nextMonth">
      <formula>AND(MONTH(G7)=MONTH(EDATE(TODAY(),0+1)),YEAR(G7)=YEAR(EDATE(TODAY(),0+1)))</formula>
    </cfRule>
    <cfRule type="timePeriod" dxfId="192" priority="30" timePeriod="lastMonth">
      <formula>AND(MONTH(G7)=MONTH(EDATE(TODAY(),0-1)),YEAR(G7)=YEAR(EDATE(TODAY(),0-1)))</formula>
    </cfRule>
  </conditionalFormatting>
  <conditionalFormatting sqref="AN7 AQ7 AZ7 BC7 BI7 AH7 BF7">
    <cfRule type="timePeriod" dxfId="191" priority="25" timePeriod="nextMonth">
      <formula>AND(MONTH(AH7)=MONTH(EDATE(TODAY(),0+1)),YEAR(AH7)=YEAR(EDATE(TODAY(),0+1)))</formula>
    </cfRule>
    <cfRule type="timePeriod" dxfId="190" priority="26" timePeriod="thisMonth">
      <formula>AND(MONTH(AH7)=MONTH(TODAY()),YEAR(AH7)=YEAR(TODAY()))</formula>
    </cfRule>
    <cfRule type="timePeriod" dxfId="189" priority="27" timePeriod="lastMonth">
      <formula>AND(MONTH(AH7)=MONTH(EDATE(TODAY(),0-1)),YEAR(AH7)=YEAR(EDATE(TODAY(),0-1)))</formula>
    </cfRule>
  </conditionalFormatting>
  <conditionalFormatting sqref="J7 AB7 V7 M7 P7 Y7 G7 S7 AE7 AW7 AK7 AT7">
    <cfRule type="timePeriod" dxfId="188" priority="29" timePeriod="thisMonth">
      <formula>AND(MONTH(G7)=MONTH(TODAY()),YEAR(G7)=YEAR(TODAY()))</formula>
    </cfRule>
  </conditionalFormatting>
  <conditionalFormatting sqref="J10:J12 AB10:AB12 V10:V12 M10:M12 P10:P12 Y10:Y12 G10:G12 S10:S12 AE10:AE12 AW10:AW12 AK10:AK12 AT10:AT12">
    <cfRule type="timePeriod" dxfId="171" priority="21" timePeriod="nextMonth">
      <formula>AND(MONTH(G10)=MONTH(EDATE(TODAY(),0+1)),YEAR(G10)=YEAR(EDATE(TODAY(),0+1)))</formula>
    </cfRule>
    <cfRule type="timePeriod" dxfId="170" priority="23" timePeriod="lastMonth">
      <formula>AND(MONTH(G10)=MONTH(EDATE(TODAY(),0-1)),YEAR(G10)=YEAR(EDATE(TODAY(),0-1)))</formula>
    </cfRule>
  </conditionalFormatting>
  <conditionalFormatting sqref="AN12 AN10 AQ10:AQ11 AZ10:AZ12 BC10:BC12 BI10:BI12 AH10:AH12 BF10:BF12">
    <cfRule type="timePeriod" dxfId="169" priority="18" timePeriod="nextMonth">
      <formula>AND(MONTH(AH10)=MONTH(EDATE(TODAY(),0+1)),YEAR(AH10)=YEAR(EDATE(TODAY(),0+1)))</formula>
    </cfRule>
    <cfRule type="timePeriod" dxfId="168" priority="19" timePeriod="thisMonth">
      <formula>AND(MONTH(AH10)=MONTH(TODAY()),YEAR(AH10)=YEAR(TODAY()))</formula>
    </cfRule>
    <cfRule type="timePeriod" dxfId="167" priority="20" timePeriod="lastMonth">
      <formula>AND(MONTH(AH10)=MONTH(EDATE(TODAY(),0-1)),YEAR(AH10)=YEAR(EDATE(TODAY(),0-1)))</formula>
    </cfRule>
  </conditionalFormatting>
  <conditionalFormatting sqref="J10:J12 AB10:AB12 V10:V12 M10:M12 P10:P12 Y10:Y12 G10:G12 S10:S12 AE10:AE12 AW10:AW12 AK10:AK12 AT10:AT12">
    <cfRule type="timePeriod" dxfId="166" priority="22" timePeriod="thisMonth">
      <formula>AND(MONTH(G10)=MONTH(TODAY()),YEAR(G10)=YEAR(TODAY()))</formula>
    </cfRule>
  </conditionalFormatting>
  <conditionalFormatting sqref="AQ12">
    <cfRule type="timePeriod" dxfId="165" priority="14" timePeriod="nextMonth">
      <formula>AND(MONTH(AQ12)=MONTH(EDATE(TODAY(),0+1)),YEAR(AQ12)=YEAR(EDATE(TODAY(),0+1)))</formula>
    </cfRule>
    <cfRule type="timePeriod" dxfId="164" priority="16" timePeriod="lastMonth">
      <formula>AND(MONTH(AQ12)=MONTH(EDATE(TODAY(),0-1)),YEAR(AQ12)=YEAR(EDATE(TODAY(),0-1)))</formula>
    </cfRule>
  </conditionalFormatting>
  <conditionalFormatting sqref="AQ12">
    <cfRule type="timePeriod" dxfId="163" priority="15" timePeriod="thisMonth">
      <formula>AND(MONTH(AQ12)=MONTH(TODAY()),YEAR(AQ12)=YEAR(TODAY()))</formula>
    </cfRule>
  </conditionalFormatting>
  <conditionalFormatting sqref="AN11">
    <cfRule type="timePeriod" dxfId="162" priority="10" timePeriod="nextMonth">
      <formula>AND(MONTH(AN11)=MONTH(EDATE(TODAY(),0+1)),YEAR(AN11)=YEAR(EDATE(TODAY(),0+1)))</formula>
    </cfRule>
    <cfRule type="timePeriod" dxfId="161" priority="12" timePeriod="lastMonth">
      <formula>AND(MONTH(AN11)=MONTH(EDATE(TODAY(),0-1)),YEAR(AN11)=YEAR(EDATE(TODAY(),0-1)))</formula>
    </cfRule>
  </conditionalFormatting>
  <conditionalFormatting sqref="AN11">
    <cfRule type="timePeriod" dxfId="160" priority="11" timePeriod="thisMonth">
      <formula>AND(MONTH(AN11)=MONTH(TODAY()),YEAR(AN11)=YEAR(TODAY()))</formula>
    </cfRule>
  </conditionalFormatting>
  <dataValidations count="2">
    <dataValidation type="list" allowBlank="1" showInputMessage="1" showErrorMessage="1" sqref="E6:E12">
      <formula1>ListdynMetier</formula1>
    </dataValidation>
    <dataValidation type="list" allowBlank="1" showInputMessage="1" showErrorMessage="1" sqref="AO6:AO12 BJ6:BJ12 N6:N12 W6:W12 H6:H12 BD6:BD12 Z6:Z12 BA6:BA12 T6:T12 BG6:BG12 AL6:AL12 AF6:AF12 AI6:AI12 AR6:AR12 K6:K12 AC6:AC12 AX6:AX12 Q6:Q12 AU6:AU12">
      <formula1>Listdyn</formula1>
    </dataValidation>
  </dataValidations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0" r:id="rId4" name="Button 6">
              <controlPr defaultSize="0" print="0" autoFill="0" autoPict="0" macro="[0]!ligne">
                <anchor moveWithCells="1" sizeWithCells="1">
                  <from>
                    <xdr:col>1</xdr:col>
                    <xdr:colOff>228600</xdr:colOff>
                    <xdr:row>1</xdr:row>
                    <xdr:rowOff>47625</xdr:rowOff>
                  </from>
                  <to>
                    <xdr:col>2</xdr:col>
                    <xdr:colOff>171450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5" name="Button 7">
              <controlPr defaultSize="0" print="0" autoFill="0" autoPict="0" macro="[0]!supprimer">
                <anchor moveWithCells="1" sizeWithCells="1">
                  <from>
                    <xdr:col>3</xdr:col>
                    <xdr:colOff>19050</xdr:colOff>
                    <xdr:row>1</xdr:row>
                    <xdr:rowOff>57150</xdr:rowOff>
                  </from>
                  <to>
                    <xdr:col>4</xdr:col>
                    <xdr:colOff>209550</xdr:colOff>
                    <xdr:row>2</xdr:row>
                    <xdr:rowOff>171450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314" operator="containsText" id="{272DCB85-FCC7-452D-AA77-AD64422DC50E}">
            <xm:f>NOT(ISERROR(SEARCH("NOK",H4)))</xm:f>
            <xm:f>"NOK"</xm:f>
            <x14:dxf>
              <fill>
                <patternFill>
                  <bgColor rgb="FFFF0000"/>
                </patternFill>
              </fill>
            </x14:dxf>
          </x14:cfRule>
          <xm:sqref>BK5 AO6 AR6 AC4:AC6 T4:T6 W4:W6 Z4:Z6 H4:H6 K4:K6 Q4:Q6 N4:N6 AU5:AU6 AF6 AI6 AX6 AL6 BA6 BD6 BG6 BJ6 BJ8:BJ9 BG8:BG9 BD8:BD9 BA8:BA9 AL8:AL9 AX8:AX9 AI8:AI9 AF8:AF9 AU8:AU9 N8:N9 Q8:Q9 K8:K9 H8:H9 Z8:Z9 W8:W9 T8:T9 AC8:AC9 AR8:AR9 AO8:AO9</xm:sqref>
        </x14:conditionalFormatting>
        <x14:conditionalFormatting xmlns:xm="http://schemas.microsoft.com/office/excel/2006/main">
          <x14:cfRule type="containsText" priority="313" operator="containsText" id="{A8D9EAFD-9C44-4A61-A9CA-B213D0700C66}">
            <xm:f>NOT(ISERROR(SEARCH("NOK",CE5)))</xm:f>
            <xm:f>"NOK"</xm:f>
            <x14:dxf>
              <fill>
                <patternFill>
                  <bgColor rgb="FFFF0000"/>
                </patternFill>
              </fill>
            </x14:dxf>
          </x14:cfRule>
          <xm:sqref>CE5</xm:sqref>
        </x14:conditionalFormatting>
        <x14:conditionalFormatting xmlns:xm="http://schemas.microsoft.com/office/excel/2006/main">
          <x14:cfRule type="containsText" priority="312" operator="containsText" id="{B20CECE9-ABAC-4777-A48B-C22413DD8D66}">
            <xm:f>NOT(ISERROR(SEARCH("NOK",CY5)))</xm:f>
            <xm:f>"NOK"</xm:f>
            <x14:dxf>
              <fill>
                <patternFill>
                  <bgColor rgb="FFFF0000"/>
                </patternFill>
              </fill>
            </x14:dxf>
          </x14:cfRule>
          <xm:sqref>CY5</xm:sqref>
        </x14:conditionalFormatting>
        <x14:conditionalFormatting xmlns:xm="http://schemas.microsoft.com/office/excel/2006/main">
          <x14:cfRule type="containsText" priority="311" operator="containsText" id="{55B45A82-AFF8-4A5B-9E00-ABF8A4DC2E87}">
            <xm:f>NOT(ISERROR(SEARCH("NOK",AM4)))</xm:f>
            <xm:f>"NOK"</xm:f>
            <x14:dxf>
              <fill>
                <patternFill>
                  <bgColor rgb="FFFF0000"/>
                </patternFill>
              </fill>
            </x14:dxf>
          </x14:cfRule>
          <xm:sqref>AM4</xm:sqref>
        </x14:conditionalFormatting>
        <x14:conditionalFormatting xmlns:xm="http://schemas.microsoft.com/office/excel/2006/main">
          <x14:cfRule type="containsText" priority="310" operator="containsText" id="{A8E9BCD8-470A-49C7-BE29-632318C14A3A}">
            <xm:f>NOT(ISERROR(SEARCH("NOK",AO5)))</xm:f>
            <xm:f>"NOK"</xm:f>
            <x14:dxf>
              <fill>
                <patternFill>
                  <bgColor rgb="FFFF0000"/>
                </patternFill>
              </fill>
            </x14:dxf>
          </x14:cfRule>
          <xm:sqref>AO5</xm:sqref>
        </x14:conditionalFormatting>
        <x14:conditionalFormatting xmlns:xm="http://schemas.microsoft.com/office/excel/2006/main">
          <x14:cfRule type="containsText" priority="309" operator="containsText" id="{F2E9432D-19D7-46D2-A045-DF35510BA19E}">
            <xm:f>NOT(ISERROR(SEARCH("NOK",AR5)))</xm:f>
            <xm:f>"NOK"</xm:f>
            <x14:dxf>
              <fill>
                <patternFill>
                  <bgColor rgb="FFFF0000"/>
                </patternFill>
              </fill>
            </x14:dxf>
          </x14:cfRule>
          <xm:sqref>AR5</xm:sqref>
        </x14:conditionalFormatting>
        <x14:conditionalFormatting xmlns:xm="http://schemas.microsoft.com/office/excel/2006/main">
          <x14:cfRule type="containsText" priority="308" operator="containsText" id="{B0B2DDC4-5444-49AC-BF6B-107405219C01}">
            <xm:f>NOT(ISERROR(SEARCH("NOK",AX5)))</xm:f>
            <xm:f>"NOK"</xm:f>
            <x14:dxf>
              <fill>
                <patternFill>
                  <bgColor rgb="FFFF0000"/>
                </patternFill>
              </fill>
            </x14:dxf>
          </x14:cfRule>
          <xm:sqref>AX5</xm:sqref>
        </x14:conditionalFormatting>
        <x14:conditionalFormatting xmlns:xm="http://schemas.microsoft.com/office/excel/2006/main">
          <x14:cfRule type="containsText" priority="307" operator="containsText" id="{75661870-36AB-4CCF-BAA6-57D0A2E273D1}">
            <xm:f>NOT(ISERROR(SEARCH("NOK",BA5)))</xm:f>
            <xm:f>"NOK"</xm:f>
            <x14:dxf>
              <fill>
                <patternFill>
                  <bgColor rgb="FFFF0000"/>
                </patternFill>
              </fill>
            </x14:dxf>
          </x14:cfRule>
          <xm:sqref>BA5</xm:sqref>
        </x14:conditionalFormatting>
        <x14:conditionalFormatting xmlns:xm="http://schemas.microsoft.com/office/excel/2006/main">
          <x14:cfRule type="containsText" priority="306" operator="containsText" id="{AACB0986-B03D-402E-9B16-EFF14ADE3CE5}">
            <xm:f>NOT(ISERROR(SEARCH("NOK",BD5)))</xm:f>
            <xm:f>"NOK"</xm:f>
            <x14:dxf>
              <fill>
                <patternFill>
                  <bgColor rgb="FFFF0000"/>
                </patternFill>
              </fill>
            </x14:dxf>
          </x14:cfRule>
          <xm:sqref>BD5</xm:sqref>
        </x14:conditionalFormatting>
        <x14:conditionalFormatting xmlns:xm="http://schemas.microsoft.com/office/excel/2006/main">
          <x14:cfRule type="containsText" priority="305" operator="containsText" id="{916E0D9E-6D55-46D8-978E-658C1C0DFF2D}">
            <xm:f>NOT(ISERROR(SEARCH("NOK",BG5)))</xm:f>
            <xm:f>"NOK"</xm:f>
            <x14:dxf>
              <fill>
                <patternFill>
                  <bgColor rgb="FFFF0000"/>
                </patternFill>
              </fill>
            </x14:dxf>
          </x14:cfRule>
          <xm:sqref>BG5</xm:sqref>
        </x14:conditionalFormatting>
        <x14:conditionalFormatting xmlns:xm="http://schemas.microsoft.com/office/excel/2006/main">
          <x14:cfRule type="containsText" priority="304" operator="containsText" id="{4C99F696-8F73-4A6B-9B51-D1657380606F}">
            <xm:f>NOT(ISERROR(SEARCH("NOK",BJ5)))</xm:f>
            <xm:f>"NOK"</xm:f>
            <x14:dxf>
              <fill>
                <patternFill>
                  <bgColor rgb="FFFF0000"/>
                </patternFill>
              </fill>
            </x14:dxf>
          </x14:cfRule>
          <xm:sqref>BJ5</xm:sqref>
        </x14:conditionalFormatting>
        <x14:conditionalFormatting xmlns:xm="http://schemas.microsoft.com/office/excel/2006/main">
          <x14:cfRule type="containsText" priority="303" operator="containsText" id="{A12E1E66-EA39-4822-BD7C-176D7F26E9F9}">
            <xm:f>NOT(ISERROR(SEARCH("NOK",AF5)))</xm:f>
            <xm:f>"NOK"</xm:f>
            <x14:dxf>
              <fill>
                <patternFill>
                  <bgColor rgb="FFFF0000"/>
                </patternFill>
              </fill>
            </x14:dxf>
          </x14:cfRule>
          <xm:sqref>AF5</xm:sqref>
        </x14:conditionalFormatting>
        <x14:conditionalFormatting xmlns:xm="http://schemas.microsoft.com/office/excel/2006/main">
          <x14:cfRule type="containsText" priority="302" operator="containsText" id="{F6FA2ABE-C703-48CB-B40B-3897E81E75DF}">
            <xm:f>NOT(ISERROR(SEARCH("NOK",AI5)))</xm:f>
            <xm:f>"NOK"</xm:f>
            <x14:dxf>
              <fill>
                <patternFill>
                  <bgColor rgb="FFFF0000"/>
                </patternFill>
              </fill>
            </x14:dxf>
          </x14:cfRule>
          <xm:sqref>AI5</xm:sqref>
        </x14:conditionalFormatting>
        <x14:conditionalFormatting xmlns:xm="http://schemas.microsoft.com/office/excel/2006/main">
          <x14:cfRule type="containsText" priority="301" operator="containsText" id="{952B42CD-1100-4EF4-AB11-6501B972E57D}">
            <xm:f>NOT(ISERROR(SEARCH("NOK",AU4)))</xm:f>
            <xm:f>"NOK"</xm:f>
            <x14:dxf>
              <fill>
                <patternFill>
                  <bgColor rgb="FFFF0000"/>
                </patternFill>
              </fill>
            </x14:dxf>
          </x14:cfRule>
          <xm:sqref>AU4</xm:sqref>
        </x14:conditionalFormatting>
        <x14:conditionalFormatting xmlns:xm="http://schemas.microsoft.com/office/excel/2006/main">
          <x14:cfRule type="containsText" priority="297" operator="containsText" id="{82847A83-C453-45B5-B858-4D563F012559}">
            <xm:f>NOT(ISERROR(SEARCH("NOK",AL5)))</xm:f>
            <xm:f>"NOK"</xm:f>
            <x14:dxf>
              <fill>
                <patternFill>
                  <bgColor rgb="FFFF0000"/>
                </patternFill>
              </fill>
            </x14:dxf>
          </x14:cfRule>
          <xm:sqref>AL5</xm:sqref>
        </x14:conditionalFormatting>
        <x14:conditionalFormatting xmlns:xm="http://schemas.microsoft.com/office/excel/2006/main">
          <x14:cfRule type="containsText" priority="24" operator="containsText" id="{93988391-4939-420A-B9CB-606B10602ECC}">
            <xm:f>NOT(ISERROR(SEARCH("NOK",H7)))</xm:f>
            <xm:f>"NOK"</xm:f>
            <x14:dxf>
              <fill>
                <patternFill>
                  <bgColor rgb="FFFF0000"/>
                </patternFill>
              </fill>
            </x14:dxf>
          </x14:cfRule>
          <xm:sqref>AO7 AR7 AC7 T7 W7 Z7 H7 K7 Q7 N7 AU7 AF7 AI7 AX7 AL7 BA7 BD7 BG7 BJ7</xm:sqref>
        </x14:conditionalFormatting>
        <x14:conditionalFormatting xmlns:xm="http://schemas.microsoft.com/office/excel/2006/main">
          <x14:cfRule type="containsText" priority="17" operator="containsText" id="{8CF75F40-7816-4466-A8FD-C3181F3679C8}">
            <xm:f>NOT(ISERROR(SEARCH("NOK",H10)))</xm:f>
            <xm:f>"NOK"</xm:f>
            <x14:dxf>
              <fill>
                <patternFill>
                  <bgColor rgb="FFFF0000"/>
                </patternFill>
              </fill>
            </x14:dxf>
          </x14:cfRule>
          <xm:sqref>AO12 AO10 AR10:AR11 AC10:AC12 T10:T12 W10:W12 Z10:Z12 H10:H12 K10:K12 Q10:Q12 N10:N12 AU10:AU11 AF10:AF12 AI10:AI12 AX10:AX12 AL10:AL12 BA10:BA12 BD10:BD12 BG10:BG12 BJ10:BJ12</xm:sqref>
        </x14:conditionalFormatting>
        <x14:conditionalFormatting xmlns:xm="http://schemas.microsoft.com/office/excel/2006/main">
          <x14:cfRule type="containsText" priority="13" operator="containsText" id="{3070A564-0A1E-4064-B14C-8B43A2CA28B9}">
            <xm:f>NOT(ISERROR(SEARCH("NOK",AR12)))</xm:f>
            <xm:f>"NOK"</xm:f>
            <x14:dxf>
              <fill>
                <patternFill>
                  <bgColor rgb="FFFF0000"/>
                </patternFill>
              </fill>
            </x14:dxf>
          </x14:cfRule>
          <xm:sqref>AR12</xm:sqref>
        </x14:conditionalFormatting>
        <x14:conditionalFormatting xmlns:xm="http://schemas.microsoft.com/office/excel/2006/main">
          <x14:cfRule type="containsText" priority="9" operator="containsText" id="{08FCD04D-85F0-4550-813B-BDA481BC50CF}">
            <xm:f>NOT(ISERROR(SEARCH("NOK",AO11)))</xm:f>
            <xm:f>"NOK"</xm:f>
            <x14:dxf>
              <fill>
                <patternFill>
                  <bgColor rgb="FFFF0000"/>
                </patternFill>
              </fill>
            </x14:dxf>
          </x14:cfRule>
          <xm:sqref>AO11</xm:sqref>
        </x14:conditionalFormatting>
        <x14:conditionalFormatting xmlns:xm="http://schemas.microsoft.com/office/excel/2006/main">
          <x14:cfRule type="containsText" priority="8" operator="containsText" id="{C6A7511B-A909-4023-A28E-2B0130EBDC3D}">
            <xm:f>NOT(ISERROR(SEARCH("NOK",AU12)))</xm:f>
            <xm:f>"NOK"</xm:f>
            <x14:dxf>
              <fill>
                <patternFill>
                  <bgColor rgb="FFFF0000"/>
                </patternFill>
              </fill>
            </x14:dxf>
          </x14:cfRule>
          <xm:sqref>AU12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3:BH27"/>
  <sheetViews>
    <sheetView workbookViewId="0">
      <pane xSplit="5" ySplit="5" topLeftCell="F12" activePane="bottomRight" state="frozen"/>
      <selection pane="topRight" activeCell="F1" sqref="F1"/>
      <selection pane="bottomLeft" activeCell="A6" sqref="A6"/>
      <selection pane="bottomRight" activeCell="G25" sqref="G25:J27"/>
    </sheetView>
  </sheetViews>
  <sheetFormatPr baseColWidth="10" defaultRowHeight="15" x14ac:dyDescent="0.25"/>
  <cols>
    <col min="1" max="1" width="12.140625" bestFit="1" customWidth="1"/>
    <col min="2" max="2" width="19.28515625" bestFit="1" customWidth="1"/>
    <col min="3" max="3" width="8" bestFit="1" customWidth="1"/>
    <col min="4" max="4" width="19" bestFit="1" customWidth="1"/>
    <col min="5" max="5" width="23.140625" bestFit="1" customWidth="1"/>
    <col min="6" max="6" width="19.85546875" bestFit="1" customWidth="1"/>
    <col min="7" max="7" width="9.5703125" bestFit="1" customWidth="1"/>
    <col min="8" max="10" width="10.5703125" bestFit="1" customWidth="1"/>
    <col min="11" max="11" width="19.85546875" bestFit="1" customWidth="1"/>
    <col min="12" max="12" width="9.5703125" bestFit="1" customWidth="1"/>
    <col min="13" max="13" width="10.5703125" bestFit="1" customWidth="1"/>
    <col min="26" max="26" width="19.85546875" bestFit="1" customWidth="1"/>
  </cols>
  <sheetData>
    <row r="3" spans="1:60" ht="15.75" thickBot="1" x14ac:dyDescent="0.3"/>
    <row r="4" spans="1:60" ht="15.75" thickBot="1" x14ac:dyDescent="0.3">
      <c r="D4" s="53"/>
      <c r="F4" s="103" t="s">
        <v>0</v>
      </c>
      <c r="G4" s="104"/>
      <c r="H4" s="104"/>
      <c r="I4" s="104"/>
      <c r="J4" s="105"/>
      <c r="K4" s="103" t="s">
        <v>1</v>
      </c>
      <c r="L4" s="104"/>
      <c r="M4" s="104"/>
      <c r="N4" s="104"/>
      <c r="O4" s="105"/>
      <c r="P4" s="103" t="s">
        <v>2</v>
      </c>
      <c r="Q4" s="104"/>
      <c r="R4" s="104"/>
      <c r="S4" s="104"/>
      <c r="T4" s="105"/>
      <c r="U4" s="103" t="s">
        <v>3</v>
      </c>
      <c r="V4" s="104"/>
      <c r="W4" s="104"/>
      <c r="X4" s="104"/>
      <c r="Y4" s="105"/>
      <c r="Z4" s="103" t="s">
        <v>4</v>
      </c>
      <c r="AA4" s="104"/>
      <c r="AB4" s="104"/>
      <c r="AC4" s="104"/>
      <c r="AD4" s="105"/>
      <c r="AE4" s="103" t="s">
        <v>5</v>
      </c>
      <c r="AF4" s="104"/>
      <c r="AG4" s="104"/>
      <c r="AH4" s="104"/>
      <c r="AI4" s="105"/>
      <c r="AJ4" s="103" t="s">
        <v>6</v>
      </c>
      <c r="AK4" s="104"/>
      <c r="AL4" s="104"/>
      <c r="AM4" s="104"/>
      <c r="AN4" s="105"/>
      <c r="AO4" s="103" t="s">
        <v>7</v>
      </c>
      <c r="AP4" s="104"/>
      <c r="AQ4" s="104"/>
      <c r="AR4" s="104"/>
      <c r="AS4" s="105"/>
      <c r="AT4" s="103" t="s">
        <v>8</v>
      </c>
      <c r="AU4" s="104"/>
      <c r="AV4" s="104"/>
      <c r="AW4" s="104"/>
      <c r="AX4" s="105"/>
      <c r="AY4" s="103" t="s">
        <v>9</v>
      </c>
      <c r="AZ4" s="104"/>
      <c r="BA4" s="104"/>
      <c r="BB4" s="104"/>
      <c r="BC4" s="105"/>
      <c r="BD4" s="100" t="s">
        <v>10</v>
      </c>
      <c r="BE4" s="101"/>
      <c r="BF4" s="101"/>
      <c r="BG4" s="101"/>
      <c r="BH4" s="102"/>
    </row>
    <row r="5" spans="1:60" x14ac:dyDescent="0.25">
      <c r="A5" s="4" t="s">
        <v>19</v>
      </c>
      <c r="B5" s="5" t="s">
        <v>20</v>
      </c>
      <c r="C5" s="5" t="s">
        <v>21</v>
      </c>
      <c r="D5" s="5" t="s">
        <v>22</v>
      </c>
      <c r="E5" s="6" t="s">
        <v>23</v>
      </c>
      <c r="F5" s="54" t="s">
        <v>49</v>
      </c>
      <c r="G5" s="55" t="s">
        <v>50</v>
      </c>
      <c r="H5" s="56" t="s">
        <v>51</v>
      </c>
      <c r="I5" s="56" t="s">
        <v>52</v>
      </c>
      <c r="J5" s="56" t="s">
        <v>53</v>
      </c>
      <c r="K5" s="57" t="s">
        <v>49</v>
      </c>
      <c r="L5" s="56" t="s">
        <v>50</v>
      </c>
      <c r="M5" s="56" t="s">
        <v>51</v>
      </c>
      <c r="N5" s="56" t="s">
        <v>52</v>
      </c>
      <c r="O5" s="58" t="s">
        <v>53</v>
      </c>
      <c r="P5" s="57" t="s">
        <v>49</v>
      </c>
      <c r="Q5" s="56" t="s">
        <v>50</v>
      </c>
      <c r="R5" s="56" t="s">
        <v>51</v>
      </c>
      <c r="S5" s="56" t="s">
        <v>52</v>
      </c>
      <c r="T5" s="58" t="s">
        <v>53</v>
      </c>
      <c r="U5" s="57" t="s">
        <v>49</v>
      </c>
      <c r="V5" s="56" t="s">
        <v>50</v>
      </c>
      <c r="W5" s="56" t="s">
        <v>51</v>
      </c>
      <c r="X5" s="56" t="s">
        <v>52</v>
      </c>
      <c r="Y5" s="58" t="s">
        <v>53</v>
      </c>
      <c r="Z5" s="57" t="s">
        <v>49</v>
      </c>
      <c r="AA5" s="56" t="s">
        <v>50</v>
      </c>
      <c r="AB5" s="56" t="s">
        <v>51</v>
      </c>
      <c r="AC5" s="56" t="s">
        <v>52</v>
      </c>
      <c r="AD5" s="58" t="s">
        <v>53</v>
      </c>
      <c r="AE5" s="57" t="s">
        <v>49</v>
      </c>
      <c r="AF5" s="56" t="s">
        <v>50</v>
      </c>
      <c r="AG5" s="56" t="s">
        <v>51</v>
      </c>
      <c r="AH5" s="56" t="s">
        <v>52</v>
      </c>
      <c r="AI5" s="58" t="s">
        <v>53</v>
      </c>
      <c r="AJ5" s="57" t="s">
        <v>49</v>
      </c>
      <c r="AK5" s="56" t="s">
        <v>50</v>
      </c>
      <c r="AL5" s="56" t="s">
        <v>51</v>
      </c>
      <c r="AM5" s="56" t="s">
        <v>52</v>
      </c>
      <c r="AN5" s="58" t="s">
        <v>53</v>
      </c>
      <c r="AO5" s="57" t="s">
        <v>49</v>
      </c>
      <c r="AP5" s="56" t="s">
        <v>50</v>
      </c>
      <c r="AQ5" s="56" t="s">
        <v>51</v>
      </c>
      <c r="AR5" s="56" t="s">
        <v>52</v>
      </c>
      <c r="AS5" s="58" t="s">
        <v>53</v>
      </c>
      <c r="AT5" s="57" t="s">
        <v>49</v>
      </c>
      <c r="AU5" s="56" t="s">
        <v>50</v>
      </c>
      <c r="AV5" s="56" t="s">
        <v>51</v>
      </c>
      <c r="AW5" s="56" t="s">
        <v>52</v>
      </c>
      <c r="AX5" s="58" t="s">
        <v>53</v>
      </c>
      <c r="AY5" s="57" t="s">
        <v>49</v>
      </c>
      <c r="AZ5" s="56" t="s">
        <v>50</v>
      </c>
      <c r="BA5" s="56" t="s">
        <v>51</v>
      </c>
      <c r="BB5" s="56" t="s">
        <v>52</v>
      </c>
      <c r="BC5" s="58" t="s">
        <v>53</v>
      </c>
      <c r="BD5" s="57" t="s">
        <v>49</v>
      </c>
      <c r="BE5" s="56" t="s">
        <v>50</v>
      </c>
      <c r="BF5" s="56" t="s">
        <v>51</v>
      </c>
      <c r="BG5" s="56" t="s">
        <v>52</v>
      </c>
      <c r="BH5" s="58" t="s">
        <v>53</v>
      </c>
    </row>
    <row r="6" spans="1:60" x14ac:dyDescent="0.25">
      <c r="A6" s="16" t="s">
        <v>36</v>
      </c>
      <c r="B6" s="16" t="s">
        <v>37</v>
      </c>
      <c r="C6" s="17" t="s">
        <v>37</v>
      </c>
      <c r="D6" s="17" t="s">
        <v>37</v>
      </c>
      <c r="E6" s="18" t="s">
        <v>38</v>
      </c>
      <c r="F6" s="59"/>
      <c r="G6" s="60" t="str">
        <f t="shared" ref="G6:G7" si="0">IF(F6="","",DATE(YEAR(F6),MONTH(F6)+6,DAY(F6)))</f>
        <v/>
      </c>
      <c r="H6" s="61" t="str">
        <f t="shared" ref="H6" si="1">IF(OR(F6="",G6="",G6="NOK",G6="Non Validé"),"",IF(F6="","",DATE(YEAR(F6)+1,MONTH(F6),DAY(F6))))</f>
        <v/>
      </c>
      <c r="I6" s="61" t="str">
        <f t="shared" ref="I6:I12" si="2">IF(OR(F6="",G6="",G6="NOk",G6="Non Validé",H6="",H6="NOk",H6="Non Validé"),"",IF(F6="","",DATE(YEAR(F6)+1,MONTH(F6)+6,DAY(F6))))</f>
        <v/>
      </c>
      <c r="J6" s="62" t="str">
        <f t="shared" ref="J6:J12" si="3">IF(OR(F6="",G6="",G6="NOK",G6="Non Validé",H6="",H6="NOk",H6="Non Validé",I6="",I6="Nok",I6="Non Validé"),"",IF(F6="","",DATE(YEAR(F6)+2,MONTH(F6),DAY(F6))))</f>
        <v/>
      </c>
      <c r="K6" s="63"/>
      <c r="L6" s="60" t="str">
        <f t="shared" ref="L6:L12" si="4">IF(K6="","",DATE(YEAR(K6),MONTH(K6)+6,DAY(K6)))</f>
        <v/>
      </c>
      <c r="M6" s="61" t="str">
        <f t="shared" ref="M6:M12" si="5">IF(OR(K6="",L6="",L6="NOK",L6="Non Validé"),"",IF(K6="","",DATE(YEAR(K6)+1,MONTH(K6),DAY(K6))))</f>
        <v/>
      </c>
      <c r="N6" s="61" t="str">
        <f t="shared" ref="N6:N12" si="6">IF(OR(K6="",L6="",L6="NOk",L6="Non Validé",M6="",M6="NOk",M6="Non Validé"),"",IF(K6="","",DATE(YEAR(K6)+1,MONTH(K6)+6,DAY(K6))))</f>
        <v/>
      </c>
      <c r="O6" s="62" t="str">
        <f t="shared" ref="O6:O12" si="7">IF(OR(K6="",L6="",L6="NOK",L6="Non Validé",M6="",M6="NOk",M6="Non Validé",N6="",N6="Nok",N6="Non Validé"),"",IF(K6="","",DATE(YEAR(K6)+2,MONTH(K6),DAY(K6))))</f>
        <v/>
      </c>
      <c r="P6" s="63"/>
      <c r="Q6" s="60" t="str">
        <f>IF(P6="","",DATE(YEAR(P6),MONTH(P6)+6,DAY(P6)))</f>
        <v/>
      </c>
      <c r="R6" s="61" t="str">
        <f t="shared" ref="R6:R12" si="8">IF(OR(P6="",Q6="",Q6="NOK",Q6="Non Validé"),"",IF(P6="","",DATE(YEAR(P6)+1,MONTH(P6),DAY(P6))))</f>
        <v/>
      </c>
      <c r="S6" s="61" t="str">
        <f t="shared" ref="S6:S12" si="9">IF(OR(P6="",Q6="",Q6="NOk",Q6="Non Validé",R6="",R6="NOk",R6="Non Validé"),"",IF(P6="","",DATE(YEAR(P6)+1,MONTH(P6)+6,DAY(P6))))</f>
        <v/>
      </c>
      <c r="T6" s="62" t="str">
        <f t="shared" ref="T6:T12" si="10">IF(OR(P6="",Q6="",Q6="NOK",Q6="Non Validé",R6="",R6="NOk",R6="Non Validé",S6="",S6="Nok",S6="Non Validé"),"",IF(P6="","",DATE(YEAR(P6)+2,MONTH(P6),DAY(P6))))</f>
        <v/>
      </c>
      <c r="U6" s="63"/>
      <c r="V6" s="60" t="str">
        <f>IF(U6="","",DATE(YEAR(U6),MONTH(U6)+6,DAY(U6)))</f>
        <v/>
      </c>
      <c r="W6" s="61" t="str">
        <f t="shared" ref="W6:W8" si="11">IF(OR(U6="",V6="",V6="NOK",V6="Non Validé"),"",IF(U6="","",DATE(YEAR(U6)+1,MONTH(U6),DAY(U6))))</f>
        <v/>
      </c>
      <c r="X6" s="61" t="str">
        <f t="shared" ref="X6:X12" si="12">IF(OR(U6="",V6="",V6="NOk",V6="Non Validé",W6="",W6="NOk",W6="Non Validé"),"",IF(U6="","",DATE(YEAR(U6)+1,MONTH(U6)+6,DAY(U6))))</f>
        <v/>
      </c>
      <c r="Y6" s="62" t="str">
        <f t="shared" ref="Y6:Y12" si="13">IF(OR(U6="",V6="",V6="NOK",V6="Non Validé",W6="",W6="NOk",W6="Non Validé",X6="",X6="Nok",X6="Non Validé"),"",IF(U6="","",DATE(YEAR(U6)+2,MONTH(U6),DAY(U6))))</f>
        <v/>
      </c>
      <c r="Z6" s="63"/>
      <c r="AA6" s="60" t="str">
        <f t="shared" ref="AA6:AA12" si="14">IF(Z6="","",DATE(YEAR(Z6),MONTH(Z6)+6,DAY(Z6)))</f>
        <v/>
      </c>
      <c r="AB6" s="61" t="str">
        <f t="shared" ref="AB6:AB12" si="15">IF(OR(Z6="",AA6="",AA6="NOK",AA6="Non Validé"),"",IF(Z6="","",DATE(YEAR(Z6)+1,MONTH(Z6),DAY(Z6))))</f>
        <v/>
      </c>
      <c r="AC6" s="61" t="str">
        <f t="shared" ref="AC6:AC12" si="16">IF(OR(Z6="",AA6="",AA6="NOk",AA6="Non Validé",AB6="",AB6="NOk",AB6="Non Validé"),"",IF(Z6="","",DATE(YEAR(Z6)+1,MONTH(Z6)+6,DAY(Z6))))</f>
        <v/>
      </c>
      <c r="AD6" s="62" t="str">
        <f t="shared" ref="AD6:AD12" si="17">IF(OR(Z6="",AA6="",AA6="NOK",AA6="Non Validé",AB6="",AB6="NOk",AB6="Non Validé",AC6="",AC6="Nok",AC6="Non Validé"),"",IF(Z6="","",DATE(YEAR(Z6)+2,MONTH(Z6),DAY(Z6))))</f>
        <v/>
      </c>
      <c r="AE6" s="63"/>
      <c r="AF6" s="60" t="str">
        <f>IF(AE6="","",DATE(YEAR(AE6),MONTH(AE6)+6,DAY(AE6)))</f>
        <v/>
      </c>
      <c r="AG6" s="61" t="str">
        <f t="shared" ref="AG6:AG8" si="18">IF(OR(AE6="",AF6="",AF6="NOK",AF6="Non Validé"),"",IF(AE6="","",DATE(YEAR(AE6)+1,MONTH(AE6),DAY(AE6))))</f>
        <v/>
      </c>
      <c r="AH6" s="61" t="str">
        <f t="shared" ref="AH6:AH12" si="19">IF(OR(AE6="",AF6="",AF6="NOk",AF6="Non Validé",AG6="",AG6="NOk",AG6="Non Validé"),"",IF(AE6="","",DATE(YEAR(AE6)+1,MONTH(AE6)+6,DAY(AE6))))</f>
        <v/>
      </c>
      <c r="AI6" s="62" t="str">
        <f t="shared" ref="AI6:AI12" si="20">IF(OR(AE6="",AF6="",AF6="NOK",AF6="Non Validé",AG6="",AG6="NOk",AG6="Non Validé",AH6="",AH6="Nok",AH6="Non Validé"),"",IF(AE6="","",DATE(YEAR(AE6)+2,MONTH(AE6),DAY(AE6))))</f>
        <v/>
      </c>
      <c r="AJ6" s="63"/>
      <c r="AK6" s="60" t="str">
        <f>IF(AJ6="","",DATE(YEAR(AJ6),MONTH(AJ6)+6,DAY(AJ6)))</f>
        <v/>
      </c>
      <c r="AL6" s="61" t="str">
        <f t="shared" ref="AL6:AL8" si="21">IF(OR(AJ6="",AK6="",AK6="NOK",AK6="Non Validé"),"",IF(AJ6="","",DATE(YEAR(AJ6)+1,MONTH(AJ6),DAY(AJ6))))</f>
        <v/>
      </c>
      <c r="AM6" s="61" t="str">
        <f t="shared" ref="AM6:AM12" si="22">IF(OR(AJ6="",AK6="",AK6="NOk",AK6="Non Validé",AL6="",AL6="NOk",AL6="Non Validé"),"",IF(AJ6="","",DATE(YEAR(AJ6)+1,MONTH(AJ6)+6,DAY(AJ6))))</f>
        <v/>
      </c>
      <c r="AN6" s="62" t="str">
        <f t="shared" ref="AN6:AN12" si="23">IF(OR(AJ6="",AK6="",AK6="NOK",AK6="Non Validé",AL6="",AL6="NOk",AL6="Non Validé",AM6="",AM6="Nok",AM6="Non Validé"),"",IF(AJ6="","",DATE(YEAR(AJ6)+2,MONTH(AJ6),DAY(AJ6))))</f>
        <v/>
      </c>
      <c r="AO6" s="63"/>
      <c r="AP6" s="60" t="str">
        <f>IF(AO6="","",DATE(YEAR(AO6),MONTH(AO6)+6,DAY(AO6)))</f>
        <v/>
      </c>
      <c r="AQ6" s="61" t="str">
        <f t="shared" ref="AQ6:AQ8" si="24">IF(OR(AO6="",AP6="",AP6="NOK",AP6="Non Validé"),"",IF(AO6="","",DATE(YEAR(AO6)+1,MONTH(AO6),DAY(AO6))))</f>
        <v/>
      </c>
      <c r="AR6" s="61" t="str">
        <f t="shared" ref="AR6:AR12" si="25">IF(OR(AO6="",AP6="",AP6="NOk",AP6="Non Validé",AQ6="",AQ6="NOk",AQ6="Non Validé"),"",IF(AO6="","",DATE(YEAR(AO6)+1,MONTH(AO6)+6,DAY(AO6))))</f>
        <v/>
      </c>
      <c r="AS6" s="62" t="str">
        <f t="shared" ref="AS6:AS12" si="26">IF(OR(AO6="",AP6="",AP6="NOK",AP6="Non Validé",AQ6="",AQ6="NOk",AQ6="Non Validé",AR6="",AR6="Nok",AR6="Non Validé"),"",IF(AO6="","",DATE(YEAR(AO6)+2,MONTH(AO6),DAY(AO6))))</f>
        <v/>
      </c>
      <c r="AT6" s="63"/>
      <c r="AU6" s="60" t="str">
        <f t="shared" ref="AU6:AU12" si="27">IF(AT6="","",DATE(YEAR(AT6),MONTH(AT6)+6,DAY(AT6)))</f>
        <v/>
      </c>
      <c r="AV6" s="61" t="str">
        <f t="shared" ref="AV6:AV12" si="28">IF(OR(AT6="",AU6="",AU6="NOK",AU6="Non Validé"),"",IF(AT6="","",DATE(YEAR(AT6)+1,MONTH(AT6),DAY(AT6))))</f>
        <v/>
      </c>
      <c r="AW6" s="61" t="str">
        <f t="shared" ref="AW6:AW12" si="29">IF(OR(AT6="",AU6="",AU6="NOk",AU6="Non Validé",AV6="",AV6="NOk",AV6="Non Validé"),"",IF(AT6="","",DATE(YEAR(AT6)+1,MONTH(AT6)+6,DAY(AT6))))</f>
        <v/>
      </c>
      <c r="AX6" s="62" t="str">
        <f t="shared" ref="AX6:AX12" si="30">IF(OR(AT6="",AU6="",AU6="NOK",AU6="Non Validé",AV6="",AV6="NOk",AV6="Non Validé",AW6="",AW6="Nok",AW6="Non Validé"),"",IF(AT6="","",DATE(YEAR(AT6)+2,MONTH(AT6),DAY(AT6))))</f>
        <v/>
      </c>
      <c r="AY6" s="63"/>
      <c r="AZ6" s="60" t="str">
        <f t="shared" ref="AZ6:AZ12" si="31">IF(AY6="","",DATE(YEAR(AY6),MONTH(AY6)+6,DAY(AY6)))</f>
        <v/>
      </c>
      <c r="BA6" s="61" t="str">
        <f t="shared" ref="BA6:BA12" si="32">IF(OR(AY6="",AZ6="",AZ6="NOK",AZ6="Non Validé"),"",IF(AY6="","",DATE(YEAR(AY6)+1,MONTH(AY6),DAY(AY6))))</f>
        <v/>
      </c>
      <c r="BB6" s="61" t="str">
        <f t="shared" ref="BB6:BB12" si="33">IF(OR(AY6="",AZ6="",AZ6="NOk",AZ6="Non Validé",BA6="",BA6="NOk",BA6="Non Validé"),"",IF(AY6="","",DATE(YEAR(AY6)+1,MONTH(AY6)+6,DAY(AY6))))</f>
        <v/>
      </c>
      <c r="BC6" s="62" t="str">
        <f t="shared" ref="BC6:BC12" si="34">IF(OR(AY6="",AZ6="",AZ6="NOK",AZ6="Non Validé",BA6="",BA6="NOk",BA6="Non Validé",BB6="",BB6="Nok",BB6="Non Validé"),"",IF(AY6="","",DATE(YEAR(AY6)+2,MONTH(AY6),DAY(AY6))))</f>
        <v/>
      </c>
      <c r="BD6" s="63"/>
      <c r="BE6" s="60" t="str">
        <f t="shared" ref="BE6:BE12" si="35">IF(BD6="","",DATE(YEAR(BD6),MONTH(BD6)+6,DAY(BD6)))</f>
        <v/>
      </c>
      <c r="BF6" s="61" t="str">
        <f t="shared" ref="BF6:BF12" si="36">IF(OR(BD6="",BE6="",BE6="NOK",BE6="Non Validé"),"",IF(BD6="","",DATE(YEAR(BD6)+1,MONTH(BD6),DAY(BD6))))</f>
        <v/>
      </c>
      <c r="BG6" s="61" t="str">
        <f t="shared" ref="BG6:BG12" si="37">IF(OR(BD6="",BE6="",BE6="NOk",BE6="Non Validé",BF6="",BF6="NOk",BF6="Non Validé"),"",IF(BD6="","",DATE(YEAR(BD6)+1,MONTH(BD6)+6,DAY(BD6))))</f>
        <v/>
      </c>
      <c r="BH6" s="62" t="str">
        <f t="shared" ref="BH6:BH12" si="38">IF(OR(BD6="",BE6="",BE6="NOK",BE6="Non Validé",BF6="",BF6="NOk",BF6="Non Validé",BG6="",BG6="Nok",BG6="Non Validé"),"",IF(BD6="","",DATE(YEAR(BD6)+2,MONTH(BD6),DAY(BD6))))</f>
        <v/>
      </c>
    </row>
    <row r="7" spans="1:60" x14ac:dyDescent="0.25">
      <c r="A7" s="82" t="s">
        <v>56</v>
      </c>
      <c r="B7" s="82" t="s">
        <v>57</v>
      </c>
      <c r="C7" s="17" t="s">
        <v>58</v>
      </c>
      <c r="D7" s="17" t="s">
        <v>59</v>
      </c>
      <c r="E7" s="18" t="s">
        <v>38</v>
      </c>
      <c r="F7" s="80">
        <v>41567</v>
      </c>
      <c r="G7" s="60">
        <f t="shared" si="0"/>
        <v>41749</v>
      </c>
      <c r="H7" s="61">
        <f t="shared" ref="H7" si="39">IF(OR(F7="",G7="",G7="NOK",G7="Non Validé"),"",IF(F7="","",DATE(YEAR(F7)+1,MONTH(F7),DAY(F7))))</f>
        <v>41932</v>
      </c>
      <c r="I7" s="61">
        <f t="shared" ref="I7" si="40">IF(OR(F7="",G7="",G7="NOk",G7="Non Validé",H7="",H7="NOk",H7="Non Validé"),"",IF(F7="","",DATE(YEAR(F7)+1,MONTH(F7)+6,DAY(F7))))</f>
        <v>42114</v>
      </c>
      <c r="J7" s="62">
        <f t="shared" ref="J7" si="41">IF(OR(F7="",G7="",G7="NOK",G7="Non Validé",H7="",H7="NOk",H7="Non Validé",I7="",I7="Nok",I7="Non Validé"),"",IF(F7="","",DATE(YEAR(F7)+2,MONTH(F7),DAY(F7))))</f>
        <v>42297</v>
      </c>
      <c r="K7" s="21"/>
      <c r="L7" s="60" t="str">
        <f t="shared" ref="L7" si="42">IF(K7="","",DATE(YEAR(K7),MONTH(K7)+6,DAY(K7)))</f>
        <v/>
      </c>
      <c r="M7" s="61" t="str">
        <f t="shared" ref="M7" si="43">IF(OR(K7="",L7="",L7="NOK",L7="Non Validé"),"",IF(K7="","",DATE(YEAR(K7)+1,MONTH(K7),DAY(K7))))</f>
        <v/>
      </c>
      <c r="N7" s="61" t="str">
        <f t="shared" ref="N7" si="44">IF(OR(K7="",L7="",L7="NOk",L7="Non Validé",M7="",M7="NOk",M7="Non Validé"),"",IF(K7="","",DATE(YEAR(K7)+1,MONTH(K7)+6,DAY(K7))))</f>
        <v/>
      </c>
      <c r="O7" s="62" t="str">
        <f t="shared" ref="O7" si="45">IF(OR(K7="",L7="",L7="NOK",L7="Non Validé",M7="",M7="NOk",M7="Non Validé",N7="",N7="Nok",N7="Non Validé"),"",IF(K7="","",DATE(YEAR(K7)+2,MONTH(K7),DAY(K7))))</f>
        <v/>
      </c>
      <c r="P7" s="21"/>
      <c r="Q7" s="60" t="str">
        <f>IF(P7="","",DATE(YEAR(P7),MONTH(P7)+6,DAY(P7)))</f>
        <v/>
      </c>
      <c r="R7" s="61" t="str">
        <f t="shared" ref="R7" si="46">IF(OR(P7="",Q7="",Q7="NOK",Q7="Non Validé"),"",IF(P7="","",DATE(YEAR(P7)+1,MONTH(P7),DAY(P7))))</f>
        <v/>
      </c>
      <c r="S7" s="61" t="str">
        <f t="shared" ref="S7" si="47">IF(OR(P7="",Q7="",Q7="NOk",Q7="Non Validé",R7="",R7="NOk",R7="Non Validé"),"",IF(P7="","",DATE(YEAR(P7)+1,MONTH(P7)+6,DAY(P7))))</f>
        <v/>
      </c>
      <c r="T7" s="62" t="str">
        <f t="shared" ref="T7" si="48">IF(OR(P7="",Q7="",Q7="NOK",Q7="Non Validé",R7="",R7="NOk",R7="Non Validé",S7="",S7="Nok",S7="Non Validé"),"",IF(P7="","",DATE(YEAR(P7)+2,MONTH(P7),DAY(P7))))</f>
        <v/>
      </c>
      <c r="U7" s="21"/>
      <c r="V7" s="60" t="str">
        <f>IF(U7="","",DATE(YEAR(U7),MONTH(U7)+6,DAY(U7)))</f>
        <v/>
      </c>
      <c r="W7" s="61" t="str">
        <f t="shared" ref="W7" si="49">IF(OR(U7="",V7="",V7="NOK",V7="Non Validé"),"",IF(U7="","",DATE(YEAR(U7)+1,MONTH(U7),DAY(U7))))</f>
        <v/>
      </c>
      <c r="X7" s="61" t="str">
        <f t="shared" ref="X7" si="50">IF(OR(U7="",V7="",V7="NOk",V7="Non Validé",W7="",W7="NOk",W7="Non Validé"),"",IF(U7="","",DATE(YEAR(U7)+1,MONTH(U7)+6,DAY(U7))))</f>
        <v/>
      </c>
      <c r="Y7" s="62" t="str">
        <f t="shared" ref="Y7" si="51">IF(OR(U7="",V7="",V7="NOK",V7="Non Validé",W7="",W7="NOk",W7="Non Validé",X7="",X7="Nok",X7="Non Validé"),"",IF(U7="","",DATE(YEAR(U7)+2,MONTH(U7),DAY(U7))))</f>
        <v/>
      </c>
      <c r="Z7" s="21"/>
      <c r="AA7" s="60" t="str">
        <f t="shared" ref="AA7" si="52">IF(Z7="","",DATE(YEAR(Z7),MONTH(Z7)+6,DAY(Z7)))</f>
        <v/>
      </c>
      <c r="AB7" s="61" t="str">
        <f t="shared" ref="AB7" si="53">IF(OR(Z7="",AA7="",AA7="NOK",AA7="Non Validé"),"",IF(Z7="","",DATE(YEAR(Z7)+1,MONTH(Z7),DAY(Z7))))</f>
        <v/>
      </c>
      <c r="AC7" s="61" t="str">
        <f t="shared" ref="AC7" si="54">IF(OR(Z7="",AA7="",AA7="NOk",AA7="Non Validé",AB7="",AB7="NOk",AB7="Non Validé"),"",IF(Z7="","",DATE(YEAR(Z7)+1,MONTH(Z7)+6,DAY(Z7))))</f>
        <v/>
      </c>
      <c r="AD7" s="62" t="str">
        <f t="shared" ref="AD7" si="55">IF(OR(Z7="",AA7="",AA7="NOK",AA7="Non Validé",AB7="",AB7="NOk",AB7="Non Validé",AC7="",AC7="Nok",AC7="Non Validé"),"",IF(Z7="","",DATE(YEAR(Z7)+2,MONTH(Z7),DAY(Z7))))</f>
        <v/>
      </c>
      <c r="AE7" s="21"/>
      <c r="AF7" s="60" t="str">
        <f>IF(AE7="","",DATE(YEAR(AE7),MONTH(AE7)+6,DAY(AE7)))</f>
        <v/>
      </c>
      <c r="AG7" s="61" t="str">
        <f t="shared" ref="AG7" si="56">IF(OR(AE7="",AF7="",AF7="NOK",AF7="Non Validé"),"",IF(AE7="","",DATE(YEAR(AE7)+1,MONTH(AE7),DAY(AE7))))</f>
        <v/>
      </c>
      <c r="AH7" s="61" t="str">
        <f t="shared" ref="AH7" si="57">IF(OR(AE7="",AF7="",AF7="NOk",AF7="Non Validé",AG7="",AG7="NOk",AG7="Non Validé"),"",IF(AE7="","",DATE(YEAR(AE7)+1,MONTH(AE7)+6,DAY(AE7))))</f>
        <v/>
      </c>
      <c r="AI7" s="62" t="str">
        <f t="shared" ref="AI7" si="58">IF(OR(AE7="",AF7="",AF7="NOK",AF7="Non Validé",AG7="",AG7="NOk",AG7="Non Validé",AH7="",AH7="Nok",AH7="Non Validé"),"",IF(AE7="","",DATE(YEAR(AE7)+2,MONTH(AE7),DAY(AE7))))</f>
        <v/>
      </c>
      <c r="AJ7" s="21"/>
      <c r="AK7" s="60" t="str">
        <f>IF(AJ7="","",DATE(YEAR(AJ7),MONTH(AJ7)+6,DAY(AJ7)))</f>
        <v/>
      </c>
      <c r="AL7" s="61" t="str">
        <f t="shared" ref="AL7" si="59">IF(OR(AJ7="",AK7="",AK7="NOK",AK7="Non Validé"),"",IF(AJ7="","",DATE(YEAR(AJ7)+1,MONTH(AJ7),DAY(AJ7))))</f>
        <v/>
      </c>
      <c r="AM7" s="61" t="str">
        <f t="shared" ref="AM7" si="60">IF(OR(AJ7="",AK7="",AK7="NOk",AK7="Non Validé",AL7="",AL7="NOk",AL7="Non Validé"),"",IF(AJ7="","",DATE(YEAR(AJ7)+1,MONTH(AJ7)+6,DAY(AJ7))))</f>
        <v/>
      </c>
      <c r="AN7" s="62" t="str">
        <f t="shared" ref="AN7" si="61">IF(OR(AJ7="",AK7="",AK7="NOK",AK7="Non Validé",AL7="",AL7="NOk",AL7="Non Validé",AM7="",AM7="Nok",AM7="Non Validé"),"",IF(AJ7="","",DATE(YEAR(AJ7)+2,MONTH(AJ7),DAY(AJ7))))</f>
        <v/>
      </c>
      <c r="AO7" s="21"/>
      <c r="AP7" s="60" t="str">
        <f>IF(AO7="","",DATE(YEAR(AO7),MONTH(AO7)+6,DAY(AO7)))</f>
        <v/>
      </c>
      <c r="AQ7" s="61" t="str">
        <f t="shared" ref="AQ7" si="62">IF(OR(AO7="",AP7="",AP7="NOK",AP7="Non Validé"),"",IF(AO7="","",DATE(YEAR(AO7)+1,MONTH(AO7),DAY(AO7))))</f>
        <v/>
      </c>
      <c r="AR7" s="61" t="str">
        <f t="shared" ref="AR7" si="63">IF(OR(AO7="",AP7="",AP7="NOk",AP7="Non Validé",AQ7="",AQ7="NOk",AQ7="Non Validé"),"",IF(AO7="","",DATE(YEAR(AO7)+1,MONTH(AO7)+6,DAY(AO7))))</f>
        <v/>
      </c>
      <c r="AS7" s="62" t="str">
        <f t="shared" ref="AS7" si="64">IF(OR(AO7="",AP7="",AP7="NOK",AP7="Non Validé",AQ7="",AQ7="NOk",AQ7="Non Validé",AR7="",AR7="Nok",AR7="Non Validé"),"",IF(AO7="","",DATE(YEAR(AO7)+2,MONTH(AO7),DAY(AO7))))</f>
        <v/>
      </c>
      <c r="AT7" s="21"/>
      <c r="AU7" s="60" t="str">
        <f t="shared" ref="AU7" si="65">IF(AT7="","",DATE(YEAR(AT7),MONTH(AT7)+6,DAY(AT7)))</f>
        <v/>
      </c>
      <c r="AV7" s="61" t="str">
        <f t="shared" ref="AV7" si="66">IF(OR(AT7="",AU7="",AU7="NOK",AU7="Non Validé"),"",IF(AT7="","",DATE(YEAR(AT7)+1,MONTH(AT7),DAY(AT7))))</f>
        <v/>
      </c>
      <c r="AW7" s="61" t="str">
        <f t="shared" ref="AW7" si="67">IF(OR(AT7="",AU7="",AU7="NOk",AU7="Non Validé",AV7="",AV7="NOk",AV7="Non Validé"),"",IF(AT7="","",DATE(YEAR(AT7)+1,MONTH(AT7)+6,DAY(AT7))))</f>
        <v/>
      </c>
      <c r="AX7" s="62" t="str">
        <f t="shared" ref="AX7" si="68">IF(OR(AT7="",AU7="",AU7="NOK",AU7="Non Validé",AV7="",AV7="NOk",AV7="Non Validé",AW7="",AW7="Nok",AW7="Non Validé"),"",IF(AT7="","",DATE(YEAR(AT7)+2,MONTH(AT7),DAY(AT7))))</f>
        <v/>
      </c>
      <c r="AY7" s="21"/>
      <c r="AZ7" s="60" t="str">
        <f t="shared" ref="AZ7" si="69">IF(AY7="","",DATE(YEAR(AY7),MONTH(AY7)+6,DAY(AY7)))</f>
        <v/>
      </c>
      <c r="BA7" s="61" t="str">
        <f t="shared" ref="BA7" si="70">IF(OR(AY7="",AZ7="",AZ7="NOK",AZ7="Non Validé"),"",IF(AY7="","",DATE(YEAR(AY7)+1,MONTH(AY7),DAY(AY7))))</f>
        <v/>
      </c>
      <c r="BB7" s="61" t="str">
        <f t="shared" ref="BB7" si="71">IF(OR(AY7="",AZ7="",AZ7="NOk",AZ7="Non Validé",BA7="",BA7="NOk",BA7="Non Validé"),"",IF(AY7="","",DATE(YEAR(AY7)+1,MONTH(AY7)+6,DAY(AY7))))</f>
        <v/>
      </c>
      <c r="BC7" s="62" t="str">
        <f t="shared" ref="BC7" si="72">IF(OR(AY7="",AZ7="",AZ7="NOK",AZ7="Non Validé",BA7="",BA7="NOk",BA7="Non Validé",BB7="",BB7="Nok",BB7="Non Validé"),"",IF(AY7="","",DATE(YEAR(AY7)+2,MONTH(AY7),DAY(AY7))))</f>
        <v/>
      </c>
      <c r="BD7" s="21"/>
      <c r="BE7" s="60" t="str">
        <f t="shared" ref="BE7" si="73">IF(BD7="","",DATE(YEAR(BD7),MONTH(BD7)+6,DAY(BD7)))</f>
        <v/>
      </c>
      <c r="BF7" s="61" t="str">
        <f t="shared" ref="BF7" si="74">IF(OR(BD7="",BE7="",BE7="NOK",BE7="Non Validé"),"",IF(BD7="","",DATE(YEAR(BD7)+1,MONTH(BD7),DAY(BD7))))</f>
        <v/>
      </c>
      <c r="BG7" s="61" t="str">
        <f t="shared" ref="BG7" si="75">IF(OR(BD7="",BE7="",BE7="NOk",BE7="Non Validé",BF7="",BF7="NOk",BF7="Non Validé"),"",IF(BD7="","",DATE(YEAR(BD7)+1,MONTH(BD7)+6,DAY(BD7))))</f>
        <v/>
      </c>
      <c r="BH7" s="62" t="str">
        <f t="shared" ref="BH7" si="76">IF(OR(BD7="",BE7="",BE7="NOK",BE7="Non Validé",BF7="",BF7="NOk",BF7="Non Validé",BG7="",BG7="Nok",BG7="Non Validé"),"",IF(BD7="","",DATE(YEAR(BD7)+2,MONTH(BD7),DAY(BD7))))</f>
        <v/>
      </c>
    </row>
    <row r="8" spans="1:60" x14ac:dyDescent="0.25">
      <c r="A8" s="41" t="s">
        <v>41</v>
      </c>
      <c r="B8" s="42" t="s">
        <v>42</v>
      </c>
      <c r="C8" s="43" t="s">
        <v>43</v>
      </c>
      <c r="D8" s="43" t="s">
        <v>44</v>
      </c>
      <c r="E8" s="44" t="s">
        <v>45</v>
      </c>
      <c r="F8" s="71"/>
      <c r="G8" s="60"/>
      <c r="H8" s="60"/>
      <c r="I8" s="60"/>
      <c r="J8" s="60"/>
      <c r="K8" s="75"/>
      <c r="L8" s="72" t="str">
        <f t="shared" si="4"/>
        <v/>
      </c>
      <c r="M8" s="73" t="str">
        <f t="shared" si="5"/>
        <v/>
      </c>
      <c r="N8" s="73" t="str">
        <f t="shared" si="6"/>
        <v/>
      </c>
      <c r="O8" s="74" t="str">
        <f t="shared" si="7"/>
        <v/>
      </c>
      <c r="P8" s="76"/>
      <c r="Q8" s="72" t="str">
        <f>IF(P8="","",DATE(YEAR(P8),MONTH(P8)+6,DAY(P8)))</f>
        <v/>
      </c>
      <c r="R8" s="73" t="str">
        <f t="shared" si="8"/>
        <v/>
      </c>
      <c r="S8" s="73" t="str">
        <f t="shared" si="9"/>
        <v/>
      </c>
      <c r="T8" s="74" t="str">
        <f t="shared" si="10"/>
        <v/>
      </c>
      <c r="U8" s="76"/>
      <c r="V8" s="72" t="str">
        <f>IF(U8="","",DATE(YEAR(U8),MONTH(U8)+6,DAY(U8)))</f>
        <v/>
      </c>
      <c r="W8" s="73" t="str">
        <f t="shared" si="11"/>
        <v/>
      </c>
      <c r="X8" s="73" t="str">
        <f t="shared" si="12"/>
        <v/>
      </c>
      <c r="Y8" s="74" t="str">
        <f t="shared" si="13"/>
        <v/>
      </c>
      <c r="Z8" s="75"/>
      <c r="AA8" s="72" t="str">
        <f t="shared" si="14"/>
        <v/>
      </c>
      <c r="AB8" s="73" t="str">
        <f t="shared" si="15"/>
        <v/>
      </c>
      <c r="AC8" s="73" t="str">
        <f t="shared" si="16"/>
        <v/>
      </c>
      <c r="AD8" s="74" t="str">
        <f t="shared" si="17"/>
        <v/>
      </c>
      <c r="AE8" s="76"/>
      <c r="AF8" s="72" t="str">
        <f>IF(AE8="","",DATE(YEAR(AE8),MONTH(AE8)+6,DAY(AE8)))</f>
        <v/>
      </c>
      <c r="AG8" s="73" t="str">
        <f t="shared" si="18"/>
        <v/>
      </c>
      <c r="AH8" s="73" t="str">
        <f t="shared" si="19"/>
        <v/>
      </c>
      <c r="AI8" s="74" t="str">
        <f t="shared" si="20"/>
        <v/>
      </c>
      <c r="AJ8" s="76"/>
      <c r="AK8" s="72" t="str">
        <f>IF(AJ8="","",DATE(YEAR(AJ8),MONTH(AJ8)+6,DAY(AJ8)))</f>
        <v/>
      </c>
      <c r="AL8" s="73" t="str">
        <f t="shared" si="21"/>
        <v/>
      </c>
      <c r="AM8" s="73" t="str">
        <f t="shared" si="22"/>
        <v/>
      </c>
      <c r="AN8" s="74" t="str">
        <f t="shared" si="23"/>
        <v/>
      </c>
      <c r="AO8" s="76"/>
      <c r="AP8" s="72" t="str">
        <f>IF(AO8="","",DATE(YEAR(AO8),MONTH(AO8)+6,DAY(AO8)))</f>
        <v/>
      </c>
      <c r="AQ8" s="73" t="str">
        <f t="shared" si="24"/>
        <v/>
      </c>
      <c r="AR8" s="73" t="str">
        <f t="shared" si="25"/>
        <v/>
      </c>
      <c r="AS8" s="74" t="str">
        <f t="shared" si="26"/>
        <v/>
      </c>
      <c r="AT8" s="77"/>
      <c r="AU8" s="72" t="str">
        <f t="shared" si="27"/>
        <v/>
      </c>
      <c r="AV8" s="73" t="str">
        <f t="shared" si="28"/>
        <v/>
      </c>
      <c r="AW8" s="73" t="str">
        <f t="shared" si="29"/>
        <v/>
      </c>
      <c r="AX8" s="74" t="str">
        <f t="shared" si="30"/>
        <v/>
      </c>
      <c r="AY8" s="77"/>
      <c r="AZ8" s="72" t="str">
        <f t="shared" si="31"/>
        <v/>
      </c>
      <c r="BA8" s="73" t="str">
        <f t="shared" si="32"/>
        <v/>
      </c>
      <c r="BB8" s="73" t="str">
        <f t="shared" si="33"/>
        <v/>
      </c>
      <c r="BC8" s="74" t="str">
        <f t="shared" si="34"/>
        <v/>
      </c>
      <c r="BD8" s="78"/>
      <c r="BE8" s="72" t="str">
        <f t="shared" si="35"/>
        <v/>
      </c>
      <c r="BF8" s="73" t="str">
        <f t="shared" si="36"/>
        <v/>
      </c>
      <c r="BG8" s="73" t="str">
        <f t="shared" si="37"/>
        <v/>
      </c>
      <c r="BH8" s="74" t="str">
        <f t="shared" si="38"/>
        <v/>
      </c>
    </row>
    <row r="9" spans="1:60" x14ac:dyDescent="0.25">
      <c r="A9" s="27" t="s">
        <v>46</v>
      </c>
      <c r="B9" s="50" t="s">
        <v>47</v>
      </c>
      <c r="C9" s="28" t="s">
        <v>43</v>
      </c>
      <c r="D9" s="28" t="s">
        <v>48</v>
      </c>
      <c r="E9" s="36" t="s">
        <v>38</v>
      </c>
      <c r="F9" s="64">
        <v>41627</v>
      </c>
      <c r="G9" s="65" t="s">
        <v>54</v>
      </c>
      <c r="H9" s="66" t="s">
        <v>54</v>
      </c>
      <c r="I9" s="66">
        <f t="shared" si="2"/>
        <v>42174</v>
      </c>
      <c r="J9" s="67">
        <f t="shared" si="3"/>
        <v>42357</v>
      </c>
      <c r="K9" s="68"/>
      <c r="L9" s="65" t="str">
        <f t="shared" si="4"/>
        <v/>
      </c>
      <c r="M9" s="66" t="str">
        <f t="shared" si="5"/>
        <v/>
      </c>
      <c r="N9" s="66" t="str">
        <f t="shared" si="6"/>
        <v/>
      </c>
      <c r="O9" s="67" t="str">
        <f t="shared" si="7"/>
        <v/>
      </c>
      <c r="P9" s="69">
        <v>41452</v>
      </c>
      <c r="Q9" s="65" t="s">
        <v>54</v>
      </c>
      <c r="R9" s="66">
        <f t="shared" si="8"/>
        <v>41817</v>
      </c>
      <c r="S9" s="66">
        <f t="shared" si="9"/>
        <v>42000</v>
      </c>
      <c r="T9" s="67">
        <f t="shared" si="10"/>
        <v>42182</v>
      </c>
      <c r="U9" s="69">
        <v>41386</v>
      </c>
      <c r="V9" s="65" t="s">
        <v>54</v>
      </c>
      <c r="W9" s="66" t="s">
        <v>54</v>
      </c>
      <c r="X9" s="66">
        <f t="shared" si="12"/>
        <v>41934</v>
      </c>
      <c r="Y9" s="67">
        <f t="shared" si="13"/>
        <v>42116</v>
      </c>
      <c r="Z9" s="68"/>
      <c r="AA9" s="65" t="str">
        <f t="shared" si="14"/>
        <v/>
      </c>
      <c r="AB9" s="66" t="str">
        <f t="shared" si="15"/>
        <v/>
      </c>
      <c r="AC9" s="66" t="str">
        <f t="shared" si="16"/>
        <v/>
      </c>
      <c r="AD9" s="67" t="str">
        <f t="shared" si="17"/>
        <v/>
      </c>
      <c r="AE9" s="69">
        <v>41330</v>
      </c>
      <c r="AF9" s="65" t="s">
        <v>54</v>
      </c>
      <c r="AG9" s="66" t="s">
        <v>54</v>
      </c>
      <c r="AH9" s="66">
        <f t="shared" si="19"/>
        <v>41876</v>
      </c>
      <c r="AI9" s="67">
        <f t="shared" si="20"/>
        <v>42060</v>
      </c>
      <c r="AJ9" s="69">
        <v>41353</v>
      </c>
      <c r="AK9" s="65" t="s">
        <v>54</v>
      </c>
      <c r="AL9" s="66" t="s">
        <v>54</v>
      </c>
      <c r="AM9" s="66">
        <f t="shared" si="22"/>
        <v>41902</v>
      </c>
      <c r="AN9" s="67">
        <f t="shared" si="23"/>
        <v>42083</v>
      </c>
      <c r="AO9" s="69">
        <v>41341</v>
      </c>
      <c r="AP9" s="65" t="s">
        <v>54</v>
      </c>
      <c r="AQ9" s="66" t="s">
        <v>54</v>
      </c>
      <c r="AR9" s="66">
        <f t="shared" si="25"/>
        <v>41890</v>
      </c>
      <c r="AS9" s="67">
        <f t="shared" si="26"/>
        <v>42071</v>
      </c>
      <c r="AT9" s="79"/>
      <c r="AU9" s="65" t="str">
        <f t="shared" si="27"/>
        <v/>
      </c>
      <c r="AV9" s="66" t="str">
        <f t="shared" si="28"/>
        <v/>
      </c>
      <c r="AW9" s="66" t="str">
        <f t="shared" si="29"/>
        <v/>
      </c>
      <c r="AX9" s="67" t="str">
        <f t="shared" si="30"/>
        <v/>
      </c>
      <c r="AY9" s="79"/>
      <c r="AZ9" s="65" t="str">
        <f t="shared" si="31"/>
        <v/>
      </c>
      <c r="BA9" s="66" t="str">
        <f t="shared" si="32"/>
        <v/>
      </c>
      <c r="BB9" s="66" t="str">
        <f t="shared" si="33"/>
        <v/>
      </c>
      <c r="BC9" s="67" t="str">
        <f t="shared" si="34"/>
        <v/>
      </c>
      <c r="BD9" s="70"/>
      <c r="BE9" s="65" t="str">
        <f t="shared" si="35"/>
        <v/>
      </c>
      <c r="BF9" s="66" t="str">
        <f t="shared" si="36"/>
        <v/>
      </c>
      <c r="BG9" s="66" t="str">
        <f t="shared" si="37"/>
        <v/>
      </c>
      <c r="BH9" s="67" t="str">
        <f t="shared" si="38"/>
        <v/>
      </c>
    </row>
    <row r="10" spans="1:60" x14ac:dyDescent="0.25">
      <c r="A10" s="106" t="s">
        <v>66</v>
      </c>
      <c r="B10" s="31" t="s">
        <v>67</v>
      </c>
      <c r="C10" s="28" t="s">
        <v>68</v>
      </c>
      <c r="D10" s="28" t="s">
        <v>69</v>
      </c>
      <c r="E10" s="36" t="s">
        <v>70</v>
      </c>
      <c r="F10" s="51">
        <v>41456</v>
      </c>
      <c r="G10" s="112">
        <f t="shared" ref="G10:G12" si="77">IF(F10="","",DATE(YEAR(F10),MONTH(F10)+6,DAY(F10)))</f>
        <v>41640</v>
      </c>
      <c r="H10" s="113">
        <f t="shared" ref="H10:H12" si="78">IF(OR(F10="",G10="",G10="NOK",G10="Non Validé"),"",IF(F10="","",DATE(YEAR(F10)+1,MONTH(F10),DAY(F10))))</f>
        <v>41821</v>
      </c>
      <c r="I10" s="61">
        <f t="shared" si="2"/>
        <v>42005</v>
      </c>
      <c r="J10" s="62">
        <f t="shared" si="3"/>
        <v>42186</v>
      </c>
      <c r="K10" s="114"/>
      <c r="L10" s="60" t="str">
        <f t="shared" si="4"/>
        <v/>
      </c>
      <c r="M10" s="61" t="str">
        <f t="shared" si="5"/>
        <v/>
      </c>
      <c r="N10" s="61" t="str">
        <f t="shared" si="6"/>
        <v/>
      </c>
      <c r="O10" s="62" t="str">
        <f t="shared" si="7"/>
        <v/>
      </c>
      <c r="P10" s="34"/>
      <c r="Q10" s="60" t="str">
        <f>IF(P10="","",DATE(YEAR(P10),MONTH(P10)+6,DAY(P10)))</f>
        <v/>
      </c>
      <c r="R10" s="61" t="str">
        <f t="shared" si="8"/>
        <v/>
      </c>
      <c r="S10" s="61" t="str">
        <f t="shared" si="9"/>
        <v/>
      </c>
      <c r="T10" s="62" t="str">
        <f t="shared" si="10"/>
        <v/>
      </c>
      <c r="U10" s="34"/>
      <c r="V10" s="60" t="str">
        <f>IF(U10="","",DATE(YEAR(U10),MONTH(U10)+6,DAY(U10)))</f>
        <v/>
      </c>
      <c r="W10" s="61" t="str">
        <f t="shared" ref="W10:W12" si="79">IF(OR(U10="",V10="",V10="NOK",V10="Non Validé"),"",IF(U10="","",DATE(YEAR(U10)+1,MONTH(U10),DAY(U10))))</f>
        <v/>
      </c>
      <c r="X10" s="61" t="str">
        <f t="shared" si="12"/>
        <v/>
      </c>
      <c r="Y10" s="62" t="str">
        <f t="shared" si="13"/>
        <v/>
      </c>
      <c r="Z10" s="114"/>
      <c r="AA10" s="60" t="str">
        <f t="shared" si="14"/>
        <v/>
      </c>
      <c r="AB10" s="61" t="str">
        <f t="shared" si="15"/>
        <v/>
      </c>
      <c r="AC10" s="61" t="str">
        <f t="shared" si="16"/>
        <v/>
      </c>
      <c r="AD10" s="62" t="str">
        <f t="shared" si="17"/>
        <v/>
      </c>
      <c r="AE10" s="34"/>
      <c r="AF10" s="60" t="str">
        <f t="shared" ref="AF10:AF12" si="80">IF(AE10="","",DATE(YEAR(AE10),MONTH(AE10)+6,DAY(AE10)))</f>
        <v/>
      </c>
      <c r="AG10" s="61" t="str">
        <f t="shared" ref="AG10:AG12" si="81">IF(OR(AE10="",AF10="",AF10="NOK",AF10="Non Validé"),"",IF(AE10="","",DATE(YEAR(AE10)+1,MONTH(AE10),DAY(AE10))))</f>
        <v/>
      </c>
      <c r="AH10" s="61" t="str">
        <f t="shared" si="19"/>
        <v/>
      </c>
      <c r="AI10" s="62" t="str">
        <f t="shared" si="20"/>
        <v/>
      </c>
      <c r="AJ10" s="34"/>
      <c r="AK10" s="60" t="str">
        <f>IF(AJ10="","",DATE(YEAR(AJ10),MONTH(AJ10)+6,DAY(AJ10)))</f>
        <v/>
      </c>
      <c r="AL10" s="61" t="str">
        <f t="shared" ref="AL10:AL12" si="82">IF(OR(AJ10="",AK10="",AK10="NOK",AK10="Non Validé"),"",IF(AJ10="","",DATE(YEAR(AJ10)+1,MONTH(AJ10),DAY(AJ10))))</f>
        <v/>
      </c>
      <c r="AM10" s="61" t="str">
        <f t="shared" si="22"/>
        <v/>
      </c>
      <c r="AN10" s="62" t="str">
        <f t="shared" si="23"/>
        <v/>
      </c>
      <c r="AO10" s="34"/>
      <c r="AP10" s="60" t="str">
        <f t="shared" ref="AP10:AP12" si="83">IF(AO10="","",DATE(YEAR(AO10),MONTH(AO10)+6,DAY(AO10)))</f>
        <v/>
      </c>
      <c r="AQ10" s="61" t="str">
        <f t="shared" ref="AQ10:AQ12" si="84">IF(OR(AO10="",AP10="",AP10="NOK",AP10="Non Validé"),"",IF(AO10="","",DATE(YEAR(AO10)+1,MONTH(AO10),DAY(AO10))))</f>
        <v/>
      </c>
      <c r="AR10" s="61" t="str">
        <f t="shared" si="25"/>
        <v/>
      </c>
      <c r="AS10" s="62" t="str">
        <f t="shared" si="26"/>
        <v/>
      </c>
      <c r="AT10" s="115"/>
      <c r="AU10" s="60" t="str">
        <f t="shared" si="27"/>
        <v/>
      </c>
      <c r="AV10" s="61" t="str">
        <f t="shared" si="28"/>
        <v/>
      </c>
      <c r="AW10" s="61" t="str">
        <f t="shared" si="29"/>
        <v/>
      </c>
      <c r="AX10" s="62" t="str">
        <f t="shared" si="30"/>
        <v/>
      </c>
      <c r="AY10" s="115"/>
      <c r="AZ10" s="60" t="str">
        <f t="shared" si="31"/>
        <v/>
      </c>
      <c r="BA10" s="61" t="str">
        <f t="shared" si="32"/>
        <v/>
      </c>
      <c r="BB10" s="61" t="str">
        <f t="shared" si="33"/>
        <v/>
      </c>
      <c r="BC10" s="62" t="str">
        <f t="shared" si="34"/>
        <v/>
      </c>
      <c r="BD10" s="116"/>
      <c r="BE10" s="60" t="str">
        <f t="shared" si="35"/>
        <v/>
      </c>
      <c r="BF10" s="61" t="str">
        <f t="shared" si="36"/>
        <v/>
      </c>
      <c r="BG10" s="61" t="str">
        <f t="shared" si="37"/>
        <v/>
      </c>
      <c r="BH10" s="62" t="str">
        <f t="shared" si="38"/>
        <v/>
      </c>
    </row>
    <row r="11" spans="1:60" x14ac:dyDescent="0.25">
      <c r="A11" s="35" t="s">
        <v>71</v>
      </c>
      <c r="B11" s="31" t="s">
        <v>72</v>
      </c>
      <c r="C11" s="108" t="s">
        <v>58</v>
      </c>
      <c r="D11" s="108" t="s">
        <v>73</v>
      </c>
      <c r="E11" s="36" t="s">
        <v>38</v>
      </c>
      <c r="F11" s="51"/>
      <c r="G11" s="60" t="str">
        <f t="shared" si="77"/>
        <v/>
      </c>
      <c r="H11" s="61" t="str">
        <f t="shared" si="78"/>
        <v/>
      </c>
      <c r="I11" s="61" t="str">
        <f t="shared" si="2"/>
        <v/>
      </c>
      <c r="J11" s="62" t="str">
        <f t="shared" si="3"/>
        <v/>
      </c>
      <c r="K11" s="51">
        <v>41704</v>
      </c>
      <c r="L11" s="60">
        <f t="shared" si="4"/>
        <v>41888</v>
      </c>
      <c r="M11" s="61">
        <f t="shared" si="5"/>
        <v>42069</v>
      </c>
      <c r="N11" s="61">
        <f t="shared" si="6"/>
        <v>42253</v>
      </c>
      <c r="O11" s="62">
        <f t="shared" si="7"/>
        <v>42435</v>
      </c>
      <c r="P11" s="35"/>
      <c r="Q11" s="60" t="str">
        <f>IF(P11="","",DATE(YEAR(P11),MONTH(P11)+6,DAY(P11)))</f>
        <v/>
      </c>
      <c r="R11" s="61" t="str">
        <f t="shared" si="8"/>
        <v/>
      </c>
      <c r="S11" s="61" t="str">
        <f t="shared" si="9"/>
        <v/>
      </c>
      <c r="T11" s="62" t="str">
        <f t="shared" si="10"/>
        <v/>
      </c>
      <c r="U11" s="35"/>
      <c r="V11" s="60" t="str">
        <f>IF(U11="","",DATE(YEAR(U11),MONTH(U11)+6,DAY(U11)))</f>
        <v/>
      </c>
      <c r="W11" s="61" t="str">
        <f t="shared" si="79"/>
        <v/>
      </c>
      <c r="X11" s="61" t="str">
        <f t="shared" si="12"/>
        <v/>
      </c>
      <c r="Y11" s="62" t="str">
        <f t="shared" si="13"/>
        <v/>
      </c>
      <c r="Z11" s="31"/>
      <c r="AA11" s="60" t="str">
        <f t="shared" si="14"/>
        <v/>
      </c>
      <c r="AB11" s="61" t="str">
        <f t="shared" si="15"/>
        <v/>
      </c>
      <c r="AC11" s="61" t="str">
        <f t="shared" si="16"/>
        <v/>
      </c>
      <c r="AD11" s="62" t="str">
        <f t="shared" si="17"/>
        <v/>
      </c>
      <c r="AE11" s="35"/>
      <c r="AF11" s="60" t="str">
        <f t="shared" si="80"/>
        <v/>
      </c>
      <c r="AG11" s="61" t="str">
        <f t="shared" si="81"/>
        <v/>
      </c>
      <c r="AH11" s="61" t="str">
        <f t="shared" si="19"/>
        <v/>
      </c>
      <c r="AI11" s="62" t="str">
        <f t="shared" si="20"/>
        <v/>
      </c>
      <c r="AJ11" s="35"/>
      <c r="AK11" s="60" t="str">
        <f>IF(AJ11="","",DATE(YEAR(AJ11),MONTH(AJ11)+6,DAY(AJ11)))</f>
        <v/>
      </c>
      <c r="AL11" s="61" t="str">
        <f t="shared" si="82"/>
        <v/>
      </c>
      <c r="AM11" s="61" t="str">
        <f t="shared" si="22"/>
        <v/>
      </c>
      <c r="AN11" s="62" t="str">
        <f t="shared" si="23"/>
        <v/>
      </c>
      <c r="AO11" s="35"/>
      <c r="AP11" s="60" t="str">
        <f t="shared" si="83"/>
        <v/>
      </c>
      <c r="AQ11" s="61" t="str">
        <f t="shared" si="84"/>
        <v/>
      </c>
      <c r="AR11" s="61" t="str">
        <f t="shared" si="25"/>
        <v/>
      </c>
      <c r="AS11" s="62" t="str">
        <f t="shared" si="26"/>
        <v/>
      </c>
      <c r="AT11" s="115"/>
      <c r="AU11" s="60" t="str">
        <f t="shared" si="27"/>
        <v/>
      </c>
      <c r="AV11" s="61" t="str">
        <f t="shared" si="28"/>
        <v/>
      </c>
      <c r="AW11" s="61" t="str">
        <f t="shared" si="29"/>
        <v/>
      </c>
      <c r="AX11" s="62" t="str">
        <f t="shared" si="30"/>
        <v/>
      </c>
      <c r="AY11" s="115"/>
      <c r="AZ11" s="60" t="str">
        <f t="shared" si="31"/>
        <v/>
      </c>
      <c r="BA11" s="61" t="str">
        <f t="shared" si="32"/>
        <v/>
      </c>
      <c r="BB11" s="61" t="str">
        <f t="shared" si="33"/>
        <v/>
      </c>
      <c r="BC11" s="62" t="str">
        <f t="shared" si="34"/>
        <v/>
      </c>
      <c r="BD11" s="116"/>
      <c r="BE11" s="60" t="str">
        <f t="shared" si="35"/>
        <v/>
      </c>
      <c r="BF11" s="61" t="str">
        <f t="shared" si="36"/>
        <v/>
      </c>
      <c r="BG11" s="61" t="str">
        <f t="shared" si="37"/>
        <v/>
      </c>
      <c r="BH11" s="62" t="str">
        <f t="shared" si="38"/>
        <v/>
      </c>
    </row>
    <row r="12" spans="1:60" x14ac:dyDescent="0.25">
      <c r="A12" s="106" t="s">
        <v>74</v>
      </c>
      <c r="B12" s="110" t="s">
        <v>75</v>
      </c>
      <c r="C12" s="28" t="s">
        <v>76</v>
      </c>
      <c r="D12" s="28" t="s">
        <v>77</v>
      </c>
      <c r="E12" s="111" t="s">
        <v>78</v>
      </c>
      <c r="F12" s="51"/>
      <c r="G12" s="60" t="str">
        <f t="shared" si="77"/>
        <v/>
      </c>
      <c r="H12" s="61" t="str">
        <f t="shared" si="78"/>
        <v/>
      </c>
      <c r="I12" s="61" t="str">
        <f t="shared" si="2"/>
        <v/>
      </c>
      <c r="J12" s="62" t="str">
        <f t="shared" si="3"/>
        <v/>
      </c>
      <c r="K12" s="117"/>
      <c r="L12" s="60" t="str">
        <f t="shared" si="4"/>
        <v/>
      </c>
      <c r="M12" s="61" t="str">
        <f t="shared" si="5"/>
        <v/>
      </c>
      <c r="N12" s="61" t="str">
        <f t="shared" si="6"/>
        <v/>
      </c>
      <c r="O12" s="62" t="str">
        <f t="shared" si="7"/>
        <v/>
      </c>
      <c r="P12" s="118"/>
      <c r="Q12" s="60" t="str">
        <f>IF(P12="","",DATE(YEAR(P12),MONTH(P12)+6,DAY(P12)))</f>
        <v/>
      </c>
      <c r="R12" s="61" t="str">
        <f t="shared" si="8"/>
        <v/>
      </c>
      <c r="S12" s="61" t="str">
        <f t="shared" si="9"/>
        <v/>
      </c>
      <c r="T12" s="62" t="str">
        <f t="shared" si="10"/>
        <v/>
      </c>
      <c r="U12" s="118"/>
      <c r="V12" s="60" t="str">
        <f>IF(U12="","",DATE(YEAR(U12),MONTH(U12)+6,DAY(U12)))</f>
        <v/>
      </c>
      <c r="W12" s="61" t="str">
        <f t="shared" si="79"/>
        <v/>
      </c>
      <c r="X12" s="61" t="str">
        <f t="shared" si="12"/>
        <v/>
      </c>
      <c r="Y12" s="62" t="str">
        <f t="shared" si="13"/>
        <v/>
      </c>
      <c r="Z12" s="114"/>
      <c r="AA12" s="60" t="str">
        <f t="shared" si="14"/>
        <v/>
      </c>
      <c r="AB12" s="61" t="str">
        <f t="shared" si="15"/>
        <v/>
      </c>
      <c r="AC12" s="61" t="str">
        <f t="shared" si="16"/>
        <v/>
      </c>
      <c r="AD12" s="62" t="str">
        <f t="shared" si="17"/>
        <v/>
      </c>
      <c r="AE12" s="118"/>
      <c r="AF12" s="60" t="str">
        <f t="shared" si="80"/>
        <v/>
      </c>
      <c r="AG12" s="61" t="str">
        <f t="shared" si="81"/>
        <v/>
      </c>
      <c r="AH12" s="61" t="str">
        <f t="shared" si="19"/>
        <v/>
      </c>
      <c r="AI12" s="62" t="str">
        <f t="shared" si="20"/>
        <v/>
      </c>
      <c r="AJ12" s="118"/>
      <c r="AK12" s="60" t="str">
        <f>IF(AJ12="","",DATE(YEAR(AJ12),MONTH(AJ12)+6,DAY(AJ12)))</f>
        <v/>
      </c>
      <c r="AL12" s="61" t="str">
        <f t="shared" si="82"/>
        <v/>
      </c>
      <c r="AM12" s="61" t="str">
        <f t="shared" si="22"/>
        <v/>
      </c>
      <c r="AN12" s="62" t="str">
        <f t="shared" si="23"/>
        <v/>
      </c>
      <c r="AO12" s="118"/>
      <c r="AP12" s="60" t="str">
        <f t="shared" si="83"/>
        <v/>
      </c>
      <c r="AQ12" s="61" t="str">
        <f t="shared" si="84"/>
        <v/>
      </c>
      <c r="AR12" s="61" t="str">
        <f t="shared" si="25"/>
        <v/>
      </c>
      <c r="AS12" s="62" t="str">
        <f t="shared" si="26"/>
        <v/>
      </c>
      <c r="AT12" s="115"/>
      <c r="AU12" s="60" t="str">
        <f t="shared" si="27"/>
        <v/>
      </c>
      <c r="AV12" s="61" t="str">
        <f t="shared" si="28"/>
        <v/>
      </c>
      <c r="AW12" s="61" t="str">
        <f t="shared" si="29"/>
        <v/>
      </c>
      <c r="AX12" s="62" t="str">
        <f t="shared" si="30"/>
        <v/>
      </c>
      <c r="AY12" s="115"/>
      <c r="AZ12" s="60" t="str">
        <f t="shared" si="31"/>
        <v/>
      </c>
      <c r="BA12" s="61" t="str">
        <f t="shared" si="32"/>
        <v/>
      </c>
      <c r="BB12" s="61" t="str">
        <f t="shared" si="33"/>
        <v/>
      </c>
      <c r="BC12" s="62" t="str">
        <f t="shared" si="34"/>
        <v/>
      </c>
      <c r="BD12" s="116"/>
      <c r="BE12" s="60" t="str">
        <f t="shared" si="35"/>
        <v/>
      </c>
      <c r="BF12" s="61" t="str">
        <f t="shared" si="36"/>
        <v/>
      </c>
      <c r="BG12" s="61" t="str">
        <f t="shared" si="37"/>
        <v/>
      </c>
      <c r="BH12" s="62" t="str">
        <f t="shared" si="38"/>
        <v/>
      </c>
    </row>
    <row r="14" spans="1:60" x14ac:dyDescent="0.25">
      <c r="E14" s="158"/>
      <c r="G14" s="152"/>
      <c r="H14" s="152"/>
      <c r="I14" s="152"/>
      <c r="J14" s="152"/>
    </row>
    <row r="15" spans="1:60" x14ac:dyDescent="0.25">
      <c r="E15" s="158"/>
      <c r="G15" s="152"/>
      <c r="H15" s="152"/>
      <c r="I15" s="152"/>
      <c r="J15" s="152"/>
    </row>
    <row r="16" spans="1:60" x14ac:dyDescent="0.25">
      <c r="E16" s="159"/>
      <c r="G16" s="152"/>
      <c r="H16" s="152"/>
      <c r="I16" s="152"/>
      <c r="J16" s="152"/>
    </row>
    <row r="17" spans="5:10" x14ac:dyDescent="0.25">
      <c r="E17" s="155"/>
      <c r="G17" s="153"/>
      <c r="H17" s="153"/>
      <c r="I17" s="153"/>
      <c r="J17" s="153"/>
    </row>
    <row r="18" spans="5:10" x14ac:dyDescent="0.25">
      <c r="E18" s="155"/>
      <c r="G18" s="153"/>
      <c r="H18" s="153"/>
      <c r="I18" s="153"/>
      <c r="J18" s="153"/>
    </row>
    <row r="19" spans="5:10" x14ac:dyDescent="0.25">
      <c r="E19" s="160"/>
      <c r="G19" s="154"/>
      <c r="H19" s="154"/>
      <c r="I19" s="154"/>
      <c r="J19" s="154"/>
    </row>
    <row r="20" spans="5:10" x14ac:dyDescent="0.25">
      <c r="E20" s="161"/>
      <c r="G20" s="155"/>
      <c r="H20" s="155"/>
      <c r="I20" s="155"/>
      <c r="J20" s="155"/>
    </row>
    <row r="21" spans="5:10" x14ac:dyDescent="0.25">
      <c r="E21" s="162"/>
      <c r="G21" s="156"/>
      <c r="H21" s="156"/>
      <c r="I21" s="156"/>
      <c r="J21" s="156"/>
    </row>
    <row r="22" spans="5:10" x14ac:dyDescent="0.25">
      <c r="E22" s="162"/>
      <c r="G22" s="157"/>
      <c r="H22" s="157"/>
      <c r="I22" s="157"/>
      <c r="J22" s="156"/>
    </row>
    <row r="23" spans="5:10" x14ac:dyDescent="0.25">
      <c r="E23" s="160"/>
      <c r="G23" s="157"/>
      <c r="H23" s="157"/>
      <c r="I23" s="157"/>
      <c r="J23" s="156"/>
    </row>
    <row r="24" spans="5:10" ht="15.75" thickBot="1" x14ac:dyDescent="0.3">
      <c r="G24" s="83"/>
      <c r="H24" s="83"/>
      <c r="I24" s="83"/>
    </row>
    <row r="25" spans="5:10" x14ac:dyDescent="0.25">
      <c r="G25" s="122" t="s">
        <v>82</v>
      </c>
      <c r="H25" s="123"/>
      <c r="I25" s="123"/>
      <c r="J25" s="124"/>
    </row>
    <row r="26" spans="5:10" x14ac:dyDescent="0.25">
      <c r="G26" s="125"/>
      <c r="H26" s="126"/>
      <c r="I26" s="126"/>
      <c r="J26" s="127"/>
    </row>
    <row r="27" spans="5:10" ht="15.75" thickBot="1" x14ac:dyDescent="0.3">
      <c r="G27" s="128"/>
      <c r="H27" s="129"/>
      <c r="I27" s="129"/>
      <c r="J27" s="130"/>
    </row>
  </sheetData>
  <autoFilter ref="A5:BH5"/>
  <mergeCells count="12">
    <mergeCell ref="G25:J27"/>
    <mergeCell ref="BD4:BH4"/>
    <mergeCell ref="AE4:AI4"/>
    <mergeCell ref="F4:J4"/>
    <mergeCell ref="K4:O4"/>
    <mergeCell ref="P4:T4"/>
    <mergeCell ref="U4:Y4"/>
    <mergeCell ref="Z4:AD4"/>
    <mergeCell ref="AJ4:AN4"/>
    <mergeCell ref="AO4:AS4"/>
    <mergeCell ref="AT4:AX4"/>
    <mergeCell ref="AY4:BC4"/>
  </mergeCells>
  <conditionalFormatting sqref="AZ6 AZ8:AZ9">
    <cfRule type="containsText" dxfId="155" priority="914" operator="containsText" text="Non Validé">
      <formula>NOT(ISERROR(SEARCH("Non Validé",AZ6)))</formula>
    </cfRule>
  </conditionalFormatting>
  <conditionalFormatting sqref="AK6:AN6 L6:O6 Q6:T6 V6:Y6 AA6:AD6 AF6:AI6 AF8:AI9 AA8:AD9 V8:Y9 Q8:T9 L8:O9 AK8:AN9">
    <cfRule type="timePeriod" dxfId="154" priority="902" timePeriod="nextMonth">
      <formula>AND(MONTH(L6)=MONTH(EDATE(TODAY(),0+1)),YEAR(L6)=YEAR(EDATE(TODAY(),0+1)))</formula>
    </cfRule>
    <cfRule type="timePeriod" dxfId="153" priority="915" timePeriod="thisMonth">
      <formula>AND(MONTH(L6)=MONTH(TODAY()),YEAR(L6)=YEAR(TODAY()))</formula>
    </cfRule>
    <cfRule type="containsText" dxfId="152" priority="916" operator="containsText" text="Non Validé">
      <formula>NOT(ISERROR(SEARCH("Non Validé",L6)))</formula>
    </cfRule>
    <cfRule type="containsText" dxfId="151" priority="917" operator="containsText" text="NOk">
      <formula>NOT(ISERROR(SEARCH("NOk",L6)))</formula>
    </cfRule>
    <cfRule type="expression" dxfId="150" priority="918">
      <formula>L6&lt;TODAY()+11</formula>
    </cfRule>
    <cfRule type="containsText" dxfId="149" priority="919" operator="containsText" text="Validé">
      <formula>NOT(ISERROR(SEARCH("Validé",L6)))</formula>
    </cfRule>
  </conditionalFormatting>
  <conditionalFormatting sqref="AU6:AX6 BE6:BH6 BE8:BH9 AU8:AX9">
    <cfRule type="containsText" dxfId="148" priority="898" operator="containsText" text="Non Validé">
      <formula>NOT(ISERROR(SEARCH("Non Validé",AU6)))</formula>
    </cfRule>
    <cfRule type="timePeriod" dxfId="147" priority="900" timePeriod="nextMonth">
      <formula>AND(MONTH(AU6)=MONTH(EDATE(TODAY(),0+1)),YEAR(AU6)=YEAR(EDATE(TODAY(),0+1)))</formula>
    </cfRule>
    <cfRule type="containsText" dxfId="146" priority="907" operator="containsText" text="NOk">
      <formula>NOT(ISERROR(SEARCH("NOk",AU6)))</formula>
    </cfRule>
    <cfRule type="expression" dxfId="145" priority="908">
      <formula>AU6&lt;TODAY()+11</formula>
    </cfRule>
    <cfRule type="containsText" dxfId="144" priority="909" operator="containsText" text="Validé">
      <formula>NOT(ISERROR(SEARCH("Validé",AU6)))</formula>
    </cfRule>
    <cfRule type="timePeriod" dxfId="143" priority="910" timePeriod="thisMonth">
      <formula>AND(MONTH(AU6)=MONTH(TODAY()),YEAR(AU6)=YEAR(TODAY()))</formula>
    </cfRule>
  </conditionalFormatting>
  <conditionalFormatting sqref="AZ6:BC6 AZ8:BC9">
    <cfRule type="containsText" dxfId="142" priority="897" operator="containsText" text="NOk">
      <formula>NOT(ISERROR(SEARCH("NOk",AZ6)))</formula>
    </cfRule>
    <cfRule type="timePeriod" dxfId="141" priority="899" timePeriod="nextMonth">
      <formula>AND(MONTH(AZ6)=MONTH(EDATE(TODAY(),0+1)),YEAR(AZ6)=YEAR(EDATE(TODAY(),0+1)))</formula>
    </cfRule>
    <cfRule type="containsText" dxfId="140" priority="903" operator="containsText" text="Non Validé">
      <formula>NOT(ISERROR(SEARCH("Non Validé",AZ6)))</formula>
    </cfRule>
    <cfRule type="expression" dxfId="139" priority="904">
      <formula>AZ6&lt;TODAY()+11</formula>
    </cfRule>
    <cfRule type="containsText" dxfId="138" priority="905" operator="containsText" text="Validé">
      <formula>NOT(ISERROR(SEARCH("Validé",AZ6)))</formula>
    </cfRule>
    <cfRule type="timePeriod" dxfId="137" priority="906" timePeriod="thisMonth">
      <formula>AND(MONTH(AZ6)=MONTH(TODAY()),YEAR(AZ6)=YEAR(TODAY()))</formula>
    </cfRule>
  </conditionalFormatting>
  <conditionalFormatting sqref="H6:J6 G9:J9">
    <cfRule type="timePeriod" dxfId="136" priority="890" timePeriod="nextMonth">
      <formula>AND(MONTH(G6)=MONTH(EDATE(TODAY(),0+1)),YEAR(G6)=YEAR(EDATE(TODAY(),0+1)))</formula>
    </cfRule>
    <cfRule type="timePeriod" dxfId="135" priority="891" timePeriod="thisMonth">
      <formula>AND(MONTH(G6)=MONTH(TODAY()),YEAR(G6)=YEAR(TODAY()))</formula>
    </cfRule>
    <cfRule type="containsText" dxfId="134" priority="892" operator="containsText" text="Non Validé">
      <formula>NOT(ISERROR(SEARCH("Non Validé",G6)))</formula>
    </cfRule>
    <cfRule type="containsText" dxfId="133" priority="893" operator="containsText" text="NOk">
      <formula>NOT(ISERROR(SEARCH("NOk",G6)))</formula>
    </cfRule>
    <cfRule type="expression" dxfId="132" priority="894">
      <formula>G6&lt;TODAY()+11</formula>
    </cfRule>
    <cfRule type="containsText" dxfId="131" priority="895" operator="containsText" text="Validé">
      <formula>NOT(ISERROR(SEARCH("Validé",G6)))</formula>
    </cfRule>
  </conditionalFormatting>
  <conditionalFormatting sqref="AP6:AS6 AP8:AS9">
    <cfRule type="expression" dxfId="130" priority="889">
      <formula>AP6&lt;TODAY()-30</formula>
    </cfRule>
    <cfRule type="containsText" dxfId="129" priority="896" operator="containsText" text="NOk">
      <formula>NOT(ISERROR(SEARCH("NOk",AP6)))</formula>
    </cfRule>
    <cfRule type="timePeriod" dxfId="128" priority="901" timePeriod="nextMonth">
      <formula>AND(MONTH(AP6)=MONTH(EDATE(TODAY(),0+1)),YEAR(AP6)=YEAR(EDATE(TODAY(),0+1)))</formula>
    </cfRule>
    <cfRule type="containsText" dxfId="127" priority="911" operator="containsText" text="Non Validé">
      <formula>NOT(ISERROR(SEARCH("Non Validé",AP6)))</formula>
    </cfRule>
    <cfRule type="containsText" dxfId="126" priority="912" operator="containsText" text="Validé">
      <formula>NOT(ISERROR(SEARCH("Validé",AP6)))</formula>
    </cfRule>
    <cfRule type="timePeriod" dxfId="125" priority="913" timePeriod="thisMonth">
      <formula>AND(MONTH(AP6)=MONTH(TODAY()),YEAR(AP6)=YEAR(TODAY()))</formula>
    </cfRule>
  </conditionalFormatting>
  <conditionalFormatting sqref="AZ7">
    <cfRule type="containsText" dxfId="124" priority="158" operator="containsText" text="Non Validé">
      <formula>NOT(ISERROR(SEARCH("Non Validé",AZ7)))</formula>
    </cfRule>
  </conditionalFormatting>
  <conditionalFormatting sqref="AK7:AN7 L7:O7 Q7:T7 V7:Y7 AA7:AD7 AF7:AI7">
    <cfRule type="timePeriod" dxfId="123" priority="146" timePeriod="nextMonth">
      <formula>AND(MONTH(L7)=MONTH(EDATE(TODAY(),0+1)),YEAR(L7)=YEAR(EDATE(TODAY(),0+1)))</formula>
    </cfRule>
    <cfRule type="timePeriod" dxfId="122" priority="159" timePeriod="thisMonth">
      <formula>AND(MONTH(L7)=MONTH(TODAY()),YEAR(L7)=YEAR(TODAY()))</formula>
    </cfRule>
    <cfRule type="containsText" dxfId="121" priority="160" operator="containsText" text="Non Validé">
      <formula>NOT(ISERROR(SEARCH("Non Validé",L7)))</formula>
    </cfRule>
    <cfRule type="containsText" dxfId="120" priority="161" operator="containsText" text="NOk">
      <formula>NOT(ISERROR(SEARCH("NOk",L7)))</formula>
    </cfRule>
    <cfRule type="expression" dxfId="119" priority="162">
      <formula>L7&lt;TODAY()+11</formula>
    </cfRule>
    <cfRule type="containsText" dxfId="118" priority="163" operator="containsText" text="Validé">
      <formula>NOT(ISERROR(SEARCH("Validé",L7)))</formula>
    </cfRule>
  </conditionalFormatting>
  <conditionalFormatting sqref="AU7:AX7 BE7:BH7">
    <cfRule type="containsText" dxfId="117" priority="142" operator="containsText" text="Non Validé">
      <formula>NOT(ISERROR(SEARCH("Non Validé",AU7)))</formula>
    </cfRule>
    <cfRule type="timePeriod" dxfId="116" priority="144" timePeriod="nextMonth">
      <formula>AND(MONTH(AU7)=MONTH(EDATE(TODAY(),0+1)),YEAR(AU7)=YEAR(EDATE(TODAY(),0+1)))</formula>
    </cfRule>
    <cfRule type="containsText" dxfId="115" priority="151" operator="containsText" text="NOk">
      <formula>NOT(ISERROR(SEARCH("NOk",AU7)))</formula>
    </cfRule>
    <cfRule type="expression" dxfId="114" priority="152">
      <formula>AU7&lt;TODAY()+11</formula>
    </cfRule>
    <cfRule type="containsText" dxfId="113" priority="153" operator="containsText" text="Validé">
      <formula>NOT(ISERROR(SEARCH("Validé",AU7)))</formula>
    </cfRule>
    <cfRule type="timePeriod" dxfId="112" priority="154" timePeriod="thisMonth">
      <formula>AND(MONTH(AU7)=MONTH(TODAY()),YEAR(AU7)=YEAR(TODAY()))</formula>
    </cfRule>
  </conditionalFormatting>
  <conditionalFormatting sqref="AZ7:BC7">
    <cfRule type="containsText" dxfId="111" priority="141" operator="containsText" text="NOk">
      <formula>NOT(ISERROR(SEARCH("NOk",AZ7)))</formula>
    </cfRule>
    <cfRule type="timePeriod" dxfId="110" priority="143" timePeriod="nextMonth">
      <formula>AND(MONTH(AZ7)=MONTH(EDATE(TODAY(),0+1)),YEAR(AZ7)=YEAR(EDATE(TODAY(),0+1)))</formula>
    </cfRule>
    <cfRule type="containsText" dxfId="109" priority="147" operator="containsText" text="Non Validé">
      <formula>NOT(ISERROR(SEARCH("Non Validé",AZ7)))</formula>
    </cfRule>
    <cfRule type="expression" dxfId="108" priority="148">
      <formula>AZ7&lt;TODAY()+11</formula>
    </cfRule>
    <cfRule type="containsText" dxfId="107" priority="149" operator="containsText" text="Validé">
      <formula>NOT(ISERROR(SEARCH("Validé",AZ7)))</formula>
    </cfRule>
    <cfRule type="timePeriod" dxfId="106" priority="150" timePeriod="thisMonth">
      <formula>AND(MONTH(AZ7)=MONTH(TODAY()),YEAR(AZ7)=YEAR(TODAY()))</formula>
    </cfRule>
  </conditionalFormatting>
  <conditionalFormatting sqref="H7:J7">
    <cfRule type="timePeriod" dxfId="105" priority="134" timePeriod="nextMonth">
      <formula>AND(MONTH(H7)=MONTH(EDATE(TODAY(),0+1)),YEAR(H7)=YEAR(EDATE(TODAY(),0+1)))</formula>
    </cfRule>
    <cfRule type="timePeriod" dxfId="104" priority="135" timePeriod="thisMonth">
      <formula>AND(MONTH(H7)=MONTH(TODAY()),YEAR(H7)=YEAR(TODAY()))</formula>
    </cfRule>
    <cfRule type="containsText" dxfId="103" priority="136" operator="containsText" text="Non Validé">
      <formula>NOT(ISERROR(SEARCH("Non Validé",H7)))</formula>
    </cfRule>
    <cfRule type="containsText" dxfId="102" priority="137" operator="containsText" text="NOk">
      <formula>NOT(ISERROR(SEARCH("NOk",H7)))</formula>
    </cfRule>
    <cfRule type="expression" dxfId="101" priority="138">
      <formula>H7&lt;TODAY()+11</formula>
    </cfRule>
    <cfRule type="containsText" dxfId="100" priority="139" operator="containsText" text="Validé">
      <formula>NOT(ISERROR(SEARCH("Validé",H7)))</formula>
    </cfRule>
  </conditionalFormatting>
  <conditionalFormatting sqref="AP7:AS7">
    <cfRule type="expression" dxfId="99" priority="133">
      <formula>AP7&lt;TODAY()-30</formula>
    </cfRule>
    <cfRule type="containsText" dxfId="98" priority="140" operator="containsText" text="NOk">
      <formula>NOT(ISERROR(SEARCH("NOk",AP7)))</formula>
    </cfRule>
    <cfRule type="timePeriod" dxfId="97" priority="145" timePeriod="nextMonth">
      <formula>AND(MONTH(AP7)=MONTH(EDATE(TODAY(),0+1)),YEAR(AP7)=YEAR(EDATE(TODAY(),0+1)))</formula>
    </cfRule>
    <cfRule type="containsText" dxfId="96" priority="155" operator="containsText" text="Non Validé">
      <formula>NOT(ISERROR(SEARCH("Non Validé",AP7)))</formula>
    </cfRule>
    <cfRule type="containsText" dxfId="95" priority="156" operator="containsText" text="Validé">
      <formula>NOT(ISERROR(SEARCH("Validé",AP7)))</formula>
    </cfRule>
    <cfRule type="timePeriod" dxfId="94" priority="157" timePeriod="thisMonth">
      <formula>AND(MONTH(AP7)=MONTH(TODAY()),YEAR(AP7)=YEAR(TODAY()))</formula>
    </cfRule>
  </conditionalFormatting>
  <conditionalFormatting sqref="G8:H8">
    <cfRule type="timePeriod" dxfId="93" priority="127" timePeriod="nextMonth">
      <formula>AND(MONTH(G8)=MONTH(EDATE(TODAY(),0+1)),YEAR(G8)=YEAR(EDATE(TODAY(),0+1)))</formula>
    </cfRule>
    <cfRule type="timePeriod" dxfId="92" priority="128" timePeriod="thisMonth">
      <formula>AND(MONTH(G8)=MONTH(TODAY()),YEAR(G8)=YEAR(TODAY()))</formula>
    </cfRule>
    <cfRule type="containsText" dxfId="91" priority="129" operator="containsText" text="Non Validé">
      <formula>NOT(ISERROR(SEARCH("Non Validé",G8)))</formula>
    </cfRule>
    <cfRule type="containsText" dxfId="90" priority="130" operator="containsText" text="NOk">
      <formula>NOT(ISERROR(SEARCH("NOk",G8)))</formula>
    </cfRule>
    <cfRule type="expression" dxfId="89" priority="131">
      <formula>G8&lt;TODAY()+11</formula>
    </cfRule>
    <cfRule type="containsText" dxfId="88" priority="132" operator="containsText" text="Validé">
      <formula>NOT(ISERROR(SEARCH("Validé",G8)))</formula>
    </cfRule>
  </conditionalFormatting>
  <conditionalFormatting sqref="G8:H8">
    <cfRule type="timePeriod" dxfId="87" priority="121" timePeriod="nextMonth">
      <formula>AND(MONTH(G8)=MONTH(EDATE(TODAY(),0+1)),YEAR(G8)=YEAR(EDATE(TODAY(),0+1)))</formula>
    </cfRule>
    <cfRule type="timePeriod" dxfId="86" priority="122" timePeriod="thisMonth">
      <formula>AND(MONTH(G8)=MONTH(TODAY()),YEAR(G8)=YEAR(TODAY()))</formula>
    </cfRule>
    <cfRule type="containsText" dxfId="85" priority="124" operator="containsText" text="NOk">
      <formula>NOT(ISERROR(SEARCH("NOk",G8)))</formula>
    </cfRule>
    <cfRule type="containsText" dxfId="84" priority="126" operator="containsText" text="Validé">
      <formula>NOT(ISERROR(SEARCH("Validé",G8)))</formula>
    </cfRule>
  </conditionalFormatting>
  <conditionalFormatting sqref="G8:H8">
    <cfRule type="expression" dxfId="83" priority="125">
      <formula>G8&lt;TODAY()+11</formula>
    </cfRule>
  </conditionalFormatting>
  <conditionalFormatting sqref="G8:H8">
    <cfRule type="containsText" dxfId="82" priority="123" operator="containsText" text="Non Validé">
      <formula>NOT(ISERROR(SEARCH("Non Validé",G8)))</formula>
    </cfRule>
  </conditionalFormatting>
  <conditionalFormatting sqref="G8">
    <cfRule type="containsBlanks" dxfId="81" priority="114">
      <formula>LEN(TRIM(G8))=0</formula>
    </cfRule>
  </conditionalFormatting>
  <conditionalFormatting sqref="G8">
    <cfRule type="expression" dxfId="80" priority="115">
      <formula>G8&lt;TODAY()-30</formula>
    </cfRule>
    <cfRule type="containsText" dxfId="79" priority="116" operator="containsText" text="NOk">
      <formula>NOT(ISERROR(SEARCH("NOk",G8)))</formula>
    </cfRule>
    <cfRule type="timePeriod" dxfId="78" priority="117" timePeriod="nextMonth">
      <formula>AND(MONTH(G8)=MONTH(EDATE(TODAY(),0+1)),YEAR(G8)=YEAR(EDATE(TODAY(),0+1)))</formula>
    </cfRule>
    <cfRule type="containsText" dxfId="77" priority="118" operator="containsText" text="Non Validé">
      <formula>NOT(ISERROR(SEARCH("Non Validé",G8)))</formula>
    </cfRule>
    <cfRule type="containsText" dxfId="76" priority="119" operator="containsText" text="Validé">
      <formula>NOT(ISERROR(SEARCH("Validé",G8)))</formula>
    </cfRule>
    <cfRule type="timePeriod" dxfId="75" priority="120" timePeriod="thisMonth">
      <formula>AND(MONTH(G8)=MONTH(TODAY()),YEAR(G8)=YEAR(TODAY()))</formula>
    </cfRule>
  </conditionalFormatting>
  <conditionalFormatting sqref="H8">
    <cfRule type="containsBlanks" dxfId="74" priority="107">
      <formula>LEN(TRIM(H8))=0</formula>
    </cfRule>
  </conditionalFormatting>
  <conditionalFormatting sqref="H8">
    <cfRule type="expression" dxfId="73" priority="108">
      <formula>H8&lt;TODAY()-30</formula>
    </cfRule>
    <cfRule type="containsText" dxfId="72" priority="109" operator="containsText" text="NOk">
      <formula>NOT(ISERROR(SEARCH("NOk",H8)))</formula>
    </cfRule>
    <cfRule type="timePeriod" dxfId="71" priority="110" timePeriod="nextMonth">
      <formula>AND(MONTH(H8)=MONTH(EDATE(TODAY(),0+1)),YEAR(H8)=YEAR(EDATE(TODAY(),0+1)))</formula>
    </cfRule>
    <cfRule type="containsText" dxfId="70" priority="111" operator="containsText" text="Non Validé">
      <formula>NOT(ISERROR(SEARCH("Non Validé",H8)))</formula>
    </cfRule>
    <cfRule type="containsText" dxfId="69" priority="112" operator="containsText" text="Validé">
      <formula>NOT(ISERROR(SEARCH("Validé",H8)))</formula>
    </cfRule>
    <cfRule type="timePeriod" dxfId="68" priority="113" timePeriod="thisMonth">
      <formula>AND(MONTH(H8)=MONTH(TODAY()),YEAR(H8)=YEAR(TODAY()))</formula>
    </cfRule>
  </conditionalFormatting>
  <conditionalFormatting sqref="I8:J8">
    <cfRule type="timePeriod" dxfId="67" priority="101" timePeriod="nextMonth">
      <formula>AND(MONTH(I8)=MONTH(EDATE(TODAY(),0+1)),YEAR(I8)=YEAR(EDATE(TODAY(),0+1)))</formula>
    </cfRule>
    <cfRule type="timePeriod" dxfId="66" priority="102" timePeriod="thisMonth">
      <formula>AND(MONTH(I8)=MONTH(TODAY()),YEAR(I8)=YEAR(TODAY()))</formula>
    </cfRule>
    <cfRule type="containsText" dxfId="65" priority="103" operator="containsText" text="Non Validé">
      <formula>NOT(ISERROR(SEARCH("Non Validé",I8)))</formula>
    </cfRule>
    <cfRule type="containsText" dxfId="64" priority="104" operator="containsText" text="NOk">
      <formula>NOT(ISERROR(SEARCH("NOk",I8)))</formula>
    </cfRule>
    <cfRule type="expression" dxfId="63" priority="105">
      <formula>I8&lt;TODAY()+11</formula>
    </cfRule>
    <cfRule type="containsText" dxfId="62" priority="106" operator="containsText" text="Validé">
      <formula>NOT(ISERROR(SEARCH("Validé",I8)))</formula>
    </cfRule>
  </conditionalFormatting>
  <conditionalFormatting sqref="I8:J8">
    <cfRule type="timePeriod" dxfId="61" priority="95" timePeriod="nextMonth">
      <formula>AND(MONTH(I8)=MONTH(EDATE(TODAY(),0+1)),YEAR(I8)=YEAR(EDATE(TODAY(),0+1)))</formula>
    </cfRule>
    <cfRule type="timePeriod" dxfId="60" priority="96" timePeriod="thisMonth">
      <formula>AND(MONTH(I8)=MONTH(TODAY()),YEAR(I8)=YEAR(TODAY()))</formula>
    </cfRule>
    <cfRule type="containsText" dxfId="59" priority="98" operator="containsText" text="NOk">
      <formula>NOT(ISERROR(SEARCH("NOk",I8)))</formula>
    </cfRule>
    <cfRule type="containsText" dxfId="58" priority="100" operator="containsText" text="Validé">
      <formula>NOT(ISERROR(SEARCH("Validé",I8)))</formula>
    </cfRule>
  </conditionalFormatting>
  <conditionalFormatting sqref="I8:J8">
    <cfRule type="expression" dxfId="57" priority="99">
      <formula>I8&lt;TODAY()+11</formula>
    </cfRule>
  </conditionalFormatting>
  <conditionalFormatting sqref="I8:J8">
    <cfRule type="containsText" dxfId="56" priority="97" operator="containsText" text="Non Validé">
      <formula>NOT(ISERROR(SEARCH("Non Validé",I8)))</formula>
    </cfRule>
  </conditionalFormatting>
  <conditionalFormatting sqref="I8">
    <cfRule type="containsBlanks" dxfId="55" priority="88">
      <formula>LEN(TRIM(I8))=0</formula>
    </cfRule>
  </conditionalFormatting>
  <conditionalFormatting sqref="I8">
    <cfRule type="expression" dxfId="54" priority="89">
      <formula>I8&lt;TODAY()-30</formula>
    </cfRule>
    <cfRule type="containsText" dxfId="53" priority="90" operator="containsText" text="NOk">
      <formula>NOT(ISERROR(SEARCH("NOk",I8)))</formula>
    </cfRule>
    <cfRule type="timePeriod" dxfId="52" priority="91" timePeriod="nextMonth">
      <formula>AND(MONTH(I8)=MONTH(EDATE(TODAY(),0+1)),YEAR(I8)=YEAR(EDATE(TODAY(),0+1)))</formula>
    </cfRule>
    <cfRule type="containsText" dxfId="51" priority="92" operator="containsText" text="Non Validé">
      <formula>NOT(ISERROR(SEARCH("Non Validé",I8)))</formula>
    </cfRule>
    <cfRule type="containsText" dxfId="50" priority="93" operator="containsText" text="Validé">
      <formula>NOT(ISERROR(SEARCH("Validé",I8)))</formula>
    </cfRule>
    <cfRule type="timePeriod" dxfId="49" priority="94" timePeriod="thisMonth">
      <formula>AND(MONTH(I8)=MONTH(TODAY()),YEAR(I8)=YEAR(TODAY()))</formula>
    </cfRule>
  </conditionalFormatting>
  <conditionalFormatting sqref="J8">
    <cfRule type="containsBlanks" dxfId="48" priority="81">
      <formula>LEN(TRIM(J8))=0</formula>
    </cfRule>
  </conditionalFormatting>
  <conditionalFormatting sqref="J8">
    <cfRule type="expression" dxfId="47" priority="82">
      <formula>J8&lt;TODAY()-30</formula>
    </cfRule>
    <cfRule type="containsText" dxfId="46" priority="83" operator="containsText" text="NOk">
      <formula>NOT(ISERROR(SEARCH("NOk",J8)))</formula>
    </cfRule>
    <cfRule type="timePeriod" dxfId="45" priority="84" timePeriod="nextMonth">
      <formula>AND(MONTH(J8)=MONTH(EDATE(TODAY(),0+1)),YEAR(J8)=YEAR(EDATE(TODAY(),0+1)))</formula>
    </cfRule>
    <cfRule type="containsText" dxfId="44" priority="85" operator="containsText" text="Non Validé">
      <formula>NOT(ISERROR(SEARCH("Non Validé",J8)))</formula>
    </cfRule>
    <cfRule type="containsText" dxfId="43" priority="86" operator="containsText" text="Validé">
      <formula>NOT(ISERROR(SEARCH("Validé",J8)))</formula>
    </cfRule>
    <cfRule type="timePeriod" dxfId="42" priority="87" timePeriod="thisMonth">
      <formula>AND(MONTH(J8)=MONTH(TODAY()),YEAR(J8)=YEAR(TODAY()))</formula>
    </cfRule>
  </conditionalFormatting>
  <conditionalFormatting sqref="G6">
    <cfRule type="timePeriod" dxfId="41" priority="75" timePeriod="nextMonth">
      <formula>AND(MONTH(G6)=MONTH(EDATE(TODAY(),0+1)),YEAR(G6)=YEAR(EDATE(TODAY(),0+1)))</formula>
    </cfRule>
    <cfRule type="timePeriod" dxfId="40" priority="76" timePeriod="thisMonth">
      <formula>AND(MONTH(G6)=MONTH(TODAY()),YEAR(G6)=YEAR(TODAY()))</formula>
    </cfRule>
    <cfRule type="containsText" dxfId="39" priority="77" operator="containsText" text="Non Validé">
      <formula>NOT(ISERROR(SEARCH("Non Validé",G6)))</formula>
    </cfRule>
    <cfRule type="containsText" dxfId="38" priority="78" operator="containsText" text="NOk">
      <formula>NOT(ISERROR(SEARCH("NOk",G6)))</formula>
    </cfRule>
    <cfRule type="expression" dxfId="37" priority="79">
      <formula>G6&lt;TODAY()+11</formula>
    </cfRule>
    <cfRule type="containsText" dxfId="36" priority="80" operator="containsText" text="Validé">
      <formula>NOT(ISERROR(SEARCH("Validé",G6)))</formula>
    </cfRule>
  </conditionalFormatting>
  <conditionalFormatting sqref="AK10:AN12 Q10:T12 V10:Y12 AA10:AD12 AF10:AI12 L10:O12">
    <cfRule type="timePeriod" dxfId="35" priority="57" timePeriod="nextMonth">
      <formula>AND(MONTH(L10)=MONTH(EDATE(TODAY(),0+1)),YEAR(L10)=YEAR(EDATE(TODAY(),0+1)))</formula>
    </cfRule>
    <cfRule type="timePeriod" dxfId="34" priority="69" timePeriod="thisMonth">
      <formula>AND(MONTH(L10)=MONTH(TODAY()),YEAR(L10)=YEAR(TODAY()))</formula>
    </cfRule>
    <cfRule type="containsText" dxfId="33" priority="70" operator="containsText" text="Non Validé">
      <formula>NOT(ISERROR(SEARCH("Non Validé",L10)))</formula>
    </cfRule>
    <cfRule type="containsText" dxfId="32" priority="71" operator="containsText" text="NOk">
      <formula>NOT(ISERROR(SEARCH("NOk",L10)))</formula>
    </cfRule>
    <cfRule type="expression" dxfId="31" priority="72">
      <formula>L10&lt;TODAY()+11</formula>
    </cfRule>
    <cfRule type="containsText" dxfId="30" priority="73" operator="containsText" text="Validé">
      <formula>NOT(ISERROR(SEARCH("Validé",L10)))</formula>
    </cfRule>
  </conditionalFormatting>
  <conditionalFormatting sqref="AU10:AX12 BE10:BH12">
    <cfRule type="containsText" dxfId="29" priority="53" operator="containsText" text="Non Validé">
      <formula>NOT(ISERROR(SEARCH("Non Validé",AU10)))</formula>
    </cfRule>
    <cfRule type="timePeriod" dxfId="28" priority="55" timePeriod="nextMonth">
      <formula>AND(MONTH(AU10)=MONTH(EDATE(TODAY(),0+1)),YEAR(AU10)=YEAR(EDATE(TODAY(),0+1)))</formula>
    </cfRule>
    <cfRule type="containsText" dxfId="27" priority="62" operator="containsText" text="NOk">
      <formula>NOT(ISERROR(SEARCH("NOk",AU10)))</formula>
    </cfRule>
    <cfRule type="expression" dxfId="26" priority="63">
      <formula>AU10&lt;TODAY()+11</formula>
    </cfRule>
    <cfRule type="containsText" dxfId="25" priority="64" operator="containsText" text="Validé">
      <formula>NOT(ISERROR(SEARCH("Validé",AU10)))</formula>
    </cfRule>
    <cfRule type="timePeriod" dxfId="24" priority="65" timePeriod="thisMonth">
      <formula>AND(MONTH(AU10)=MONTH(TODAY()),YEAR(AU10)=YEAR(TODAY()))</formula>
    </cfRule>
  </conditionalFormatting>
  <conditionalFormatting sqref="AZ10:BC12">
    <cfRule type="containsText" dxfId="23" priority="52" operator="containsText" text="NOk">
      <formula>NOT(ISERROR(SEARCH("NOk",AZ10)))</formula>
    </cfRule>
    <cfRule type="timePeriod" dxfId="22" priority="54" timePeriod="nextMonth">
      <formula>AND(MONTH(AZ10)=MONTH(EDATE(TODAY(),0+1)),YEAR(AZ10)=YEAR(EDATE(TODAY(),0+1)))</formula>
    </cfRule>
    <cfRule type="containsText" dxfId="21" priority="58" operator="containsText" text="Non Validé">
      <formula>NOT(ISERROR(SEARCH("Non Validé",AZ10)))</formula>
    </cfRule>
    <cfRule type="expression" dxfId="20" priority="59">
      <formula>AZ10&lt;TODAY()+11</formula>
    </cfRule>
    <cfRule type="containsText" dxfId="19" priority="60" operator="containsText" text="Validé">
      <formula>NOT(ISERROR(SEARCH("Validé",AZ10)))</formula>
    </cfRule>
    <cfRule type="timePeriod" dxfId="18" priority="61" timePeriod="thisMonth">
      <formula>AND(MONTH(AZ10)=MONTH(TODAY()),YEAR(AZ10)=YEAR(TODAY()))</formula>
    </cfRule>
  </conditionalFormatting>
  <conditionalFormatting sqref="G10:J12">
    <cfRule type="timePeriod" dxfId="17" priority="45" timePeriod="nextMonth">
      <formula>AND(MONTH(G10)=MONTH(EDATE(TODAY(),0+1)),YEAR(G10)=YEAR(EDATE(TODAY(),0+1)))</formula>
    </cfRule>
    <cfRule type="timePeriod" dxfId="16" priority="46" timePeriod="thisMonth">
      <formula>AND(MONTH(G10)=MONTH(TODAY()),YEAR(G10)=YEAR(TODAY()))</formula>
    </cfRule>
    <cfRule type="containsText" dxfId="15" priority="47" operator="containsText" text="Non Validé">
      <formula>NOT(ISERROR(SEARCH("Non Validé",G10)))</formula>
    </cfRule>
    <cfRule type="containsText" dxfId="14" priority="48" operator="containsText" text="NOk">
      <formula>NOT(ISERROR(SEARCH("NOk",G10)))</formula>
    </cfRule>
    <cfRule type="expression" dxfId="13" priority="49">
      <formula>G10&lt;TODAY()+11</formula>
    </cfRule>
    <cfRule type="containsText" dxfId="12" priority="50" operator="containsText" text="Validé">
      <formula>NOT(ISERROR(SEARCH("Validé",G10)))</formula>
    </cfRule>
  </conditionalFormatting>
  <conditionalFormatting sqref="AP10:AS12">
    <cfRule type="expression" dxfId="11" priority="44">
      <formula>AP10&lt;TODAY()-30</formula>
    </cfRule>
    <cfRule type="containsText" dxfId="10" priority="51" operator="containsText" text="NOk">
      <formula>NOT(ISERROR(SEARCH("NOk",AP10)))</formula>
    </cfRule>
    <cfRule type="timePeriod" dxfId="9" priority="56" timePeriod="nextMonth">
      <formula>AND(MONTH(AP10)=MONTH(EDATE(TODAY(),0+1)),YEAR(AP10)=YEAR(EDATE(TODAY(),0+1)))</formula>
    </cfRule>
    <cfRule type="containsText" dxfId="8" priority="66" operator="containsText" text="Non Validé">
      <formula>NOT(ISERROR(SEARCH("Non Validé",AP10)))</formula>
    </cfRule>
    <cfRule type="containsText" dxfId="7" priority="67" operator="containsText" text="Validé">
      <formula>NOT(ISERROR(SEARCH("Validé",AP10)))</formula>
    </cfRule>
    <cfRule type="timePeriod" dxfId="6" priority="68" timePeriod="thisMonth">
      <formula>AND(MONTH(AP10)=MONTH(TODAY()),YEAR(AP10)=YEAR(TODAY()))</formula>
    </cfRule>
  </conditionalFormatting>
  <conditionalFormatting sqref="G7">
    <cfRule type="timePeriod" dxfId="5" priority="1" timePeriod="nextMonth">
      <formula>AND(MONTH(G7)=MONTH(EDATE(TODAY(),0+1)),YEAR(G7)=YEAR(EDATE(TODAY(),0+1)))</formula>
    </cfRule>
    <cfRule type="timePeriod" dxfId="4" priority="2" timePeriod="thisMonth">
      <formula>AND(MONTH(G7)=MONTH(TODAY()),YEAR(G7)=YEAR(TODAY()))</formula>
    </cfRule>
    <cfRule type="containsText" dxfId="3" priority="3" operator="containsText" text="Non Validé">
      <formula>NOT(ISERROR(SEARCH("Non Validé",G7)))</formula>
    </cfRule>
    <cfRule type="containsText" dxfId="2" priority="4" operator="containsText" text="NOk">
      <formula>NOT(ISERROR(SEARCH("NOk",G7)))</formula>
    </cfRule>
    <cfRule type="expression" dxfId="1" priority="5">
      <formula>G7&lt;TODAY()+11</formula>
    </cfRule>
    <cfRule type="containsText" dxfId="0" priority="6" operator="containsText" text="Validé">
      <formula>NOT(ISERROR(SEARCH("Validé",G7)))</formula>
    </cfRule>
  </conditionalFormatting>
  <dataValidations count="2">
    <dataValidation type="list" allowBlank="1" showInputMessage="1" showErrorMessage="1" sqref="G9:J12 G6:J7 AF6:AI12 AK6:AN12 AU6:AX12 V6:Y12 BE6:BH12 AA6:AD12 L6:O12 AZ6:BC12 Q6:T12 AP6:AS12">
      <formula1>Audit</formula1>
    </dataValidation>
    <dataValidation type="list" allowBlank="1" showInputMessage="1" showErrorMessage="1" sqref="E6:E12">
      <formula1>ListdynMetier</formula1>
    </dataValidation>
  </dataValidations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13"/>
  <sheetViews>
    <sheetView tabSelected="1" workbookViewId="0">
      <selection activeCell="L12" sqref="L12"/>
    </sheetView>
  </sheetViews>
  <sheetFormatPr baseColWidth="10" defaultRowHeight="15" x14ac:dyDescent="0.25"/>
  <cols>
    <col min="1" max="1" width="27.42578125" bestFit="1" customWidth="1"/>
  </cols>
  <sheetData>
    <row r="1" spans="1:10" ht="15.75" thickBot="1" x14ac:dyDescent="0.3">
      <c r="B1" s="143" t="s">
        <v>0</v>
      </c>
      <c r="C1" s="144"/>
      <c r="D1" s="144"/>
      <c r="E1" s="145"/>
      <c r="F1" s="134"/>
    </row>
    <row r="2" spans="1:10" ht="15.75" thickBot="1" x14ac:dyDescent="0.3">
      <c r="B2" s="149" t="s">
        <v>50</v>
      </c>
      <c r="C2" s="150" t="s">
        <v>51</v>
      </c>
      <c r="D2" s="150" t="s">
        <v>52</v>
      </c>
      <c r="E2" s="151" t="s">
        <v>53</v>
      </c>
      <c r="F2" s="134"/>
    </row>
    <row r="3" spans="1:10" x14ac:dyDescent="0.25">
      <c r="A3" s="135" t="s">
        <v>55</v>
      </c>
      <c r="B3" s="131">
        <f>COUNTIF(Feuil2!G6:G12,"Validé")</f>
        <v>1</v>
      </c>
      <c r="C3" s="132">
        <f>COUNTIF(Feuil2!H6:H12,"Validé")</f>
        <v>1</v>
      </c>
      <c r="D3" s="132">
        <f>COUNTIF(Feuil2!I6:I12,"Validé")</f>
        <v>0</v>
      </c>
      <c r="E3" s="133">
        <f>COUNTIF(Feuil2!J6:J12,"Validé")</f>
        <v>0</v>
      </c>
    </row>
    <row r="4" spans="1:10" x14ac:dyDescent="0.25">
      <c r="A4" s="136" t="s">
        <v>61</v>
      </c>
      <c r="B4" s="120">
        <f>COUNTIF(Feuil2!G7:G13,NOK)</f>
        <v>0</v>
      </c>
      <c r="C4" s="119">
        <f>COUNTIF(Feuil2!H7:H13,NOK)</f>
        <v>0</v>
      </c>
      <c r="D4" s="119">
        <f>COUNTIF(Feuil2!I7:I13,NOK)</f>
        <v>0</v>
      </c>
      <c r="E4" s="121">
        <f>COUNTIF(Feuil2!J7:J13,NOK)</f>
        <v>0</v>
      </c>
    </row>
    <row r="5" spans="1:10" x14ac:dyDescent="0.25">
      <c r="A5" s="137" t="s">
        <v>83</v>
      </c>
      <c r="B5" s="120">
        <f>SUMPRODUCT((Feuil2!G6:G12&lt;&gt;"Validé")*(Feuil2!G6:G12&lt;&gt;"")*(Feuil2!G6:G12&lt;&gt;"NOK")*1)</f>
        <v>2</v>
      </c>
      <c r="C5" s="119">
        <f>SUMPRODUCT((Feuil2!H6:H12&lt;&gt;"Validé")*(Feuil2!H6:H12&lt;&gt;"")*(Feuil2!H6:H12&lt;&gt;"NOK")*1)</f>
        <v>2</v>
      </c>
      <c r="D5" s="119">
        <f>SUMPRODUCT((Feuil2!I6:I12&lt;&gt;"Validé")*(Feuil2!I6:I12&lt;&gt;"")*(Feuil2!I6:I12&lt;&gt;"NOK")*1)</f>
        <v>3</v>
      </c>
      <c r="E5" s="121">
        <f>SUMPRODUCT((Feuil2!J6:J12&lt;&gt;"Validé")*(Feuil2!J6:J12&lt;&gt;"")*(Feuil2!J6:J12&lt;&gt;"NOK")*1)</f>
        <v>3</v>
      </c>
    </row>
    <row r="6" spans="1:10" x14ac:dyDescent="0.25">
      <c r="A6" s="138" t="s">
        <v>62</v>
      </c>
      <c r="B6" s="146">
        <f>B3/B9</f>
        <v>0.33333333333333331</v>
      </c>
      <c r="C6" s="147">
        <f>C3/C9</f>
        <v>0.33333333333333331</v>
      </c>
      <c r="D6" s="147">
        <f>D3/D9</f>
        <v>0</v>
      </c>
      <c r="E6" s="148">
        <f>E3/E9</f>
        <v>0</v>
      </c>
    </row>
    <row r="7" spans="1:10" x14ac:dyDescent="0.25">
      <c r="A7" s="138" t="s">
        <v>63</v>
      </c>
      <c r="B7" s="146">
        <f>B4/B9</f>
        <v>0</v>
      </c>
      <c r="C7" s="147">
        <f>C4/C9</f>
        <v>0</v>
      </c>
      <c r="D7" s="147">
        <f>D4/D9</f>
        <v>0</v>
      </c>
      <c r="E7" s="148">
        <f>E4/E9</f>
        <v>0</v>
      </c>
    </row>
    <row r="8" spans="1:10" ht="34.5" customHeight="1" x14ac:dyDescent="0.25">
      <c r="A8" s="139" t="s">
        <v>65</v>
      </c>
      <c r="B8" s="146">
        <f>B5/B9</f>
        <v>0.66666666666666663</v>
      </c>
      <c r="C8" s="147">
        <f>C5/C9</f>
        <v>0.66666666666666663</v>
      </c>
      <c r="D8" s="147">
        <f>D5/D9</f>
        <v>1</v>
      </c>
      <c r="E8" s="148">
        <f>E5/E9</f>
        <v>1</v>
      </c>
    </row>
    <row r="9" spans="1:10" ht="32.25" customHeight="1" x14ac:dyDescent="0.25">
      <c r="A9" s="140" t="s">
        <v>64</v>
      </c>
      <c r="B9" s="120">
        <f>SUMPRODUCT((Feuil2!F6:F12&lt;&gt;"")*1)</f>
        <v>3</v>
      </c>
      <c r="C9" s="119">
        <f>SUMPRODUCT((Feuil2!F6:F12&lt;&gt;"")*1)</f>
        <v>3</v>
      </c>
      <c r="D9" s="119">
        <f>SUMPRODUCT((Feuil2!F6:F12&lt;&gt;"")*1)</f>
        <v>3</v>
      </c>
      <c r="E9" s="121">
        <f>SUMPRODUCT((Feuil2!F6:F12&lt;&gt;"")*1)</f>
        <v>3</v>
      </c>
    </row>
    <row r="10" spans="1:10" ht="27.75" customHeight="1" thickBot="1" x14ac:dyDescent="0.3">
      <c r="A10" s="141" t="s">
        <v>79</v>
      </c>
      <c r="B10" s="120"/>
      <c r="C10" s="119"/>
      <c r="D10" s="119"/>
      <c r="E10" s="121"/>
    </row>
    <row r="11" spans="1:10" ht="39.75" customHeight="1" x14ac:dyDescent="0.25">
      <c r="A11" s="141" t="s">
        <v>80</v>
      </c>
      <c r="B11" s="120"/>
      <c r="C11" s="119"/>
      <c r="D11" s="119"/>
      <c r="E11" s="121"/>
      <c r="G11" s="163" t="s">
        <v>82</v>
      </c>
      <c r="H11" s="164"/>
      <c r="I11" s="164"/>
      <c r="J11" s="165"/>
    </row>
    <row r="12" spans="1:10" ht="46.5" customHeight="1" thickBot="1" x14ac:dyDescent="0.3">
      <c r="A12" s="142" t="s">
        <v>81</v>
      </c>
      <c r="B12" s="84"/>
      <c r="C12" s="85"/>
      <c r="D12" s="85"/>
      <c r="E12" s="86"/>
      <c r="G12" s="166"/>
      <c r="H12" s="167"/>
      <c r="I12" s="167"/>
      <c r="J12" s="168"/>
    </row>
    <row r="13" spans="1:10" ht="15.75" thickBot="1" x14ac:dyDescent="0.3">
      <c r="G13" s="169"/>
      <c r="H13" s="170"/>
      <c r="I13" s="170"/>
      <c r="J13" s="171"/>
    </row>
  </sheetData>
  <mergeCells count="2">
    <mergeCell ref="B1:E1"/>
    <mergeCell ref="G11:J1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ALSTOM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WYSOCKI Matthieu</dc:creator>
  <cp:lastModifiedBy>WYSOCKI Matthieu</cp:lastModifiedBy>
  <dcterms:created xsi:type="dcterms:W3CDTF">2014-04-28T11:57:34Z</dcterms:created>
  <dcterms:modified xsi:type="dcterms:W3CDTF">2014-04-30T08:47:09Z</dcterms:modified>
</cp:coreProperties>
</file>