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codeName="{37E998C4-C9E5-D4B9-71C8-EB1FF731991C}"/>
  <workbookPr codeName="ThisWorkbook" autoCompressPictures="0" defaultThemeVersion="124226"/>
  <bookViews>
    <workbookView xWindow="480" yWindow="195" windowWidth="29040" windowHeight="16440" tabRatio="870" activeTab="1"/>
  </bookViews>
  <sheets>
    <sheet name="Paramètres" sheetId="59" r:id="rId1"/>
    <sheet name="0667" sheetId="19" r:id="rId2"/>
    <sheet name="Planning" sheetId="63" r:id="rId3"/>
    <sheet name="Personnels" sheetId="66" r:id="rId4"/>
    <sheet name="Liste complète des PERS" sheetId="67" r:id="rId5"/>
    <sheet name="Original" sheetId="68" r:id="rId6"/>
  </sheets>
  <externalReferences>
    <externalReference r:id="rId7"/>
  </externalReferences>
  <definedNames>
    <definedName name="_xlnm._FilterDatabase" localSheetId="4" hidden="1">'Liste complète des PERS'!$A$1:$K$236</definedName>
    <definedName name="CAT" localSheetId="5">#REF!</definedName>
    <definedName name="CAT">#REF!</definedName>
    <definedName name="feries">Paramètres!$F$2:$F$14</definedName>
    <definedName name="Fériés">[1]Paramètres!$F$2:$F$14</definedName>
    <definedName name="jours_fériés_année_en_cours">Paramètres!$F$2:$F$14</definedName>
    <definedName name="JSFERIE">Planning!$B$2:$B$31</definedName>
    <definedName name="Liste_affectation_deroulante">Paramètres!$K$2:$K$49</definedName>
    <definedName name="liste_deroulante_structure" localSheetId="5">Personnels!#REF!</definedName>
    <definedName name="liste_deroulante_structure">Personnels!#REF!</definedName>
    <definedName name="Liste_jours">Paramètres!$D$2:$D$30</definedName>
    <definedName name="liste_mois">Paramètres!$I$2:$I$136</definedName>
    <definedName name="mois_cours" localSheetId="5">Original!$E$12</definedName>
    <definedName name="mois_cours">'0667'!$E$12</definedName>
  </definedNames>
  <calcPr calcId="124519" concurrentCalc="0"/>
  <extLst>
    <ext xmlns:mx="http://schemas.microsoft.com/office/mac/excel/2008/main" uri="{7523E5D3-25F3-A5E0-1632-64F254C22452}">
      <mx:ArchID Flags="2"/>
    </ext>
  </extLst>
</workbook>
</file>

<file path=xl/calcChain.xml><?xml version="1.0" encoding="utf-8"?>
<calcChain xmlns="http://schemas.openxmlformats.org/spreadsheetml/2006/main">
  <c r="H1" i="67"/>
  <c r="H2"/>
  <c r="H3"/>
  <c r="H4"/>
  <c r="H5"/>
  <c r="H6"/>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165"/>
  <c r="H166"/>
  <c r="H167"/>
  <c r="H168"/>
  <c r="H169"/>
  <c r="H170"/>
  <c r="H171"/>
  <c r="H172"/>
  <c r="H173"/>
  <c r="H174"/>
  <c r="H175"/>
  <c r="H176"/>
  <c r="H177"/>
  <c r="H178"/>
  <c r="H179"/>
  <c r="H180"/>
  <c r="H181"/>
  <c r="H182"/>
  <c r="H183"/>
  <c r="H184"/>
  <c r="H185"/>
  <c r="H186"/>
  <c r="H187"/>
  <c r="H188"/>
  <c r="H189"/>
  <c r="H190"/>
  <c r="H191"/>
  <c r="H192"/>
  <c r="H193"/>
  <c r="H194"/>
  <c r="H195"/>
  <c r="H196"/>
  <c r="H197"/>
  <c r="H198"/>
  <c r="H199"/>
  <c r="H200"/>
  <c r="H201"/>
  <c r="H202"/>
  <c r="H203"/>
  <c r="H204"/>
  <c r="H205"/>
  <c r="H206"/>
  <c r="H207"/>
  <c r="H208"/>
  <c r="H209"/>
  <c r="H210"/>
  <c r="H211"/>
  <c r="H212"/>
  <c r="H213"/>
  <c r="H214"/>
  <c r="H215"/>
  <c r="H216"/>
  <c r="H217"/>
  <c r="H218"/>
  <c r="H219"/>
  <c r="H220"/>
  <c r="H221"/>
  <c r="H222"/>
  <c r="H223"/>
  <c r="H224"/>
  <c r="H225"/>
  <c r="H226"/>
  <c r="H227"/>
  <c r="H228"/>
  <c r="H229"/>
  <c r="H230"/>
  <c r="H231"/>
  <c r="H232"/>
  <c r="H233"/>
  <c r="H234"/>
  <c r="H235"/>
  <c r="H236"/>
  <c r="B9" i="66"/>
  <c r="C1" i="63"/>
  <c r="D18" i="19" l="1"/>
  <c r="C33" i="63"/>
  <c r="F18" i="19"/>
  <c r="G18"/>
  <c r="H18"/>
  <c r="B10" i="66"/>
  <c r="D1" i="63"/>
  <c r="D19" i="19"/>
  <c r="D33" i="63"/>
  <c r="F19" i="19"/>
  <c r="G19"/>
  <c r="H19"/>
  <c r="B11" i="66"/>
  <c r="E1" i="63"/>
  <c r="D20" i="19"/>
  <c r="E33" i="63"/>
  <c r="F20" i="19"/>
  <c r="G20"/>
  <c r="H20"/>
  <c r="B12" i="66"/>
  <c r="F1" i="63"/>
  <c r="D21" i="19"/>
  <c r="F33" i="63"/>
  <c r="F21" i="19"/>
  <c r="G21"/>
  <c r="H21"/>
  <c r="B13" i="66"/>
  <c r="G1" i="63"/>
  <c r="D22" i="19"/>
  <c r="G33" i="63"/>
  <c r="F22" i="19"/>
  <c r="G22"/>
  <c r="H22"/>
  <c r="B14" i="66"/>
  <c r="H1" i="63"/>
  <c r="D23" i="19"/>
  <c r="H33" i="63"/>
  <c r="F23" i="19"/>
  <c r="G23"/>
  <c r="H23"/>
  <c r="B1" i="66"/>
  <c r="I1" i="63"/>
  <c r="D24" i="19"/>
  <c r="I33" i="63"/>
  <c r="F24" i="19"/>
  <c r="G24"/>
  <c r="H24"/>
  <c r="B2" i="66"/>
  <c r="J1" i="63"/>
  <c r="D25" i="19"/>
  <c r="J33" i="63"/>
  <c r="F25" i="19"/>
  <c r="G25"/>
  <c r="H25"/>
  <c r="B3" i="66"/>
  <c r="K1" i="63"/>
  <c r="D26" i="19"/>
  <c r="K33" i="63"/>
  <c r="F26" i="19"/>
  <c r="G26"/>
  <c r="H26"/>
  <c r="B4" i="66"/>
  <c r="L1" i="63"/>
  <c r="D27" i="19"/>
  <c r="L33" i="63"/>
  <c r="F27" i="19"/>
  <c r="G27"/>
  <c r="H27"/>
  <c r="B5" i="66"/>
  <c r="M1" i="63"/>
  <c r="D28" i="19"/>
  <c r="M33" i="63"/>
  <c r="F28" i="19"/>
  <c r="G28"/>
  <c r="H28"/>
  <c r="B6" i="66"/>
  <c r="N1" i="63"/>
  <c r="D29" i="19"/>
  <c r="N33" i="63"/>
  <c r="F29" i="19"/>
  <c r="G29"/>
  <c r="H29"/>
  <c r="B7" i="66"/>
  <c r="O1" i="63"/>
  <c r="D30" i="19"/>
  <c r="O33" i="63"/>
  <c r="F30" i="19"/>
  <c r="G30"/>
  <c r="H30"/>
  <c r="B8" i="66"/>
  <c r="P1" i="63"/>
  <c r="D31" i="19"/>
  <c r="P33" i="63"/>
  <c r="F31" i="19"/>
  <c r="G31"/>
  <c r="H31"/>
  <c r="B16" i="66"/>
  <c r="R1" i="63"/>
  <c r="D33" i="19"/>
  <c r="H33"/>
  <c r="B17" i="66"/>
  <c r="S1" i="63"/>
  <c r="D34" i="19"/>
  <c r="H34"/>
  <c r="B18" i="66"/>
  <c r="T1" i="63"/>
  <c r="D35" i="19"/>
  <c r="H35"/>
  <c r="B19" i="66"/>
  <c r="U1" i="63"/>
  <c r="D36" i="19"/>
  <c r="H36"/>
  <c r="B20" i="66"/>
  <c r="V1" i="63"/>
  <c r="D37" i="19"/>
  <c r="H37"/>
  <c r="B21" i="66"/>
  <c r="W1" i="63"/>
  <c r="D38" i="19"/>
  <c r="H38"/>
  <c r="B22" i="66"/>
  <c r="X1" i="63"/>
  <c r="D39" i="19"/>
  <c r="H39"/>
  <c r="B23" i="66"/>
  <c r="Y1" i="63"/>
  <c r="D40" i="19"/>
  <c r="H40"/>
  <c r="B24" i="66"/>
  <c r="Z1" i="63"/>
  <c r="D41" i="19"/>
  <c r="H41"/>
  <c r="B25" i="66"/>
  <c r="AA1" i="63"/>
  <c r="D42" i="19"/>
  <c r="H42"/>
  <c r="B26" i="66"/>
  <c r="AB1" i="63"/>
  <c r="D43" i="19"/>
  <c r="H43"/>
  <c r="B27" i="66"/>
  <c r="AC1" i="63"/>
  <c r="D44" i="19"/>
  <c r="H44"/>
  <c r="B28" i="66"/>
  <c r="AD1" i="63"/>
  <c r="D45" i="19"/>
  <c r="H45"/>
  <c r="B29" i="66"/>
  <c r="AE1" i="63"/>
  <c r="D46" i="19"/>
  <c r="H46"/>
  <c r="B30" i="66"/>
  <c r="AF1" i="63"/>
  <c r="D47" i="19"/>
  <c r="H47"/>
  <c r="B31" i="66"/>
  <c r="AG1" i="63"/>
  <c r="D48" i="19"/>
  <c r="H48"/>
  <c r="B32" i="66"/>
  <c r="AH1" i="63"/>
  <c r="D49" i="19"/>
  <c r="H49"/>
  <c r="B33" i="66"/>
  <c r="AI1" i="63"/>
  <c r="D50" i="19"/>
  <c r="H50"/>
  <c r="B34" i="66"/>
  <c r="AJ1" i="63"/>
  <c r="D51" i="19"/>
  <c r="H51"/>
  <c r="B35" i="66"/>
  <c r="AK1" i="63"/>
  <c r="D52" i="19"/>
  <c r="H52"/>
  <c r="B36" i="66"/>
  <c r="AL1" i="63"/>
  <c r="D53" i="19"/>
  <c r="H53"/>
  <c r="B37" i="66"/>
  <c r="AM1" i="63"/>
  <c r="D54" i="19"/>
  <c r="H54"/>
  <c r="B38" i="66"/>
  <c r="AN1" i="63"/>
  <c r="D55" i="19"/>
  <c r="H55"/>
  <c r="B39" i="66"/>
  <c r="AO1" i="63"/>
  <c r="D56" i="19"/>
  <c r="H56"/>
  <c r="B40" i="66"/>
  <c r="AP1" i="63"/>
  <c r="D57" i="19"/>
  <c r="H57"/>
  <c r="B41" i="66"/>
  <c r="AQ1" i="63"/>
  <c r="D58" i="19"/>
  <c r="H58"/>
  <c r="B42" i="66"/>
  <c r="AR1" i="63"/>
  <c r="D59" i="19"/>
  <c r="H59"/>
  <c r="B43" i="66"/>
  <c r="AS1" i="63"/>
  <c r="D60" i="19"/>
  <c r="H60"/>
  <c r="B44" i="66"/>
  <c r="AT1" i="63"/>
  <c r="D61" i="19"/>
  <c r="H61"/>
  <c r="B45" i="66"/>
  <c r="AU1" i="63"/>
  <c r="D62" i="19"/>
  <c r="H62"/>
  <c r="B46" i="66"/>
  <c r="AV1" i="63"/>
  <c r="D63" i="19"/>
  <c r="H63"/>
  <c r="B47" i="66"/>
  <c r="AW1" i="63"/>
  <c r="D64" i="19"/>
  <c r="H64"/>
  <c r="B48" i="66"/>
  <c r="AX1" i="63"/>
  <c r="D65" i="19"/>
  <c r="H65"/>
  <c r="B49" i="66"/>
  <c r="AY1" i="63"/>
  <c r="D66" i="19"/>
  <c r="H66"/>
  <c r="B50" i="66"/>
  <c r="AZ1" i="63"/>
  <c r="D67" i="19"/>
  <c r="H67"/>
  <c r="B51" i="66"/>
  <c r="BA1" i="63"/>
  <c r="D68" i="19"/>
  <c r="H68"/>
  <c r="B52" i="66"/>
  <c r="BB1" i="63"/>
  <c r="D69" i="19"/>
  <c r="H69"/>
  <c r="B53" i="66"/>
  <c r="BC1" i="63"/>
  <c r="D70" i="19"/>
  <c r="H70"/>
  <c r="B54" i="66"/>
  <c r="BD1" i="63"/>
  <c r="D71" i="19"/>
  <c r="H71"/>
  <c r="B55" i="66"/>
  <c r="BE1" i="63"/>
  <c r="D72" i="19"/>
  <c r="H72"/>
  <c r="B57" i="66"/>
  <c r="BF1" i="63"/>
  <c r="D73" i="19"/>
  <c r="H73"/>
  <c r="B58" i="66"/>
  <c r="BG1" i="63"/>
  <c r="D74" i="19"/>
  <c r="H74"/>
  <c r="B59" i="66"/>
  <c r="BH1" i="63"/>
  <c r="D75" i="19"/>
  <c r="H75"/>
  <c r="B60" i="66"/>
  <c r="BI1" i="63"/>
  <c r="D76" i="19"/>
  <c r="H76"/>
  <c r="B61" i="66"/>
  <c r="BJ1" i="63"/>
  <c r="D77" i="19"/>
  <c r="H77"/>
  <c r="B62" i="66"/>
  <c r="BK1" i="63"/>
  <c r="D78" i="19"/>
  <c r="H78"/>
  <c r="B63" i="66"/>
  <c r="BL1" i="63"/>
  <c r="D79" i="19"/>
  <c r="H79"/>
  <c r="B64" i="66"/>
  <c r="BM1" i="63"/>
  <c r="D80" i="19"/>
  <c r="H80"/>
  <c r="B65" i="66"/>
  <c r="BN1" i="63"/>
  <c r="D81" i="19"/>
  <c r="H81"/>
  <c r="B66" i="66"/>
  <c r="BO1" i="63"/>
  <c r="D82" i="19"/>
  <c r="H82"/>
  <c r="D83"/>
  <c r="H83"/>
  <c r="D84"/>
  <c r="H84"/>
  <c r="D85"/>
  <c r="H85"/>
  <c r="D86"/>
  <c r="H86"/>
  <c r="D87"/>
  <c r="H87"/>
  <c r="D88"/>
  <c r="H88"/>
  <c r="D89"/>
  <c r="H89"/>
  <c r="D90"/>
  <c r="H90"/>
  <c r="D91"/>
  <c r="H91"/>
  <c r="D92"/>
  <c r="H92"/>
  <c r="D93"/>
  <c r="H93"/>
  <c r="D94"/>
  <c r="H94"/>
  <c r="D95"/>
  <c r="H95"/>
  <c r="D96"/>
  <c r="H96"/>
  <c r="D97"/>
  <c r="H97"/>
  <c r="D98"/>
  <c r="H98"/>
  <c r="D99"/>
  <c r="H99"/>
  <c r="D100"/>
  <c r="H100"/>
  <c r="D101"/>
  <c r="H101"/>
  <c r="D102"/>
  <c r="H102"/>
  <c r="D103"/>
  <c r="H103"/>
  <c r="D104"/>
  <c r="H104"/>
  <c r="D105"/>
  <c r="H105"/>
  <c r="D106"/>
  <c r="H106"/>
  <c r="D107"/>
  <c r="H107"/>
  <c r="D108"/>
  <c r="H108"/>
  <c r="D109"/>
  <c r="H109"/>
  <c r="D110"/>
  <c r="H110"/>
  <c r="D111"/>
  <c r="H111"/>
  <c r="D112"/>
  <c r="H112"/>
  <c r="D113"/>
  <c r="H113"/>
  <c r="D114"/>
  <c r="H114"/>
  <c r="D115"/>
  <c r="H115"/>
  <c r="D116"/>
  <c r="H116"/>
  <c r="D117"/>
  <c r="H117"/>
  <c r="C12"/>
  <c r="C34" i="63"/>
  <c r="I18" i="19"/>
  <c r="J18"/>
  <c r="K18"/>
  <c r="D34" i="63"/>
  <c r="I19" i="19"/>
  <c r="J19"/>
  <c r="K19"/>
  <c r="E34" i="63"/>
  <c r="I20" i="19"/>
  <c r="J20"/>
  <c r="K20"/>
  <c r="F34" i="63"/>
  <c r="I21" i="19"/>
  <c r="J21"/>
  <c r="K21"/>
  <c r="G34" i="63"/>
  <c r="I22" i="19"/>
  <c r="J22"/>
  <c r="K22"/>
  <c r="H34" i="63"/>
  <c r="I23" i="19"/>
  <c r="J23"/>
  <c r="K23"/>
  <c r="I34" i="63"/>
  <c r="I24" i="19"/>
  <c r="J24"/>
  <c r="K24"/>
  <c r="J34" i="63"/>
  <c r="I25" i="19"/>
  <c r="J25"/>
  <c r="K25"/>
  <c r="K34" i="63"/>
  <c r="I26" i="19"/>
  <c r="J26"/>
  <c r="K26"/>
  <c r="L34" i="63"/>
  <c r="I27" i="19"/>
  <c r="J27"/>
  <c r="K27"/>
  <c r="M34" i="63"/>
  <c r="I28" i="19"/>
  <c r="J28"/>
  <c r="K28"/>
  <c r="N34" i="63"/>
  <c r="I29" i="19"/>
  <c r="J29"/>
  <c r="K29"/>
  <c r="O34" i="63"/>
  <c r="I30" i="19"/>
  <c r="J30"/>
  <c r="K30"/>
  <c r="P34" i="63"/>
  <c r="I31" i="19"/>
  <c r="J31"/>
  <c r="K31"/>
  <c r="G33"/>
  <c r="K33"/>
  <c r="G34"/>
  <c r="K34"/>
  <c r="G35"/>
  <c r="K35"/>
  <c r="G36"/>
  <c r="K36"/>
  <c r="G37"/>
  <c r="K37"/>
  <c r="G38"/>
  <c r="K38"/>
  <c r="G39"/>
  <c r="K39"/>
  <c r="G40"/>
  <c r="K40"/>
  <c r="G41"/>
  <c r="K41"/>
  <c r="G42"/>
  <c r="K42"/>
  <c r="G43"/>
  <c r="K43"/>
  <c r="G44"/>
  <c r="K44"/>
  <c r="G45"/>
  <c r="K45"/>
  <c r="G46"/>
  <c r="K46"/>
  <c r="G47"/>
  <c r="K47"/>
  <c r="G48"/>
  <c r="K48"/>
  <c r="G49"/>
  <c r="K49"/>
  <c r="G50"/>
  <c r="K50"/>
  <c r="G51"/>
  <c r="K51"/>
  <c r="G52"/>
  <c r="K52"/>
  <c r="G53"/>
  <c r="K53"/>
  <c r="G54"/>
  <c r="K54"/>
  <c r="G55"/>
  <c r="K55"/>
  <c r="G56"/>
  <c r="K56"/>
  <c r="G57"/>
  <c r="K57"/>
  <c r="G58"/>
  <c r="K58"/>
  <c r="G59"/>
  <c r="K59"/>
  <c r="G60"/>
  <c r="K60"/>
  <c r="G61"/>
  <c r="K61"/>
  <c r="G62"/>
  <c r="K62"/>
  <c r="G63"/>
  <c r="K63"/>
  <c r="G64"/>
  <c r="K64"/>
  <c r="G65"/>
  <c r="K65"/>
  <c r="G66"/>
  <c r="K66"/>
  <c r="G67"/>
  <c r="K67"/>
  <c r="G68"/>
  <c r="K68"/>
  <c r="G69"/>
  <c r="K69"/>
  <c r="G70"/>
  <c r="K70"/>
  <c r="G71"/>
  <c r="K71"/>
  <c r="G72"/>
  <c r="K72"/>
  <c r="G73"/>
  <c r="K73"/>
  <c r="G74"/>
  <c r="K74"/>
  <c r="G75"/>
  <c r="K75"/>
  <c r="G76"/>
  <c r="K76"/>
  <c r="G77"/>
  <c r="K77"/>
  <c r="G78"/>
  <c r="K78"/>
  <c r="G79"/>
  <c r="K79"/>
  <c r="G80"/>
  <c r="K80"/>
  <c r="G81"/>
  <c r="K81"/>
  <c r="G82"/>
  <c r="K82"/>
  <c r="G83"/>
  <c r="K83"/>
  <c r="G84"/>
  <c r="K84"/>
  <c r="G85"/>
  <c r="K85"/>
  <c r="G86"/>
  <c r="K86"/>
  <c r="G87"/>
  <c r="K87"/>
  <c r="G88"/>
  <c r="K88"/>
  <c r="G89"/>
  <c r="K89"/>
  <c r="G90"/>
  <c r="K90"/>
  <c r="G91"/>
  <c r="K91"/>
  <c r="G92"/>
  <c r="K92"/>
  <c r="G93"/>
  <c r="K93"/>
  <c r="G94"/>
  <c r="K94"/>
  <c r="G95"/>
  <c r="K95"/>
  <c r="G96"/>
  <c r="K96"/>
  <c r="G97"/>
  <c r="K97"/>
  <c r="G98"/>
  <c r="K98"/>
  <c r="G99"/>
  <c r="K99"/>
  <c r="G100"/>
  <c r="K100"/>
  <c r="G101"/>
  <c r="K101"/>
  <c r="G102"/>
  <c r="K102"/>
  <c r="G103"/>
  <c r="K103"/>
  <c r="G104"/>
  <c r="K104"/>
  <c r="G105"/>
  <c r="K105"/>
  <c r="G106"/>
  <c r="K106"/>
  <c r="G107"/>
  <c r="K107"/>
  <c r="G108"/>
  <c r="K108"/>
  <c r="G109"/>
  <c r="K109"/>
  <c r="G110"/>
  <c r="K110"/>
  <c r="G111"/>
  <c r="K111"/>
  <c r="G112"/>
  <c r="K112"/>
  <c r="G113"/>
  <c r="K113"/>
  <c r="G114"/>
  <c r="K114"/>
  <c r="G115"/>
  <c r="K115"/>
  <c r="G116"/>
  <c r="K116"/>
  <c r="G117"/>
  <c r="K117"/>
  <c r="C13"/>
  <c r="C14"/>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I33"/>
  <c r="J33"/>
  <c r="I34"/>
  <c r="J34"/>
  <c r="I35"/>
  <c r="J35"/>
  <c r="I36"/>
  <c r="J36"/>
  <c r="I37"/>
  <c r="J37"/>
  <c r="I38"/>
  <c r="J38"/>
  <c r="I39"/>
  <c r="J39"/>
  <c r="I40"/>
  <c r="J40"/>
  <c r="I41"/>
  <c r="J41"/>
  <c r="I42"/>
  <c r="J42"/>
  <c r="I43"/>
  <c r="J43"/>
  <c r="I44"/>
  <c r="J44"/>
  <c r="I45"/>
  <c r="J45"/>
  <c r="I46"/>
  <c r="J46"/>
  <c r="I47"/>
  <c r="J47"/>
  <c r="I48"/>
  <c r="J48"/>
  <c r="I49"/>
  <c r="J49"/>
  <c r="I50"/>
  <c r="J50"/>
  <c r="I51"/>
  <c r="J51"/>
  <c r="I52"/>
  <c r="J52"/>
  <c r="I53"/>
  <c r="J53"/>
  <c r="I54"/>
  <c r="J54"/>
  <c r="I55"/>
  <c r="J55"/>
  <c r="I56"/>
  <c r="J56"/>
  <c r="I57"/>
  <c r="J57"/>
  <c r="I58"/>
  <c r="J58"/>
  <c r="I59"/>
  <c r="J59"/>
  <c r="I60"/>
  <c r="J60"/>
  <c r="I61"/>
  <c r="J61"/>
  <c r="I62"/>
  <c r="J62"/>
  <c r="I63"/>
  <c r="J63"/>
  <c r="I64"/>
  <c r="J64"/>
  <c r="I65"/>
  <c r="J65"/>
  <c r="I66"/>
  <c r="J66"/>
  <c r="I67"/>
  <c r="J67"/>
  <c r="I68"/>
  <c r="J68"/>
  <c r="I69"/>
  <c r="J69"/>
  <c r="I70"/>
  <c r="J70"/>
  <c r="I71"/>
  <c r="J71"/>
  <c r="I72"/>
  <c r="J72"/>
  <c r="I73"/>
  <c r="J73"/>
  <c r="I74"/>
  <c r="J74"/>
  <c r="I75"/>
  <c r="J75"/>
  <c r="I76"/>
  <c r="J76"/>
  <c r="I77"/>
  <c r="J77"/>
  <c r="I78"/>
  <c r="J78"/>
  <c r="I79"/>
  <c r="J79"/>
  <c r="I80"/>
  <c r="J80"/>
  <c r="I81"/>
  <c r="J81"/>
  <c r="I82"/>
  <c r="J82"/>
  <c r="I83"/>
  <c r="J83"/>
  <c r="I84"/>
  <c r="J84"/>
  <c r="I85"/>
  <c r="J85"/>
  <c r="I86"/>
  <c r="J86"/>
  <c r="I87"/>
  <c r="J87"/>
  <c r="I88"/>
  <c r="J88"/>
  <c r="I89"/>
  <c r="J89"/>
  <c r="I90"/>
  <c r="J90"/>
  <c r="I91"/>
  <c r="J91"/>
  <c r="I92"/>
  <c r="J92"/>
  <c r="I93"/>
  <c r="J93"/>
  <c r="I94"/>
  <c r="J94"/>
  <c r="I95"/>
  <c r="J95"/>
  <c r="I96"/>
  <c r="J96"/>
  <c r="I97"/>
  <c r="J97"/>
  <c r="I98"/>
  <c r="J98"/>
  <c r="I99"/>
  <c r="J99"/>
  <c r="I100"/>
  <c r="J100"/>
  <c r="I101"/>
  <c r="J101"/>
  <c r="I102"/>
  <c r="J102"/>
  <c r="I103"/>
  <c r="J103"/>
  <c r="I104"/>
  <c r="J104"/>
  <c r="I105"/>
  <c r="J105"/>
  <c r="I106"/>
  <c r="J106"/>
  <c r="I107"/>
  <c r="J107"/>
  <c r="I108"/>
  <c r="J108"/>
  <c r="I109"/>
  <c r="J109"/>
  <c r="I110"/>
  <c r="J110"/>
  <c r="I111"/>
  <c r="J111"/>
  <c r="I112"/>
  <c r="J112"/>
  <c r="I113"/>
  <c r="J113"/>
  <c r="I114"/>
  <c r="J114"/>
  <c r="I115"/>
  <c r="J115"/>
  <c r="I116"/>
  <c r="J116"/>
  <c r="I117"/>
  <c r="J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B15" i="66"/>
  <c r="Q1" i="63"/>
  <c r="D32" i="19"/>
  <c r="L117"/>
  <c r="C100" i="66"/>
  <c r="E117" i="19"/>
  <c r="F100" i="66"/>
  <c r="C117" i="19"/>
  <c r="A100" i="66"/>
  <c r="B117" i="19"/>
  <c r="L116"/>
  <c r="C99" i="66"/>
  <c r="E116" i="19"/>
  <c r="F99" i="66"/>
  <c r="C116" i="19"/>
  <c r="A99" i="66"/>
  <c r="B116" i="19"/>
  <c r="L115"/>
  <c r="C98" i="66"/>
  <c r="E115" i="19"/>
  <c r="F98" i="66"/>
  <c r="C115" i="19"/>
  <c r="A98" i="66"/>
  <c r="B115" i="19"/>
  <c r="L114"/>
  <c r="C97" i="66"/>
  <c r="E114" i="19"/>
  <c r="F97" i="66"/>
  <c r="C114" i="19"/>
  <c r="A97" i="66"/>
  <c r="B114" i="19"/>
  <c r="L113"/>
  <c r="C96" i="66"/>
  <c r="E113" i="19"/>
  <c r="F96" i="66"/>
  <c r="C113" i="19"/>
  <c r="A96" i="66"/>
  <c r="B113" i="19"/>
  <c r="L112"/>
  <c r="C95" i="66"/>
  <c r="E112" i="19"/>
  <c r="F95" i="66"/>
  <c r="C112" i="19"/>
  <c r="A95" i="66"/>
  <c r="B112" i="19"/>
  <c r="L111"/>
  <c r="C94" i="66"/>
  <c r="E111" i="19"/>
  <c r="F94" i="66"/>
  <c r="C111" i="19"/>
  <c r="A94" i="66"/>
  <c r="B111" i="19"/>
  <c r="L110"/>
  <c r="C93" i="66"/>
  <c r="E110" i="19"/>
  <c r="F93" i="66"/>
  <c r="C110" i="19"/>
  <c r="A93" i="66"/>
  <c r="B110" i="19"/>
  <c r="L109"/>
  <c r="C92" i="66"/>
  <c r="E109" i="19"/>
  <c r="F92" i="66"/>
  <c r="C109" i="19"/>
  <c r="A92" i="66"/>
  <c r="B109" i="19"/>
  <c r="L108"/>
  <c r="C91" i="66"/>
  <c r="E108" i="19"/>
  <c r="F91" i="66"/>
  <c r="C108" i="19"/>
  <c r="A91" i="66"/>
  <c r="B108" i="19"/>
  <c r="L107"/>
  <c r="C90" i="66"/>
  <c r="E107" i="19"/>
  <c r="F90" i="66"/>
  <c r="C107" i="19"/>
  <c r="A90" i="66"/>
  <c r="B107" i="19"/>
  <c r="L106"/>
  <c r="C89" i="66"/>
  <c r="E106" i="19"/>
  <c r="F89" i="66"/>
  <c r="C106" i="19"/>
  <c r="A89" i="66"/>
  <c r="B106" i="19"/>
  <c r="L105"/>
  <c r="C88" i="66"/>
  <c r="E105" i="19"/>
  <c r="F88" i="66"/>
  <c r="C105" i="19"/>
  <c r="A88" i="66"/>
  <c r="B105" i="19"/>
  <c r="L104"/>
  <c r="C87" i="66"/>
  <c r="E104" i="19"/>
  <c r="F87" i="66"/>
  <c r="C104" i="19"/>
  <c r="A87" i="66"/>
  <c r="B104" i="19"/>
  <c r="L103"/>
  <c r="C86" i="66"/>
  <c r="E103" i="19"/>
  <c r="F86" i="66"/>
  <c r="C103" i="19"/>
  <c r="A86" i="66"/>
  <c r="B103" i="19"/>
  <c r="L102"/>
  <c r="C85" i="66"/>
  <c r="E102" i="19"/>
  <c r="F85" i="66"/>
  <c r="C102" i="19"/>
  <c r="A85" i="66"/>
  <c r="B102" i="19"/>
  <c r="L101"/>
  <c r="C84" i="66"/>
  <c r="E101" i="19"/>
  <c r="F84" i="66"/>
  <c r="C101" i="19"/>
  <c r="A84" i="66"/>
  <c r="B101" i="19"/>
  <c r="L100"/>
  <c r="C83" i="66"/>
  <c r="E100" i="19"/>
  <c r="F83" i="66"/>
  <c r="C100" i="19"/>
  <c r="A83" i="66"/>
  <c r="B100" i="19"/>
  <c r="L99"/>
  <c r="C82" i="66"/>
  <c r="E99" i="19"/>
  <c r="F82" i="66"/>
  <c r="C99" i="19"/>
  <c r="A82" i="66"/>
  <c r="B99" i="19"/>
  <c r="L98"/>
  <c r="C81" i="66"/>
  <c r="E98" i="19"/>
  <c r="F81" i="66"/>
  <c r="C98" i="19"/>
  <c r="A81" i="66"/>
  <c r="B98" i="19"/>
  <c r="L97"/>
  <c r="C80" i="66"/>
  <c r="E97" i="19"/>
  <c r="F80" i="66"/>
  <c r="C97" i="19"/>
  <c r="A80" i="66"/>
  <c r="B97" i="19"/>
  <c r="L96"/>
  <c r="C79" i="66"/>
  <c r="E96" i="19"/>
  <c r="F79" i="66"/>
  <c r="C96" i="19"/>
  <c r="A79" i="66"/>
  <c r="B96" i="19"/>
  <c r="L95"/>
  <c r="C78" i="66"/>
  <c r="E95" i="19"/>
  <c r="F78" i="66"/>
  <c r="C95" i="19"/>
  <c r="A78" i="66"/>
  <c r="B95" i="19"/>
  <c r="L94"/>
  <c r="C77" i="66"/>
  <c r="E94" i="19"/>
  <c r="F77" i="66"/>
  <c r="C94" i="19"/>
  <c r="A77" i="66"/>
  <c r="B94" i="19"/>
  <c r="L93"/>
  <c r="C76" i="66"/>
  <c r="E93" i="19"/>
  <c r="F76" i="66"/>
  <c r="C93" i="19"/>
  <c r="A76" i="66"/>
  <c r="B93" i="19"/>
  <c r="L92"/>
  <c r="C75" i="66"/>
  <c r="E92" i="19"/>
  <c r="F75" i="66"/>
  <c r="C92" i="19"/>
  <c r="A75" i="66"/>
  <c r="B92" i="19"/>
  <c r="L91"/>
  <c r="C74" i="66"/>
  <c r="E91" i="19"/>
  <c r="F74" i="66"/>
  <c r="C91" i="19"/>
  <c r="A74" i="66"/>
  <c r="B91" i="19"/>
  <c r="L90"/>
  <c r="C73" i="66"/>
  <c r="E90" i="19"/>
  <c r="F73" i="66"/>
  <c r="C90" i="19"/>
  <c r="A73" i="66"/>
  <c r="B90" i="19"/>
  <c r="L89"/>
  <c r="C72" i="66"/>
  <c r="E89" i="19"/>
  <c r="F72" i="66"/>
  <c r="C89" i="19"/>
  <c r="A72" i="66"/>
  <c r="B89" i="19"/>
  <c r="L88"/>
  <c r="C71" i="66"/>
  <c r="E88" i="19"/>
  <c r="F71" i="66"/>
  <c r="C88" i="19"/>
  <c r="A71" i="66"/>
  <c r="B88" i="19"/>
  <c r="L87"/>
  <c r="C70" i="66"/>
  <c r="E87" i="19"/>
  <c r="F70" i="66"/>
  <c r="C87" i="19"/>
  <c r="A70" i="66"/>
  <c r="B87" i="19"/>
  <c r="L86"/>
  <c r="C69" i="66"/>
  <c r="E86" i="19"/>
  <c r="F69" i="66"/>
  <c r="C86" i="19"/>
  <c r="A69" i="66"/>
  <c r="B86" i="19"/>
  <c r="L85"/>
  <c r="C68" i="66"/>
  <c r="E85" i="19"/>
  <c r="F68" i="66"/>
  <c r="C85" i="19"/>
  <c r="A68" i="66"/>
  <c r="B85" i="19"/>
  <c r="L84"/>
  <c r="C67" i="66"/>
  <c r="E84" i="19"/>
  <c r="F67" i="66"/>
  <c r="C84" i="19"/>
  <c r="A67" i="66"/>
  <c r="B84" i="19"/>
  <c r="L83"/>
  <c r="C66" i="66"/>
  <c r="E83" i="19"/>
  <c r="F66" i="66"/>
  <c r="C83" i="19"/>
  <c r="A66" i="66"/>
  <c r="B83" i="19"/>
  <c r="L82"/>
  <c r="C65" i="66"/>
  <c r="E82" i="19"/>
  <c r="F65" i="66"/>
  <c r="C82" i="19"/>
  <c r="A65" i="66"/>
  <c r="B82" i="19"/>
  <c r="L81"/>
  <c r="C64" i="66"/>
  <c r="E81" i="19"/>
  <c r="F64" i="66"/>
  <c r="C81" i="19"/>
  <c r="A64" i="66"/>
  <c r="B81" i="19"/>
  <c r="L80"/>
  <c r="C63" i="66"/>
  <c r="E80" i="19"/>
  <c r="F63" i="66"/>
  <c r="C80" i="19"/>
  <c r="A63" i="66"/>
  <c r="B80" i="19"/>
  <c r="L79"/>
  <c r="C62" i="66"/>
  <c r="E79" i="19"/>
  <c r="F62" i="66"/>
  <c r="C79" i="19"/>
  <c r="A62" i="66"/>
  <c r="B79" i="19"/>
  <c r="L78"/>
  <c r="C61" i="66"/>
  <c r="E78" i="19"/>
  <c r="F61" i="66"/>
  <c r="C78" i="19"/>
  <c r="A61" i="66"/>
  <c r="B78" i="19"/>
  <c r="L77"/>
  <c r="C60" i="66"/>
  <c r="E77" i="19"/>
  <c r="F60" i="66"/>
  <c r="C77" i="19"/>
  <c r="A60" i="66"/>
  <c r="B77" i="19"/>
  <c r="L76"/>
  <c r="C59" i="66"/>
  <c r="E76" i="19"/>
  <c r="F59" i="66"/>
  <c r="C76" i="19"/>
  <c r="A59" i="66"/>
  <c r="B76" i="19"/>
  <c r="L75"/>
  <c r="C58" i="66"/>
  <c r="E75" i="19"/>
  <c r="F58" i="66"/>
  <c r="C75" i="19"/>
  <c r="A58" i="66"/>
  <c r="B75" i="19"/>
  <c r="L74"/>
  <c r="C57" i="66"/>
  <c r="E74" i="19"/>
  <c r="F57" i="66"/>
  <c r="C74" i="19"/>
  <c r="A57" i="66"/>
  <c r="B74" i="19"/>
  <c r="L73"/>
  <c r="C56" i="66"/>
  <c r="E73" i="19"/>
  <c r="F56" i="66"/>
  <c r="C73" i="19"/>
  <c r="A56" i="66"/>
  <c r="B73" i="19"/>
  <c r="L72"/>
  <c r="C55" i="66"/>
  <c r="E72" i="19"/>
  <c r="F55" i="66"/>
  <c r="C72" i="19"/>
  <c r="A55" i="66"/>
  <c r="B72" i="19"/>
  <c r="L71"/>
  <c r="C54" i="66"/>
  <c r="E71" i="19"/>
  <c r="F54" i="66"/>
  <c r="C71" i="19"/>
  <c r="A54" i="66"/>
  <c r="B71" i="19"/>
  <c r="L70"/>
  <c r="C53" i="66"/>
  <c r="E70" i="19"/>
  <c r="F53" i="66"/>
  <c r="C70" i="19"/>
  <c r="A53" i="66"/>
  <c r="B70" i="19"/>
  <c r="L69"/>
  <c r="C52" i="66"/>
  <c r="E69" i="19"/>
  <c r="F52" i="66"/>
  <c r="C69" i="19"/>
  <c r="A52" i="66"/>
  <c r="B69" i="19"/>
  <c r="L68"/>
  <c r="C51" i="66"/>
  <c r="E68" i="19"/>
  <c r="F51" i="66"/>
  <c r="C68" i="19"/>
  <c r="A51" i="66"/>
  <c r="B68" i="19"/>
  <c r="L67"/>
  <c r="C50" i="66"/>
  <c r="E67" i="19"/>
  <c r="F50" i="66"/>
  <c r="C67" i="19"/>
  <c r="A50" i="66"/>
  <c r="B67" i="19"/>
  <c r="L66"/>
  <c r="C49" i="66"/>
  <c r="E66" i="19"/>
  <c r="F49" i="66"/>
  <c r="C66" i="19"/>
  <c r="A49" i="66"/>
  <c r="B66" i="19"/>
  <c r="L65"/>
  <c r="C48" i="66"/>
  <c r="E65" i="19"/>
  <c r="F48" i="66"/>
  <c r="C65" i="19"/>
  <c r="A48" i="66"/>
  <c r="B65" i="19"/>
  <c r="L64"/>
  <c r="C47" i="66"/>
  <c r="E64" i="19"/>
  <c r="F47" i="66"/>
  <c r="C64" i="19"/>
  <c r="A47" i="66"/>
  <c r="B64" i="19"/>
  <c r="L63"/>
  <c r="C46" i="66"/>
  <c r="E63" i="19"/>
  <c r="F46" i="66"/>
  <c r="C63" i="19"/>
  <c r="A46" i="66"/>
  <c r="B63" i="19"/>
  <c r="L62"/>
  <c r="C45" i="66"/>
  <c r="E62" i="19"/>
  <c r="F45" i="66"/>
  <c r="C62" i="19"/>
  <c r="A45" i="66"/>
  <c r="B62" i="19"/>
  <c r="L61"/>
  <c r="C44" i="66"/>
  <c r="E61" i="19"/>
  <c r="F44" i="66"/>
  <c r="C61" i="19"/>
  <c r="A44" i="66"/>
  <c r="B61" i="19"/>
  <c r="L60"/>
  <c r="C43" i="66"/>
  <c r="E60" i="19"/>
  <c r="F43" i="66"/>
  <c r="C60" i="19"/>
  <c r="A43" i="66"/>
  <c r="B60" i="19"/>
  <c r="L59"/>
  <c r="C42" i="66"/>
  <c r="E59" i="19"/>
  <c r="F42" i="66"/>
  <c r="C59" i="19"/>
  <c r="A42" i="66"/>
  <c r="B59" i="19"/>
  <c r="L58"/>
  <c r="C41" i="66"/>
  <c r="E58" i="19"/>
  <c r="F41" i="66"/>
  <c r="C58" i="19"/>
  <c r="A41" i="66"/>
  <c r="B58" i="19"/>
  <c r="L57"/>
  <c r="C40" i="66"/>
  <c r="E57" i="19"/>
  <c r="F40" i="66"/>
  <c r="C57" i="19"/>
  <c r="A40" i="66"/>
  <c r="B57" i="19"/>
  <c r="L56"/>
  <c r="C39" i="66"/>
  <c r="E56" i="19"/>
  <c r="F39" i="66"/>
  <c r="C56" i="19"/>
  <c r="A39" i="66"/>
  <c r="B56" i="19"/>
  <c r="L55"/>
  <c r="C38" i="66"/>
  <c r="E55" i="19"/>
  <c r="F38" i="66"/>
  <c r="C55" i="19"/>
  <c r="A38" i="66"/>
  <c r="B55" i="19"/>
  <c r="L54"/>
  <c r="C37" i="66"/>
  <c r="E54" i="19"/>
  <c r="F37" i="66"/>
  <c r="C54" i="19"/>
  <c r="A37" i="66"/>
  <c r="B54" i="19"/>
  <c r="L53"/>
  <c r="C36" i="66"/>
  <c r="E53" i="19"/>
  <c r="F36" i="66"/>
  <c r="C53" i="19"/>
  <c r="A36" i="66"/>
  <c r="B53" i="19"/>
  <c r="L52"/>
  <c r="C35" i="66"/>
  <c r="E52" i="19"/>
  <c r="F35" i="66"/>
  <c r="C52" i="19"/>
  <c r="A35" i="66"/>
  <c r="B52" i="19"/>
  <c r="L51"/>
  <c r="C34" i="66"/>
  <c r="E51" i="19"/>
  <c r="F34" i="66"/>
  <c r="C51" i="19"/>
  <c r="A34" i="66"/>
  <c r="B51" i="19"/>
  <c r="L50"/>
  <c r="C33" i="66"/>
  <c r="E50" i="19"/>
  <c r="F33" i="66"/>
  <c r="C50" i="19"/>
  <c r="A33" i="66"/>
  <c r="B50" i="19"/>
  <c r="L49"/>
  <c r="C32" i="66"/>
  <c r="E49" i="19"/>
  <c r="F32" i="66"/>
  <c r="C49" i="19"/>
  <c r="A32" i="66"/>
  <c r="B49" i="19"/>
  <c r="L48"/>
  <c r="C31" i="66"/>
  <c r="E48" i="19"/>
  <c r="F31" i="66"/>
  <c r="C48" i="19"/>
  <c r="A31" i="66"/>
  <c r="B48" i="19"/>
  <c r="L47"/>
  <c r="C30" i="66"/>
  <c r="E47" i="19"/>
  <c r="F30" i="66"/>
  <c r="C47" i="19"/>
  <c r="A30" i="66"/>
  <c r="B47" i="19"/>
  <c r="L46"/>
  <c r="C29" i="66"/>
  <c r="E46" i="19"/>
  <c r="F29" i="66"/>
  <c r="C46" i="19"/>
  <c r="A29" i="66"/>
  <c r="B46" i="19"/>
  <c r="L45"/>
  <c r="C28" i="66"/>
  <c r="E45" i="19"/>
  <c r="F28" i="66"/>
  <c r="C45" i="19"/>
  <c r="A28" i="66"/>
  <c r="B45" i="19"/>
  <c r="L44"/>
  <c r="C27" i="66"/>
  <c r="E44" i="19"/>
  <c r="F27" i="66"/>
  <c r="C44" i="19"/>
  <c r="A27" i="66"/>
  <c r="B44" i="19"/>
  <c r="L43"/>
  <c r="C26" i="66"/>
  <c r="E43" i="19"/>
  <c r="F26" i="66"/>
  <c r="C43" i="19"/>
  <c r="A26" i="66"/>
  <c r="B43" i="19"/>
  <c r="L42"/>
  <c r="C25" i="66"/>
  <c r="E42" i="19"/>
  <c r="F25" i="66"/>
  <c r="C42" i="19"/>
  <c r="A25" i="66"/>
  <c r="B42" i="19"/>
  <c r="L41"/>
  <c r="C24" i="66"/>
  <c r="E41" i="19"/>
  <c r="F24" i="66"/>
  <c r="C41" i="19"/>
  <c r="A24" i="66"/>
  <c r="B41" i="19"/>
  <c r="L40"/>
  <c r="C23" i="66"/>
  <c r="E40" i="19"/>
  <c r="F23" i="66"/>
  <c r="C40" i="19"/>
  <c r="A23" i="66"/>
  <c r="B40" i="19"/>
  <c r="L39"/>
  <c r="C22" i="66"/>
  <c r="E39" i="19"/>
  <c r="F22" i="66"/>
  <c r="C39" i="19"/>
  <c r="A22" i="66"/>
  <c r="B39" i="19"/>
  <c r="L38"/>
  <c r="C21" i="66"/>
  <c r="E38" i="19"/>
  <c r="F21" i="66"/>
  <c r="C38" i="19"/>
  <c r="A21" i="66"/>
  <c r="B38" i="19"/>
  <c r="L37"/>
  <c r="C20" i="66"/>
  <c r="E37" i="19"/>
  <c r="F20" i="66"/>
  <c r="C37" i="19"/>
  <c r="A20" i="66"/>
  <c r="B37" i="19"/>
  <c r="L36"/>
  <c r="C19" i="66"/>
  <c r="E36" i="19"/>
  <c r="F19" i="66"/>
  <c r="C36" i="19"/>
  <c r="A19" i="66"/>
  <c r="B36" i="19"/>
  <c r="L35"/>
  <c r="C18" i="66"/>
  <c r="E35" i="19"/>
  <c r="F18" i="66"/>
  <c r="C35" i="19"/>
  <c r="A18" i="66"/>
  <c r="B35" i="19"/>
  <c r="L34"/>
  <c r="C17" i="66"/>
  <c r="E34" i="19"/>
  <c r="F17" i="66"/>
  <c r="C34" i="19"/>
  <c r="A17" i="66"/>
  <c r="B34" i="19"/>
  <c r="L33"/>
  <c r="C16" i="66"/>
  <c r="E33" i="19"/>
  <c r="F16" i="66"/>
  <c r="C33" i="19"/>
  <c r="A16" i="66"/>
  <c r="B33" i="19"/>
  <c r="C15" i="66"/>
  <c r="E32" i="19"/>
  <c r="F15" i="66"/>
  <c r="C32" i="19"/>
  <c r="A15" i="66"/>
  <c r="B32" i="19"/>
  <c r="L31"/>
  <c r="C14" i="66"/>
  <c r="E31" i="19"/>
  <c r="F14" i="66"/>
  <c r="C31" i="19"/>
  <c r="A14" i="66"/>
  <c r="B31" i="19"/>
  <c r="L30"/>
  <c r="C13" i="66"/>
  <c r="E30" i="19"/>
  <c r="F13" i="66"/>
  <c r="C30" i="19"/>
  <c r="A13" i="66"/>
  <c r="B30" i="19"/>
  <c r="L29"/>
  <c r="C12" i="66"/>
  <c r="E29" i="19"/>
  <c r="F12" i="66"/>
  <c r="C29" i="19"/>
  <c r="A12" i="66"/>
  <c r="B29" i="19"/>
  <c r="L28"/>
  <c r="C11" i="66"/>
  <c r="E28" i="19"/>
  <c r="F11" i="66"/>
  <c r="C28" i="19"/>
  <c r="A11" i="66"/>
  <c r="B28" i="19"/>
  <c r="L27"/>
  <c r="C10" i="66"/>
  <c r="E27" i="19"/>
  <c r="F10" i="66"/>
  <c r="C27" i="19"/>
  <c r="A10" i="66"/>
  <c r="B27" i="19"/>
  <c r="L26"/>
  <c r="C9" i="66"/>
  <c r="E26" i="19"/>
  <c r="F9" i="66"/>
  <c r="C26" i="19"/>
  <c r="A9" i="66"/>
  <c r="B26" i="19"/>
  <c r="L25"/>
  <c r="C8" i="66"/>
  <c r="E25" i="19"/>
  <c r="F8" i="66"/>
  <c r="C25" i="19"/>
  <c r="A8" i="66"/>
  <c r="B25" i="19"/>
  <c r="L24"/>
  <c r="C7" i="66"/>
  <c r="E24" i="19"/>
  <c r="F7" i="66"/>
  <c r="C24" i="19"/>
  <c r="A7" i="66"/>
  <c r="B24" i="19"/>
  <c r="L23"/>
  <c r="C6" i="66"/>
  <c r="E23" i="19"/>
  <c r="F6" i="66"/>
  <c r="C23" i="19"/>
  <c r="A6" i="66"/>
  <c r="B23" i="19"/>
  <c r="L22"/>
  <c r="C5" i="66"/>
  <c r="E22" i="19"/>
  <c r="F5" i="66"/>
  <c r="C22" i="19"/>
  <c r="A5" i="66"/>
  <c r="B22" i="19"/>
  <c r="L21"/>
  <c r="C4" i="66"/>
  <c r="E21" i="19"/>
  <c r="F4" i="66"/>
  <c r="C21" i="19"/>
  <c r="A4" i="66"/>
  <c r="B21" i="19"/>
  <c r="L20"/>
  <c r="C3" i="66"/>
  <c r="E20" i="19"/>
  <c r="F3" i="66"/>
  <c r="C20" i="19"/>
  <c r="A3" i="66"/>
  <c r="B20" i="19"/>
  <c r="L19"/>
  <c r="C2" i="66"/>
  <c r="E19" i="19"/>
  <c r="F2" i="66"/>
  <c r="C19" i="19"/>
  <c r="A2" i="66"/>
  <c r="B19" i="19"/>
  <c r="L18"/>
  <c r="C1" i="66"/>
  <c r="E18" i="19"/>
  <c r="F1" i="66"/>
  <c r="C18" i="19"/>
  <c r="A1" i="66"/>
  <c r="B18" i="19"/>
  <c r="D19" i="68"/>
  <c r="I19"/>
  <c r="D20"/>
  <c r="I20"/>
  <c r="D21"/>
  <c r="I21"/>
  <c r="D22"/>
  <c r="I22"/>
  <c r="D23"/>
  <c r="I23"/>
  <c r="D24"/>
  <c r="I24"/>
  <c r="D25"/>
  <c r="I25"/>
  <c r="D26"/>
  <c r="I26"/>
  <c r="D27"/>
  <c r="I27"/>
  <c r="D28"/>
  <c r="I28"/>
  <c r="D29"/>
  <c r="I29"/>
  <c r="D30"/>
  <c r="I30"/>
  <c r="D31"/>
  <c r="I31"/>
  <c r="D32"/>
  <c r="I32"/>
  <c r="D33"/>
  <c r="I33"/>
  <c r="D34"/>
  <c r="I34"/>
  <c r="D35"/>
  <c r="I35"/>
  <c r="D36"/>
  <c r="I36"/>
  <c r="D37"/>
  <c r="I37"/>
  <c r="D38"/>
  <c r="I38"/>
  <c r="D39"/>
  <c r="I39"/>
  <c r="D40"/>
  <c r="I40"/>
  <c r="D41"/>
  <c r="I41"/>
  <c r="D42"/>
  <c r="I42"/>
  <c r="D43"/>
  <c r="I43"/>
  <c r="D44"/>
  <c r="I44"/>
  <c r="D45"/>
  <c r="I45"/>
  <c r="D46"/>
  <c r="I46"/>
  <c r="D47"/>
  <c r="I47"/>
  <c r="D48"/>
  <c r="I48"/>
  <c r="D49"/>
  <c r="I49"/>
  <c r="D50"/>
  <c r="I50"/>
  <c r="D51"/>
  <c r="I51"/>
  <c r="D52"/>
  <c r="I52"/>
  <c r="D53"/>
  <c r="I53"/>
  <c r="D54"/>
  <c r="I54"/>
  <c r="D55"/>
  <c r="I55"/>
  <c r="D56"/>
  <c r="I56"/>
  <c r="D57"/>
  <c r="I57"/>
  <c r="D58"/>
  <c r="I58"/>
  <c r="D59"/>
  <c r="I59"/>
  <c r="D60"/>
  <c r="I60"/>
  <c r="D61"/>
  <c r="I61"/>
  <c r="D62"/>
  <c r="I62"/>
  <c r="D63"/>
  <c r="I63"/>
  <c r="D64"/>
  <c r="I64"/>
  <c r="D65"/>
  <c r="I65"/>
  <c r="D66"/>
  <c r="I66"/>
  <c r="D67"/>
  <c r="I67"/>
  <c r="D68"/>
  <c r="I68"/>
  <c r="D69"/>
  <c r="I69"/>
  <c r="D70"/>
  <c r="I70"/>
  <c r="D71"/>
  <c r="I71"/>
  <c r="D72"/>
  <c r="I72"/>
  <c r="D73"/>
  <c r="I73"/>
  <c r="D74"/>
  <c r="I74"/>
  <c r="D75"/>
  <c r="I75"/>
  <c r="D76"/>
  <c r="I76"/>
  <c r="D77"/>
  <c r="I77"/>
  <c r="D78"/>
  <c r="I78"/>
  <c r="D79"/>
  <c r="I79"/>
  <c r="D80"/>
  <c r="I80"/>
  <c r="D81"/>
  <c r="I81"/>
  <c r="D82"/>
  <c r="I82"/>
  <c r="D83"/>
  <c r="I83"/>
  <c r="D84"/>
  <c r="I84"/>
  <c r="D85"/>
  <c r="I85"/>
  <c r="D86"/>
  <c r="I86"/>
  <c r="D87"/>
  <c r="I87"/>
  <c r="D88"/>
  <c r="I88"/>
  <c r="D89"/>
  <c r="I89"/>
  <c r="D90"/>
  <c r="I90"/>
  <c r="D91"/>
  <c r="I91"/>
  <c r="D92"/>
  <c r="I92"/>
  <c r="D93"/>
  <c r="I93"/>
  <c r="D94"/>
  <c r="I94"/>
  <c r="D95"/>
  <c r="I95"/>
  <c r="D96"/>
  <c r="I96"/>
  <c r="D97"/>
  <c r="I97"/>
  <c r="D98"/>
  <c r="I98"/>
  <c r="D99"/>
  <c r="I99"/>
  <c r="D100"/>
  <c r="I100"/>
  <c r="D101"/>
  <c r="I101"/>
  <c r="D102"/>
  <c r="I102"/>
  <c r="D103"/>
  <c r="I103"/>
  <c r="D104"/>
  <c r="I104"/>
  <c r="D105"/>
  <c r="I105"/>
  <c r="D106"/>
  <c r="I106"/>
  <c r="D107"/>
  <c r="I107"/>
  <c r="D108"/>
  <c r="I108"/>
  <c r="D109"/>
  <c r="I109"/>
  <c r="D110"/>
  <c r="I110"/>
  <c r="D111"/>
  <c r="I111"/>
  <c r="D112"/>
  <c r="I112"/>
  <c r="D113"/>
  <c r="I113"/>
  <c r="D114"/>
  <c r="I114"/>
  <c r="D115"/>
  <c r="I115"/>
  <c r="D116"/>
  <c r="I116"/>
  <c r="D117"/>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D18"/>
  <c r="I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
  <c r="L117"/>
  <c r="G117"/>
  <c r="K117"/>
  <c r="J117"/>
  <c r="H117"/>
  <c r="E117"/>
  <c r="C117"/>
  <c r="B117"/>
  <c r="L116"/>
  <c r="G116"/>
  <c r="K116"/>
  <c r="J116"/>
  <c r="H116"/>
  <c r="E116"/>
  <c r="C116"/>
  <c r="B116"/>
  <c r="L115"/>
  <c r="G115"/>
  <c r="K115"/>
  <c r="J115"/>
  <c r="H115"/>
  <c r="E115"/>
  <c r="C115"/>
  <c r="B115"/>
  <c r="L114"/>
  <c r="G114"/>
  <c r="K114"/>
  <c r="J114"/>
  <c r="H114"/>
  <c r="E114"/>
  <c r="C114"/>
  <c r="B114"/>
  <c r="L113"/>
  <c r="G113"/>
  <c r="K113"/>
  <c r="J113"/>
  <c r="H113"/>
  <c r="E113"/>
  <c r="C113"/>
  <c r="B113"/>
  <c r="L112"/>
  <c r="G112"/>
  <c r="K112"/>
  <c r="J112"/>
  <c r="H112"/>
  <c r="E112"/>
  <c r="C112"/>
  <c r="B112"/>
  <c r="L111"/>
  <c r="G111"/>
  <c r="K111"/>
  <c r="J111"/>
  <c r="H111"/>
  <c r="E111"/>
  <c r="C111"/>
  <c r="B111"/>
  <c r="L110"/>
  <c r="G110"/>
  <c r="K110"/>
  <c r="J110"/>
  <c r="H110"/>
  <c r="E110"/>
  <c r="C110"/>
  <c r="B110"/>
  <c r="L109"/>
  <c r="G109"/>
  <c r="K109"/>
  <c r="J109"/>
  <c r="H109"/>
  <c r="E109"/>
  <c r="C109"/>
  <c r="B109"/>
  <c r="L108"/>
  <c r="G108"/>
  <c r="K108"/>
  <c r="J108"/>
  <c r="H108"/>
  <c r="E108"/>
  <c r="C108"/>
  <c r="B108"/>
  <c r="L107"/>
  <c r="G107"/>
  <c r="K107"/>
  <c r="J107"/>
  <c r="H107"/>
  <c r="E107"/>
  <c r="C107"/>
  <c r="B107"/>
  <c r="L106"/>
  <c r="G106"/>
  <c r="K106"/>
  <c r="J106"/>
  <c r="H106"/>
  <c r="E106"/>
  <c r="C106"/>
  <c r="B106"/>
  <c r="L105"/>
  <c r="G105"/>
  <c r="K105"/>
  <c r="J105"/>
  <c r="H105"/>
  <c r="E105"/>
  <c r="C105"/>
  <c r="B105"/>
  <c r="L104"/>
  <c r="G104"/>
  <c r="K104"/>
  <c r="J104"/>
  <c r="H104"/>
  <c r="E104"/>
  <c r="C104"/>
  <c r="B104"/>
  <c r="L103"/>
  <c r="G103"/>
  <c r="K103"/>
  <c r="J103"/>
  <c r="H103"/>
  <c r="E103"/>
  <c r="C103"/>
  <c r="B103"/>
  <c r="L102"/>
  <c r="G102"/>
  <c r="K102"/>
  <c r="J102"/>
  <c r="H102"/>
  <c r="E102"/>
  <c r="C102"/>
  <c r="B102"/>
  <c r="L101"/>
  <c r="G101"/>
  <c r="K101"/>
  <c r="J101"/>
  <c r="H101"/>
  <c r="E101"/>
  <c r="C101"/>
  <c r="B101"/>
  <c r="L100"/>
  <c r="G100"/>
  <c r="K100"/>
  <c r="J100"/>
  <c r="H100"/>
  <c r="E100"/>
  <c r="C100"/>
  <c r="B100"/>
  <c r="L99"/>
  <c r="G99"/>
  <c r="K99"/>
  <c r="J99"/>
  <c r="H99"/>
  <c r="E99"/>
  <c r="C99"/>
  <c r="B99"/>
  <c r="L98"/>
  <c r="G98"/>
  <c r="K98"/>
  <c r="J98"/>
  <c r="H98"/>
  <c r="E98"/>
  <c r="C98"/>
  <c r="B98"/>
  <c r="L97"/>
  <c r="G97"/>
  <c r="K97"/>
  <c r="J97"/>
  <c r="H97"/>
  <c r="E97"/>
  <c r="C97"/>
  <c r="B97"/>
  <c r="L96"/>
  <c r="G96"/>
  <c r="K96"/>
  <c r="J96"/>
  <c r="H96"/>
  <c r="E96"/>
  <c r="C96"/>
  <c r="B96"/>
  <c r="L95"/>
  <c r="G95"/>
  <c r="K95"/>
  <c r="J95"/>
  <c r="H95"/>
  <c r="E95"/>
  <c r="C95"/>
  <c r="B95"/>
  <c r="L94"/>
  <c r="G94"/>
  <c r="K94"/>
  <c r="J94"/>
  <c r="H94"/>
  <c r="E94"/>
  <c r="C94"/>
  <c r="B94"/>
  <c r="L93"/>
  <c r="G93"/>
  <c r="K93"/>
  <c r="J93"/>
  <c r="H93"/>
  <c r="E93"/>
  <c r="C93"/>
  <c r="B93"/>
  <c r="L92"/>
  <c r="G92"/>
  <c r="K92"/>
  <c r="J92"/>
  <c r="H92"/>
  <c r="E92"/>
  <c r="C92"/>
  <c r="B92"/>
  <c r="L91"/>
  <c r="G91"/>
  <c r="K91"/>
  <c r="J91"/>
  <c r="H91"/>
  <c r="E91"/>
  <c r="C91"/>
  <c r="B91"/>
  <c r="L90"/>
  <c r="G90"/>
  <c r="K90"/>
  <c r="J90"/>
  <c r="H90"/>
  <c r="E90"/>
  <c r="C90"/>
  <c r="B90"/>
  <c r="L89"/>
  <c r="G89"/>
  <c r="K89"/>
  <c r="J89"/>
  <c r="H89"/>
  <c r="E89"/>
  <c r="C89"/>
  <c r="B89"/>
  <c r="L88"/>
  <c r="G88"/>
  <c r="K88"/>
  <c r="J88"/>
  <c r="H88"/>
  <c r="E88"/>
  <c r="C88"/>
  <c r="B88"/>
  <c r="L87"/>
  <c r="G87"/>
  <c r="K87"/>
  <c r="J87"/>
  <c r="H87"/>
  <c r="E87"/>
  <c r="C87"/>
  <c r="B87"/>
  <c r="L86"/>
  <c r="G86"/>
  <c r="K86"/>
  <c r="J86"/>
  <c r="H86"/>
  <c r="E86"/>
  <c r="C86"/>
  <c r="B86"/>
  <c r="L85"/>
  <c r="G85"/>
  <c r="K85"/>
  <c r="J85"/>
  <c r="H85"/>
  <c r="E85"/>
  <c r="C85"/>
  <c r="B85"/>
  <c r="L84"/>
  <c r="G84"/>
  <c r="K84"/>
  <c r="J84"/>
  <c r="H84"/>
  <c r="E84"/>
  <c r="C84"/>
  <c r="B84"/>
  <c r="L83"/>
  <c r="G83"/>
  <c r="K83"/>
  <c r="J83"/>
  <c r="H83"/>
  <c r="E83"/>
  <c r="C83"/>
  <c r="B83"/>
  <c r="L82"/>
  <c r="G82"/>
  <c r="K82"/>
  <c r="J82"/>
  <c r="BO34" i="63"/>
  <c r="H82" i="68"/>
  <c r="BO33" i="63"/>
  <c r="E82" i="68"/>
  <c r="C82"/>
  <c r="B82"/>
  <c r="L81"/>
  <c r="G81"/>
  <c r="K81"/>
  <c r="J81"/>
  <c r="BN34" i="63"/>
  <c r="H81" i="68"/>
  <c r="BN33" i="63"/>
  <c r="E81" i="68"/>
  <c r="C81"/>
  <c r="B81"/>
  <c r="L80"/>
  <c r="G80"/>
  <c r="K80"/>
  <c r="J80"/>
  <c r="BM34" i="63"/>
  <c r="H80" i="68"/>
  <c r="BM33" i="63"/>
  <c r="E80" i="68"/>
  <c r="C80"/>
  <c r="B80"/>
  <c r="L79"/>
  <c r="G79"/>
  <c r="K79"/>
  <c r="J79"/>
  <c r="BL34" i="63"/>
  <c r="H79" i="68"/>
  <c r="BL33" i="63"/>
  <c r="E79" i="68"/>
  <c r="C79"/>
  <c r="B79"/>
  <c r="L78"/>
  <c r="G78"/>
  <c r="K78"/>
  <c r="J78"/>
  <c r="BK34" i="63"/>
  <c r="H78" i="68"/>
  <c r="BK33" i="63"/>
  <c r="E78" i="68"/>
  <c r="C78"/>
  <c r="B78"/>
  <c r="L77"/>
  <c r="G77"/>
  <c r="K77"/>
  <c r="J77"/>
  <c r="BJ34" i="63"/>
  <c r="H77" i="68"/>
  <c r="BJ33" i="63"/>
  <c r="E77" i="68"/>
  <c r="C77"/>
  <c r="B77"/>
  <c r="L76"/>
  <c r="G76"/>
  <c r="K76"/>
  <c r="J76"/>
  <c r="BI34" i="63"/>
  <c r="H76" i="68"/>
  <c r="BI33" i="63"/>
  <c r="E76" i="68"/>
  <c r="C76"/>
  <c r="B76"/>
  <c r="L75"/>
  <c r="G75"/>
  <c r="K75"/>
  <c r="J75"/>
  <c r="BH34" i="63"/>
  <c r="H75" i="68"/>
  <c r="BH33" i="63"/>
  <c r="E75" i="68"/>
  <c r="C75"/>
  <c r="B75"/>
  <c r="L74"/>
  <c r="G74"/>
  <c r="K74"/>
  <c r="J74"/>
  <c r="BG34" i="63"/>
  <c r="H74" i="68"/>
  <c r="BG33" i="63"/>
  <c r="E74" i="68"/>
  <c r="C74"/>
  <c r="B74"/>
  <c r="L73"/>
  <c r="G73"/>
  <c r="K73"/>
  <c r="J73"/>
  <c r="BF34" i="63"/>
  <c r="H73" i="68"/>
  <c r="BF33" i="63"/>
  <c r="E73" i="68"/>
  <c r="C73"/>
  <c r="B73"/>
  <c r="L72"/>
  <c r="G72"/>
  <c r="K72"/>
  <c r="J72"/>
  <c r="BE34" i="63"/>
  <c r="H72" i="68"/>
  <c r="BE33" i="63"/>
  <c r="E72" i="68"/>
  <c r="C72"/>
  <c r="B72"/>
  <c r="L71"/>
  <c r="G71"/>
  <c r="K71"/>
  <c r="J71"/>
  <c r="BD34" i="63"/>
  <c r="H71" i="68"/>
  <c r="BD33" i="63"/>
  <c r="E71" i="68"/>
  <c r="C71"/>
  <c r="B71"/>
  <c r="L70"/>
  <c r="G70"/>
  <c r="K70"/>
  <c r="J70"/>
  <c r="BC34" i="63"/>
  <c r="H70" i="68"/>
  <c r="BC33" i="63"/>
  <c r="E70" i="68"/>
  <c r="C70"/>
  <c r="B70"/>
  <c r="L69"/>
  <c r="G69"/>
  <c r="K69"/>
  <c r="J69"/>
  <c r="BB34" i="63"/>
  <c r="H69" i="68"/>
  <c r="BB33" i="63"/>
  <c r="E69" i="68"/>
  <c r="C69"/>
  <c r="B69"/>
  <c r="L68"/>
  <c r="G68"/>
  <c r="K68"/>
  <c r="J68"/>
  <c r="BA34" i="63"/>
  <c r="H68" i="68"/>
  <c r="BA33" i="63"/>
  <c r="E68" i="68"/>
  <c r="C68"/>
  <c r="B68"/>
  <c r="L67"/>
  <c r="G67"/>
  <c r="K67"/>
  <c r="J67"/>
  <c r="AZ34" i="63"/>
  <c r="H67" i="68"/>
  <c r="AZ33" i="63"/>
  <c r="E67" i="68"/>
  <c r="C67"/>
  <c r="B67"/>
  <c r="L66"/>
  <c r="G66"/>
  <c r="K66"/>
  <c r="J66"/>
  <c r="AY34" i="63"/>
  <c r="H66" i="68"/>
  <c r="AY33" i="63"/>
  <c r="E66" i="68"/>
  <c r="C66"/>
  <c r="B66"/>
  <c r="L65"/>
  <c r="G65"/>
  <c r="K65"/>
  <c r="J65"/>
  <c r="AX34" i="63"/>
  <c r="H65" i="68"/>
  <c r="AX33" i="63"/>
  <c r="E65" i="68"/>
  <c r="C65"/>
  <c r="B65"/>
  <c r="L64"/>
  <c r="G64"/>
  <c r="K64"/>
  <c r="J64"/>
  <c r="AW34" i="63"/>
  <c r="H64" i="68"/>
  <c r="AW33" i="63"/>
  <c r="E64" i="68"/>
  <c r="C64"/>
  <c r="B64"/>
  <c r="L63"/>
  <c r="G63"/>
  <c r="K63"/>
  <c r="J63"/>
  <c r="AV34" i="63"/>
  <c r="H63" i="68"/>
  <c r="AV33" i="63"/>
  <c r="E63" i="68"/>
  <c r="C63"/>
  <c r="B63"/>
  <c r="L62"/>
  <c r="G62"/>
  <c r="K62"/>
  <c r="J62"/>
  <c r="AU34" i="63"/>
  <c r="H62" i="68"/>
  <c r="AU33" i="63"/>
  <c r="E62" i="68"/>
  <c r="C62"/>
  <c r="B62"/>
  <c r="L61"/>
  <c r="G61"/>
  <c r="K61"/>
  <c r="J61"/>
  <c r="AT34" i="63"/>
  <c r="H61" i="68"/>
  <c r="AT33" i="63"/>
  <c r="E61" i="68"/>
  <c r="C61"/>
  <c r="B61"/>
  <c r="L60"/>
  <c r="G60"/>
  <c r="K60"/>
  <c r="J60"/>
  <c r="AS34" i="63"/>
  <c r="H60" i="68"/>
  <c r="AS33" i="63"/>
  <c r="E60" i="68"/>
  <c r="C60"/>
  <c r="B60"/>
  <c r="L59"/>
  <c r="G59"/>
  <c r="K59"/>
  <c r="J59"/>
  <c r="AR34" i="63"/>
  <c r="H59" i="68"/>
  <c r="AR33" i="63"/>
  <c r="E59" i="68"/>
  <c r="C59"/>
  <c r="B59"/>
  <c r="L58"/>
  <c r="G58"/>
  <c r="K58"/>
  <c r="J58"/>
  <c r="AQ34" i="63"/>
  <c r="H58" i="68"/>
  <c r="AQ33" i="63"/>
  <c r="E58" i="68"/>
  <c r="C58"/>
  <c r="B58"/>
  <c r="L57"/>
  <c r="G57"/>
  <c r="K57"/>
  <c r="J57"/>
  <c r="AP34" i="63"/>
  <c r="H57" i="68"/>
  <c r="AP33" i="63"/>
  <c r="E57" i="68"/>
  <c r="C57"/>
  <c r="B57"/>
  <c r="L56"/>
  <c r="G56"/>
  <c r="K56"/>
  <c r="J56"/>
  <c r="AO34" i="63"/>
  <c r="H56" i="68"/>
  <c r="AO33" i="63"/>
  <c r="E56" i="68"/>
  <c r="C56"/>
  <c r="B56"/>
  <c r="L55"/>
  <c r="G55"/>
  <c r="K55"/>
  <c r="J55"/>
  <c r="AN34" i="63"/>
  <c r="H55" i="68"/>
  <c r="AN33" i="63"/>
  <c r="E55" i="68"/>
  <c r="C55"/>
  <c r="B55"/>
  <c r="L54"/>
  <c r="G54"/>
  <c r="K54"/>
  <c r="J54"/>
  <c r="AM34" i="63"/>
  <c r="H54" i="68"/>
  <c r="AM33" i="63"/>
  <c r="E54" i="68"/>
  <c r="C54"/>
  <c r="B54"/>
  <c r="L53"/>
  <c r="G53"/>
  <c r="K53"/>
  <c r="J53"/>
  <c r="AL34" i="63"/>
  <c r="H53" i="68"/>
  <c r="AL33" i="63"/>
  <c r="E53" i="68"/>
  <c r="C53"/>
  <c r="B53"/>
  <c r="L52"/>
  <c r="G52"/>
  <c r="K52"/>
  <c r="J52"/>
  <c r="AK34" i="63"/>
  <c r="H52" i="68"/>
  <c r="AK33" i="63"/>
  <c r="E52" i="68"/>
  <c r="C52"/>
  <c r="B52"/>
  <c r="L51"/>
  <c r="G51"/>
  <c r="K51"/>
  <c r="J51"/>
  <c r="AJ34" i="63"/>
  <c r="H51" i="68"/>
  <c r="AJ33" i="63"/>
  <c r="E51" i="68"/>
  <c r="C51"/>
  <c r="B51"/>
  <c r="L50"/>
  <c r="G50"/>
  <c r="K50"/>
  <c r="J50"/>
  <c r="AI34" i="63"/>
  <c r="H50" i="68"/>
  <c r="AI33" i="63"/>
  <c r="E50" i="68"/>
  <c r="C50"/>
  <c r="B50"/>
  <c r="L49"/>
  <c r="G49"/>
  <c r="K49"/>
  <c r="J49"/>
  <c r="AH34" i="63"/>
  <c r="H49" i="68"/>
  <c r="AH33" i="63"/>
  <c r="E49" i="68"/>
  <c r="C49"/>
  <c r="B49"/>
  <c r="L48"/>
  <c r="G48"/>
  <c r="K48"/>
  <c r="J48"/>
  <c r="AG34" i="63"/>
  <c r="H48" i="68"/>
  <c r="AG33" i="63"/>
  <c r="E48" i="68"/>
  <c r="C48"/>
  <c r="B48"/>
  <c r="L47"/>
  <c r="G47"/>
  <c r="K47"/>
  <c r="J47"/>
  <c r="AF34" i="63"/>
  <c r="H47" i="68"/>
  <c r="AF33" i="63"/>
  <c r="E47" i="68"/>
  <c r="C47"/>
  <c r="B47"/>
  <c r="L46"/>
  <c r="G46"/>
  <c r="K46"/>
  <c r="J46"/>
  <c r="AE34" i="63"/>
  <c r="H46" i="68"/>
  <c r="AE33" i="63"/>
  <c r="E46" i="68"/>
  <c r="C46"/>
  <c r="B46"/>
  <c r="L45"/>
  <c r="G45"/>
  <c r="K45"/>
  <c r="J45"/>
  <c r="AD34" i="63"/>
  <c r="H45" i="68"/>
  <c r="AD33" i="63"/>
  <c r="E45" i="68"/>
  <c r="C45"/>
  <c r="B45"/>
  <c r="L44"/>
  <c r="G44"/>
  <c r="K44"/>
  <c r="J44"/>
  <c r="AC34" i="63"/>
  <c r="H44" i="68"/>
  <c r="AC33" i="63"/>
  <c r="E44" i="68"/>
  <c r="C44"/>
  <c r="B44"/>
  <c r="L43"/>
  <c r="G43"/>
  <c r="K43"/>
  <c r="J43"/>
  <c r="AB34" i="63"/>
  <c r="H43" i="68"/>
  <c r="AB33" i="63"/>
  <c r="E43" i="68"/>
  <c r="C43"/>
  <c r="B43"/>
  <c r="L42"/>
  <c r="G42"/>
  <c r="K42"/>
  <c r="J42"/>
  <c r="AA34" i="63"/>
  <c r="H42" i="68"/>
  <c r="AA33" i="63"/>
  <c r="E42" i="68"/>
  <c r="C42"/>
  <c r="B42"/>
  <c r="L41"/>
  <c r="G41"/>
  <c r="K41"/>
  <c r="J41"/>
  <c r="Z34" i="63"/>
  <c r="H41" i="68"/>
  <c r="Z33" i="63"/>
  <c r="E41" i="68"/>
  <c r="C41"/>
  <c r="B41"/>
  <c r="L40"/>
  <c r="G40"/>
  <c r="K40"/>
  <c r="J40"/>
  <c r="Y34" i="63"/>
  <c r="H40" i="68"/>
  <c r="Y33" i="63"/>
  <c r="E40" i="68"/>
  <c r="C40"/>
  <c r="B40"/>
  <c r="L39"/>
  <c r="G39"/>
  <c r="K39"/>
  <c r="J39"/>
  <c r="X34" i="63"/>
  <c r="H39" i="68"/>
  <c r="X33" i="63"/>
  <c r="E39" i="68"/>
  <c r="C39"/>
  <c r="B39"/>
  <c r="L38"/>
  <c r="G38"/>
  <c r="K38"/>
  <c r="J38"/>
  <c r="W34" i="63"/>
  <c r="H38" i="68"/>
  <c r="W33" i="63"/>
  <c r="E38" i="68"/>
  <c r="C38"/>
  <c r="B38"/>
  <c r="L37"/>
  <c r="G37"/>
  <c r="K37"/>
  <c r="J37"/>
  <c r="V34" i="63"/>
  <c r="H37" i="68"/>
  <c r="V33" i="63"/>
  <c r="E37" i="68"/>
  <c r="C37"/>
  <c r="B37"/>
  <c r="L36"/>
  <c r="G36"/>
  <c r="K36"/>
  <c r="J36"/>
  <c r="U34" i="63"/>
  <c r="H36" i="68"/>
  <c r="U33" i="63"/>
  <c r="E36" i="68"/>
  <c r="C36"/>
  <c r="B36"/>
  <c r="L35"/>
  <c r="G35"/>
  <c r="K35"/>
  <c r="J35"/>
  <c r="T34" i="63"/>
  <c r="H35" i="68"/>
  <c r="T33" i="63"/>
  <c r="E35" i="68"/>
  <c r="C35"/>
  <c r="B35"/>
  <c r="L34"/>
  <c r="G34"/>
  <c r="K34"/>
  <c r="J34"/>
  <c r="S34" i="63"/>
  <c r="H34" i="68"/>
  <c r="S33" i="63"/>
  <c r="E34" i="68"/>
  <c r="C34"/>
  <c r="B34"/>
  <c r="L33"/>
  <c r="G33"/>
  <c r="K33"/>
  <c r="J33"/>
  <c r="R34" i="63"/>
  <c r="H33" i="68"/>
  <c r="R33" i="63"/>
  <c r="E33" i="68"/>
  <c r="C33"/>
  <c r="B33"/>
  <c r="L32"/>
  <c r="G32"/>
  <c r="K32"/>
  <c r="J32"/>
  <c r="Q34" i="63"/>
  <c r="H32" i="68"/>
  <c r="Q33" i="63"/>
  <c r="E32" i="68"/>
  <c r="C32"/>
  <c r="B32"/>
  <c r="G31"/>
  <c r="H31"/>
  <c r="J31"/>
  <c r="K31"/>
  <c r="L31"/>
  <c r="E31"/>
  <c r="C31"/>
  <c r="B31"/>
  <c r="G30"/>
  <c r="H30"/>
  <c r="J30"/>
  <c r="K30"/>
  <c r="L30"/>
  <c r="E30"/>
  <c r="C30"/>
  <c r="B30"/>
  <c r="G29"/>
  <c r="H29"/>
  <c r="J29"/>
  <c r="K29"/>
  <c r="L29"/>
  <c r="E29"/>
  <c r="C29"/>
  <c r="B29"/>
  <c r="G28"/>
  <c r="H28"/>
  <c r="J28"/>
  <c r="K28"/>
  <c r="L28"/>
  <c r="E28"/>
  <c r="C28"/>
  <c r="B28"/>
  <c r="G27"/>
  <c r="H27"/>
  <c r="J27"/>
  <c r="K27"/>
  <c r="L27"/>
  <c r="E27"/>
  <c r="C27"/>
  <c r="B27"/>
  <c r="G26"/>
  <c r="H26"/>
  <c r="J26"/>
  <c r="K26"/>
  <c r="L26"/>
  <c r="E26"/>
  <c r="C26"/>
  <c r="B26"/>
  <c r="G25"/>
  <c r="H25"/>
  <c r="J25"/>
  <c r="K25"/>
  <c r="L25"/>
  <c r="E25"/>
  <c r="C25"/>
  <c r="B25"/>
  <c r="G24"/>
  <c r="H24"/>
  <c r="J24"/>
  <c r="K24"/>
  <c r="L24"/>
  <c r="E24"/>
  <c r="C24"/>
  <c r="B24"/>
  <c r="G23"/>
  <c r="H23"/>
  <c r="J23"/>
  <c r="K23"/>
  <c r="L23"/>
  <c r="E23"/>
  <c r="C23"/>
  <c r="B23"/>
  <c r="G22"/>
  <c r="H22"/>
  <c r="J22"/>
  <c r="K22"/>
  <c r="L22"/>
  <c r="E22"/>
  <c r="C22"/>
  <c r="B22"/>
  <c r="G21"/>
  <c r="H21"/>
  <c r="J21"/>
  <c r="K21"/>
  <c r="L21"/>
  <c r="E21"/>
  <c r="C21"/>
  <c r="B21"/>
  <c r="G20"/>
  <c r="H20"/>
  <c r="J20"/>
  <c r="K20"/>
  <c r="L20"/>
  <c r="E20"/>
  <c r="C20"/>
  <c r="B20"/>
  <c r="G19"/>
  <c r="H19"/>
  <c r="J19"/>
  <c r="K19"/>
  <c r="L19"/>
  <c r="E19"/>
  <c r="C19"/>
  <c r="B19"/>
  <c r="G18"/>
  <c r="H18"/>
  <c r="J18"/>
  <c r="K18"/>
  <c r="L18"/>
  <c r="E18"/>
  <c r="C18"/>
  <c r="B18"/>
  <c r="E13"/>
  <c r="K1" i="67"/>
  <c r="E20" i="66"/>
  <c r="G22"/>
  <c r="D23"/>
  <c r="E24"/>
  <c r="G26"/>
  <c r="D27"/>
  <c r="E28"/>
  <c r="G30"/>
  <c r="D31"/>
  <c r="E32"/>
  <c r="G34"/>
  <c r="D35"/>
  <c r="E36"/>
  <c r="G38"/>
  <c r="D39"/>
  <c r="E40"/>
  <c r="G42"/>
  <c r="D43"/>
  <c r="E44"/>
  <c r="G46"/>
  <c r="D47"/>
  <c r="E48"/>
  <c r="G50"/>
  <c r="D51"/>
  <c r="E52"/>
  <c r="G21"/>
  <c r="D22"/>
  <c r="E23"/>
  <c r="G25"/>
  <c r="D26"/>
  <c r="E27"/>
  <c r="G29"/>
  <c r="D30"/>
  <c r="E31"/>
  <c r="G33"/>
  <c r="D34"/>
  <c r="E35"/>
  <c r="G37"/>
  <c r="D38"/>
  <c r="E39"/>
  <c r="G41"/>
  <c r="D42"/>
  <c r="E43"/>
  <c r="G45"/>
  <c r="D46"/>
  <c r="E47"/>
  <c r="G49"/>
  <c r="D50"/>
  <c r="E51"/>
  <c r="G53"/>
  <c r="D54"/>
  <c r="G20"/>
  <c r="D21"/>
  <c r="E22"/>
  <c r="G24"/>
  <c r="D25"/>
  <c r="E26"/>
  <c r="G28"/>
  <c r="D29"/>
  <c r="E30"/>
  <c r="G32"/>
  <c r="D33"/>
  <c r="E34"/>
  <c r="G36"/>
  <c r="D37"/>
  <c r="E38"/>
  <c r="G40"/>
  <c r="D41"/>
  <c r="E42"/>
  <c r="G44"/>
  <c r="D45"/>
  <c r="E46"/>
  <c r="G48"/>
  <c r="D49"/>
  <c r="E50"/>
  <c r="G52"/>
  <c r="D53"/>
  <c r="E54"/>
  <c r="G56"/>
  <c r="D57"/>
  <c r="E58"/>
  <c r="G60"/>
  <c r="D61"/>
  <c r="E62"/>
  <c r="G64"/>
  <c r="D65"/>
  <c r="E66"/>
  <c r="B67"/>
  <c r="D20"/>
  <c r="E29"/>
  <c r="G31"/>
  <c r="H34"/>
  <c r="D36"/>
  <c r="E45"/>
  <c r="G47"/>
  <c r="H50"/>
  <c r="D52"/>
  <c r="E57"/>
  <c r="G59"/>
  <c r="E60"/>
  <c r="G62"/>
  <c r="E63"/>
  <c r="D64"/>
  <c r="G65"/>
  <c r="D67"/>
  <c r="B68"/>
  <c r="H68"/>
  <c r="G68"/>
  <c r="D69"/>
  <c r="E70"/>
  <c r="B71"/>
  <c r="G72"/>
  <c r="D73"/>
  <c r="E74"/>
  <c r="B75"/>
  <c r="G76"/>
  <c r="D77"/>
  <c r="E78"/>
  <c r="B79"/>
  <c r="G80"/>
  <c r="D81"/>
  <c r="E82"/>
  <c r="B83"/>
  <c r="G84"/>
  <c r="D85"/>
  <c r="E86"/>
  <c r="B87"/>
  <c r="G88"/>
  <c r="D89"/>
  <c r="E90"/>
  <c r="B91"/>
  <c r="G92"/>
  <c r="D93"/>
  <c r="E94"/>
  <c r="B95"/>
  <c r="E25"/>
  <c r="G27"/>
  <c r="H30"/>
  <c r="D32"/>
  <c r="E41"/>
  <c r="G43"/>
  <c r="H46"/>
  <c r="D48"/>
  <c r="D55"/>
  <c r="B56"/>
  <c r="H56"/>
  <c r="D58"/>
  <c r="E61"/>
  <c r="G63"/>
  <c r="E64"/>
  <c r="G66"/>
  <c r="E67"/>
  <c r="D68"/>
  <c r="E69"/>
  <c r="B70"/>
  <c r="G71"/>
  <c r="D72"/>
  <c r="E73"/>
  <c r="B74"/>
  <c r="G75"/>
  <c r="D76"/>
  <c r="E77"/>
  <c r="B78"/>
  <c r="G79"/>
  <c r="D80"/>
  <c r="E81"/>
  <c r="B82"/>
  <c r="G83"/>
  <c r="D84"/>
  <c r="E85"/>
  <c r="B86"/>
  <c r="G87"/>
  <c r="D88"/>
  <c r="E89"/>
  <c r="B90"/>
  <c r="G91"/>
  <c r="D92"/>
  <c r="E93"/>
  <c r="B94"/>
  <c r="G95"/>
  <c r="D96"/>
  <c r="E97"/>
  <c r="E21"/>
  <c r="G23"/>
  <c r="D28"/>
  <c r="E37"/>
  <c r="G39"/>
  <c r="H42"/>
  <c r="D44"/>
  <c r="E53"/>
  <c r="E55"/>
  <c r="D56"/>
  <c r="G57"/>
  <c r="D59"/>
  <c r="D62"/>
  <c r="E65"/>
  <c r="G67"/>
  <c r="E68"/>
  <c r="B69"/>
  <c r="G70"/>
  <c r="D71"/>
  <c r="E72"/>
  <c r="B73"/>
  <c r="G74"/>
  <c r="D75"/>
  <c r="E76"/>
  <c r="B77"/>
  <c r="G78"/>
  <c r="D79"/>
  <c r="E80"/>
  <c r="B81"/>
  <c r="G82"/>
  <c r="D83"/>
  <c r="E84"/>
  <c r="B85"/>
  <c r="G86"/>
  <c r="D87"/>
  <c r="E88"/>
  <c r="B89"/>
  <c r="G90"/>
  <c r="D91"/>
  <c r="E92"/>
  <c r="B93"/>
  <c r="G94"/>
  <c r="D95"/>
  <c r="E96"/>
  <c r="B97"/>
  <c r="G98"/>
  <c r="H22"/>
  <c r="D24"/>
  <c r="E33"/>
  <c r="G35"/>
  <c r="H38"/>
  <c r="D40"/>
  <c r="E49"/>
  <c r="G51"/>
  <c r="G54"/>
  <c r="G55"/>
  <c r="E56"/>
  <c r="H58"/>
  <c r="G58"/>
  <c r="E59"/>
  <c r="D60"/>
  <c r="H61"/>
  <c r="G61"/>
  <c r="D63"/>
  <c r="H64"/>
  <c r="D66"/>
  <c r="G69"/>
  <c r="D70"/>
  <c r="E71"/>
  <c r="B72"/>
  <c r="H72"/>
  <c r="G73"/>
  <c r="D74"/>
  <c r="E75"/>
  <c r="B76"/>
  <c r="H76"/>
  <c r="G77"/>
  <c r="D78"/>
  <c r="E79"/>
  <c r="B80"/>
  <c r="H80"/>
  <c r="G81"/>
  <c r="D82"/>
  <c r="B84"/>
  <c r="H84"/>
  <c r="D86"/>
  <c r="E95"/>
  <c r="B98"/>
  <c r="E91"/>
  <c r="G93"/>
  <c r="B96"/>
  <c r="H96"/>
  <c r="D97"/>
  <c r="D98"/>
  <c r="E87"/>
  <c r="G89"/>
  <c r="B92"/>
  <c r="H92"/>
  <c r="D94"/>
  <c r="G97"/>
  <c r="E98"/>
  <c r="E83"/>
  <c r="G85"/>
  <c r="B88"/>
  <c r="H88"/>
  <c r="D90"/>
  <c r="G96"/>
  <c r="G99"/>
  <c r="D100"/>
  <c r="A101"/>
  <c r="E101"/>
  <c r="B102"/>
  <c r="F102"/>
  <c r="D99"/>
  <c r="E100"/>
  <c r="B101"/>
  <c r="F101"/>
  <c r="C102"/>
  <c r="G102"/>
  <c r="E99"/>
  <c r="B100"/>
  <c r="C101"/>
  <c r="G101"/>
  <c r="D102"/>
  <c r="E102"/>
  <c r="B99"/>
  <c r="D101"/>
  <c r="A102"/>
  <c r="G100"/>
  <c r="D4"/>
  <c r="D8"/>
  <c r="D12"/>
  <c r="D16"/>
  <c r="D10"/>
  <c r="D1"/>
  <c r="D5"/>
  <c r="D9"/>
  <c r="D13"/>
  <c r="D17"/>
  <c r="D6"/>
  <c r="D18"/>
  <c r="D3"/>
  <c r="D7"/>
  <c r="D11"/>
  <c r="D15"/>
  <c r="D19"/>
  <c r="D2"/>
  <c r="D14"/>
  <c r="G7"/>
  <c r="E9"/>
  <c r="G11"/>
  <c r="E13"/>
  <c r="G2"/>
  <c r="G5"/>
  <c r="G9"/>
  <c r="E8"/>
  <c r="G10"/>
  <c r="E12"/>
  <c r="G14"/>
  <c r="E16"/>
  <c r="G18"/>
  <c r="G1"/>
  <c r="E3"/>
  <c r="E7"/>
  <c r="G8"/>
  <c r="E10"/>
  <c r="G12"/>
  <c r="E14"/>
  <c r="G16"/>
  <c r="E18"/>
  <c r="E1"/>
  <c r="G3"/>
  <c r="E5"/>
  <c r="G15"/>
  <c r="E17"/>
  <c r="G19"/>
  <c r="E4"/>
  <c r="G6"/>
  <c r="E11"/>
  <c r="E19"/>
  <c r="E15"/>
  <c r="G17"/>
  <c r="G13"/>
  <c r="E6"/>
  <c r="E2"/>
  <c r="G4"/>
  <c r="H100"/>
  <c r="H89"/>
  <c r="H73"/>
  <c r="H94"/>
  <c r="H78"/>
  <c r="H66"/>
  <c r="H91"/>
  <c r="H75"/>
  <c r="H65"/>
  <c r="H62"/>
  <c r="H67"/>
  <c r="H35"/>
  <c r="H52"/>
  <c r="H36"/>
  <c r="H49"/>
  <c r="H33"/>
  <c r="H98"/>
  <c r="H93"/>
  <c r="H77"/>
  <c r="H82"/>
  <c r="H95"/>
  <c r="H79"/>
  <c r="H55"/>
  <c r="H39"/>
  <c r="H23"/>
  <c r="H40"/>
  <c r="H24"/>
  <c r="H53"/>
  <c r="H37"/>
  <c r="H21"/>
  <c r="H51"/>
  <c r="H97"/>
  <c r="H81"/>
  <c r="H86"/>
  <c r="H70"/>
  <c r="H83"/>
  <c r="H54"/>
  <c r="H59"/>
  <c r="H43"/>
  <c r="H27"/>
  <c r="H20"/>
  <c r="H44"/>
  <c r="H28"/>
  <c r="H41"/>
  <c r="H25"/>
  <c r="H85"/>
  <c r="H69"/>
  <c r="H60"/>
  <c r="H57"/>
  <c r="H26"/>
  <c r="H90"/>
  <c r="H74"/>
  <c r="H87"/>
  <c r="H71"/>
  <c r="H63"/>
  <c r="H47"/>
  <c r="H31"/>
  <c r="H48"/>
  <c r="H32"/>
  <c r="H45"/>
  <c r="H29"/>
  <c r="H101"/>
  <c r="H99"/>
  <c r="H102"/>
  <c r="H1"/>
  <c r="H8"/>
  <c r="H6"/>
  <c r="H4"/>
  <c r="H18"/>
  <c r="H2"/>
  <c r="H13"/>
  <c r="H11"/>
  <c r="H15"/>
  <c r="H14"/>
  <c r="H19"/>
  <c r="H5"/>
  <c r="H9"/>
  <c r="H17"/>
  <c r="H16"/>
  <c r="H3"/>
  <c r="H10"/>
  <c r="H7"/>
  <c r="H12"/>
  <c r="E13" i="19"/>
  <c r="B1" i="59"/>
  <c r="B2"/>
  <c r="A32" i="63"/>
  <c r="A31"/>
  <c r="A30"/>
  <c r="E32" i="59"/>
  <c r="A3" i="63"/>
  <c r="A5"/>
  <c r="A7"/>
  <c r="A9"/>
  <c r="A11"/>
  <c r="A13"/>
  <c r="A15"/>
  <c r="A17"/>
  <c r="A19"/>
  <c r="A21"/>
  <c r="A23"/>
  <c r="A25"/>
  <c r="A27"/>
  <c r="A29"/>
  <c r="A4"/>
  <c r="A6"/>
  <c r="A8"/>
  <c r="A10"/>
  <c r="A12"/>
  <c r="A14"/>
  <c r="A16"/>
  <c r="A18"/>
  <c r="A20"/>
  <c r="A22"/>
  <c r="A24"/>
  <c r="A26"/>
  <c r="A28"/>
  <c r="A2"/>
  <c r="A3" i="59"/>
  <c r="D3"/>
  <c r="D2"/>
  <c r="D5"/>
  <c r="D7"/>
  <c r="D9"/>
  <c r="D11"/>
  <c r="D13"/>
  <c r="D15"/>
  <c r="D17"/>
  <c r="D19"/>
  <c r="D21"/>
  <c r="D23"/>
  <c r="D25"/>
  <c r="D27"/>
  <c r="D29"/>
  <c r="D4"/>
  <c r="D6"/>
  <c r="D8"/>
  <c r="D10"/>
  <c r="D12"/>
  <c r="D14"/>
  <c r="D16"/>
  <c r="D18"/>
  <c r="D20"/>
  <c r="D22"/>
  <c r="D24"/>
  <c r="D26"/>
  <c r="D28"/>
  <c r="D30"/>
  <c r="G2"/>
  <c r="F13"/>
  <c r="F5"/>
  <c r="F11"/>
  <c r="F10"/>
  <c r="F3"/>
  <c r="F7"/>
  <c r="F6"/>
  <c r="F12"/>
  <c r="F2"/>
  <c r="F14"/>
  <c r="F8"/>
  <c r="F9"/>
  <c r="F4"/>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<sst xmlns="http://schemas.openxmlformats.org/spreadsheetml/2006/main" count="1060" uniqueCount="755">
  <si>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</si>
  <si>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</si>
  <si>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</si>
  <si>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</si>
  <si>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</si>
  <si>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</si>
  <si>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</si>
  <si>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</si>
  <si>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</si>
  <si>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</si>
  <si>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</si>
  <si>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</si>
  <si>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</si>
  <si>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</si>
  <si>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ASTREINTES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</si>
  <si>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</si>
  <si>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</si>
  <si>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</si>
  <si>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</si>
  <si>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</si>
  <si>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</si>
  <si>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</si>
  <si>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</si>
  <si>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</si>
  <si>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</si>
  <si>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</si>
  <si>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</si>
  <si>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</si>
  <si>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</si>
  <si>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</si>
  <si>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</si>
  <si>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</si>
  <si>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</si>
  <si>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</si>
  <si>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</si>
  <si>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</si>
  <si>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AS</t>
  </si>
  <si>
    <t>Feri</t>
  </si>
  <si>
    <t>JRS</t>
  </si>
  <si>
    <t>SDJF</t>
  </si>
  <si>
    <t>SEM</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</si>
  <si>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</si>
  <si>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</si>
  <si>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</si>
  <si>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</si>
  <si>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</si>
  <si>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</si>
  <si>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</si>
  <si>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</si>
  <si>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</si>
  <si>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</si>
  <si>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</si>
  <si>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</si>
  <si>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</si>
  <si>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</si>
  <si>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</si>
  <si>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</si>
  <si>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</si>
  <si>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</si>
  <si>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</si>
  <si>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</si>
  <si>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</si>
  <si>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</si>
  <si>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</si>
  <si>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</si>
  <si>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</si>
  <si>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</si>
  <si>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</si>
  <si>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</si>
  <si>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</si>
  <si>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</si>
  <si>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</si>
  <si>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</si>
  <si>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</si>
  <si>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</si>
  <si>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</si>
  <si>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</si>
  <si>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</si>
  <si>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</si>
  <si>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</si>
  <si>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</si>
  <si>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</si>
  <si>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</si>
  <si>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</si>
  <si>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</si>
  <si>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</si>
  <si>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</si>
  <si>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</si>
  <si>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</si>
  <si>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</si>
  <si>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</si>
  <si>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</si>
  <si>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</si>
  <si>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</si>
  <si>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</si>
  <si>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</si>
  <si>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</si>
  <si>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nom57</t>
  </si>
  <si>
    <t>nom58</t>
  </si>
  <si>
    <t>nom59</t>
  </si>
  <si>
    <t>nom60</t>
  </si>
  <si>
    <t>nom61</t>
  </si>
  <si>
    <t>nom62</t>
  </si>
  <si>
    <t>nom63</t>
  </si>
  <si>
    <t>nom64</t>
  </si>
  <si>
    <t>nom65</t>
  </si>
  <si>
    <t>nom66</t>
  </si>
  <si>
    <t>nom67</t>
  </si>
  <si>
    <t>nom68</t>
  </si>
  <si>
    <t>nom69</t>
  </si>
  <si>
    <t>nom70</t>
  </si>
  <si>
    <t>nom71</t>
  </si>
  <si>
    <t>nom72</t>
  </si>
  <si>
    <t>nom73</t>
  </si>
  <si>
    <t>nom74</t>
  </si>
  <si>
    <t>nom75</t>
  </si>
  <si>
    <t>nom76</t>
  </si>
  <si>
    <t>nom77</t>
  </si>
  <si>
    <t>nom78</t>
  </si>
  <si>
    <t>nom79</t>
  </si>
  <si>
    <t>nom80</t>
  </si>
  <si>
    <t>nom81</t>
  </si>
  <si>
    <t>nom82</t>
  </si>
  <si>
    <t>nom83</t>
  </si>
  <si>
    <t>nom84</t>
  </si>
  <si>
    <t>nom85</t>
  </si>
  <si>
    <t>nom86</t>
  </si>
  <si>
    <t>nom87</t>
  </si>
  <si>
    <t>nom88</t>
  </si>
  <si>
    <t>nom89</t>
  </si>
  <si>
    <t>nom90</t>
  </si>
  <si>
    <t>nom91</t>
  </si>
  <si>
    <t>nom92</t>
  </si>
  <si>
    <t>nom93</t>
  </si>
  <si>
    <t>nom94</t>
  </si>
  <si>
    <t>nom95</t>
  </si>
  <si>
    <t>nom96</t>
  </si>
  <si>
    <t>nom97</t>
  </si>
  <si>
    <t>nom98</t>
  </si>
  <si>
    <t>nom99</t>
  </si>
  <si>
    <t>nom100</t>
  </si>
  <si>
    <t>nom101</t>
  </si>
  <si>
    <t>nom102</t>
  </si>
  <si>
    <t>nom103</t>
  </si>
  <si>
    <t>nom104</t>
  </si>
  <si>
    <t>nom105</t>
  </si>
  <si>
    <t>nom106</t>
  </si>
  <si>
    <t>nom107</t>
  </si>
  <si>
    <t>nom108</t>
  </si>
  <si>
    <t>nom109</t>
  </si>
  <si>
    <t>nom110</t>
  </si>
  <si>
    <t>nom111</t>
  </si>
  <si>
    <t>nom112</t>
  </si>
  <si>
    <t>nom113</t>
  </si>
  <si>
    <t>nom114</t>
  </si>
  <si>
    <t>nom115</t>
  </si>
  <si>
    <t>nom116</t>
  </si>
  <si>
    <t>nom117</t>
  </si>
  <si>
    <t>nom118</t>
  </si>
  <si>
    <t>nom119</t>
  </si>
  <si>
    <t>nom120</t>
  </si>
  <si>
    <t>nom121</t>
  </si>
  <si>
    <t>nom122</t>
  </si>
  <si>
    <t>nom123</t>
  </si>
  <si>
    <t>nom124</t>
  </si>
  <si>
    <t>nom125</t>
  </si>
  <si>
    <t>nom126</t>
  </si>
  <si>
    <t>nom127</t>
  </si>
  <si>
    <t>nom128</t>
  </si>
  <si>
    <t>nom129</t>
  </si>
  <si>
    <t>nom130</t>
  </si>
  <si>
    <t>nom131</t>
  </si>
  <si>
    <t>nom132</t>
  </si>
  <si>
    <t>nom133</t>
  </si>
  <si>
    <t>nom134</t>
  </si>
  <si>
    <t>nom135</t>
  </si>
  <si>
    <t>nom136</t>
  </si>
  <si>
    <t>nom137</t>
  </si>
  <si>
    <t>nom138</t>
  </si>
  <si>
    <t>nom139</t>
  </si>
  <si>
    <t>nom140</t>
  </si>
  <si>
    <t>nom141</t>
  </si>
  <si>
    <t>nom142</t>
  </si>
  <si>
    <t>nom143</t>
  </si>
  <si>
    <t>nom144</t>
  </si>
  <si>
    <t>nom145</t>
  </si>
  <si>
    <t>nom146</t>
  </si>
  <si>
    <t>nom147</t>
  </si>
  <si>
    <t>nom148</t>
  </si>
  <si>
    <t>nom149</t>
  </si>
  <si>
    <t>nom150</t>
  </si>
  <si>
    <t>nom151</t>
  </si>
  <si>
    <t>nom152</t>
  </si>
  <si>
    <t>nom153</t>
  </si>
  <si>
    <t>nom154</t>
  </si>
  <si>
    <t>nom155</t>
  </si>
  <si>
    <t>nom156</t>
  </si>
  <si>
    <t>nom157</t>
  </si>
  <si>
    <t>nom158</t>
  </si>
  <si>
    <t>nom159</t>
  </si>
  <si>
    <t>nom160</t>
  </si>
  <si>
    <t>nom161</t>
  </si>
  <si>
    <t>nom162</t>
  </si>
  <si>
    <t>nom163</t>
  </si>
  <si>
    <t>nom164</t>
  </si>
  <si>
    <t>nom165</t>
  </si>
  <si>
    <t>nom166</t>
  </si>
  <si>
    <t>nom167</t>
  </si>
  <si>
    <t>nom168</t>
  </si>
  <si>
    <t>nom169</t>
  </si>
  <si>
    <t>nom170</t>
  </si>
  <si>
    <t>nom171</t>
  </si>
  <si>
    <t>nom172</t>
  </si>
  <si>
    <t>nom173</t>
  </si>
  <si>
    <t>nom174</t>
  </si>
  <si>
    <t>nom175</t>
  </si>
  <si>
    <t>nom176</t>
  </si>
  <si>
    <t>nom177</t>
  </si>
  <si>
    <t>nom178</t>
  </si>
  <si>
    <t>nom179</t>
  </si>
  <si>
    <t>nom180</t>
  </si>
  <si>
    <t>nom181</t>
  </si>
  <si>
    <t>nom182</t>
  </si>
  <si>
    <t>nom183</t>
  </si>
  <si>
    <t>nom184</t>
  </si>
  <si>
    <t>nom185</t>
  </si>
  <si>
    <t>nom186</t>
  </si>
  <si>
    <t>nom187</t>
  </si>
  <si>
    <t>nom188</t>
  </si>
  <si>
    <t>nom189</t>
  </si>
  <si>
    <t>nom190</t>
  </si>
  <si>
    <t>nom191</t>
  </si>
  <si>
    <t>nom192</t>
  </si>
  <si>
    <t>nom193</t>
  </si>
  <si>
    <t>nom194</t>
  </si>
  <si>
    <t>nom195</t>
  </si>
  <si>
    <t>nom196</t>
  </si>
  <si>
    <t>nom197</t>
  </si>
  <si>
    <t>nom198</t>
  </si>
  <si>
    <t>nom199</t>
  </si>
  <si>
    <t>nom200</t>
  </si>
  <si>
    <t>nom201</t>
  </si>
  <si>
    <t>nom202</t>
  </si>
  <si>
    <t>nom203</t>
  </si>
  <si>
    <t>nom204</t>
  </si>
  <si>
    <t>nom205</t>
  </si>
  <si>
    <t>nom206</t>
  </si>
  <si>
    <t>nom207</t>
  </si>
  <si>
    <t>nom208</t>
  </si>
  <si>
    <t>nom209</t>
  </si>
  <si>
    <t>nom210</t>
  </si>
  <si>
    <t>nom211</t>
  </si>
  <si>
    <t>nom212</t>
  </si>
  <si>
    <t>nom213</t>
  </si>
  <si>
    <t>nom214</t>
  </si>
  <si>
    <t>nom215</t>
  </si>
  <si>
    <t>nom216</t>
  </si>
  <si>
    <t>nom217</t>
  </si>
  <si>
    <t>nom218</t>
  </si>
  <si>
    <t>nom219</t>
  </si>
  <si>
    <t>nom220</t>
  </si>
  <si>
    <t>nom221</t>
  </si>
  <si>
    <t>nom222</t>
  </si>
  <si>
    <t>nom223</t>
  </si>
  <si>
    <t>nom224</t>
  </si>
  <si>
    <t>nom225</t>
  </si>
  <si>
    <t>nom226</t>
  </si>
  <si>
    <t>nom227</t>
  </si>
  <si>
    <t>nom228</t>
  </si>
  <si>
    <t>nom229</t>
  </si>
  <si>
    <t>nom230</t>
  </si>
  <si>
    <t>nom231</t>
  </si>
  <si>
    <t>nom232</t>
  </si>
  <si>
    <t>nom233</t>
  </si>
  <si>
    <t>nom234</t>
  </si>
  <si>
    <t>nom235</t>
  </si>
  <si>
    <t>nom236</t>
  </si>
  <si>
    <t>prenom1</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</si>
  <si>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</si>
  <si>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</si>
  <si>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</si>
  <si>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</si>
  <si>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</si>
  <si>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</si>
  <si>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</si>
  <si>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</si>
  <si>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</si>
  <si>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</si>
  <si>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</si>
  <si>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</si>
  <si>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</si>
  <si>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</si>
  <si>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</si>
  <si>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</si>
  <si>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</si>
  <si>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</si>
  <si>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</si>
  <si>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</si>
  <si>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</si>
  <si>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</si>
  <si>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</si>
  <si>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</si>
  <si>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</si>
  <si>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</si>
  <si>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</si>
  <si>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</si>
  <si>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</si>
  <si>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</si>
  <si>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</si>
  <si>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</si>
  <si>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</si>
  <si>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</si>
  <si>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</si>
  <si>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</si>
  <si>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</si>
  <si>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</si>
  <si>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</si>
  <si>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</si>
  <si>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</si>
  <si>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</si>
  <si>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</si>
  <si>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</si>
  <si>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</si>
  <si>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</si>
  <si>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</si>
  <si>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</si>
  <si>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</si>
  <si>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</si>
  <si>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</si>
  <si>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</si>
  <si>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</si>
  <si>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</si>
  <si>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</si>
  <si>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</si>
  <si>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prenom58</t>
  </si>
  <si>
    <t>prenom59</t>
  </si>
  <si>
    <t>prenom60</t>
  </si>
  <si>
    <t>prenom61</t>
  </si>
  <si>
    <t>prenom62</t>
  </si>
  <si>
    <t>prenom63</t>
  </si>
  <si>
    <t>prenom64</t>
  </si>
  <si>
    <t>prenom65</t>
  </si>
  <si>
    <t>prenom66</t>
  </si>
  <si>
    <t>prenom67</t>
  </si>
  <si>
    <t>prenom68</t>
  </si>
  <si>
    <t>prenom69</t>
  </si>
  <si>
    <t>prenom70</t>
  </si>
  <si>
    <t>prenom71</t>
  </si>
  <si>
    <t>prenom72</t>
  </si>
  <si>
    <t>prenom73</t>
  </si>
  <si>
    <t>prenom74</t>
  </si>
  <si>
    <t>prenom75</t>
  </si>
  <si>
    <t>prenom76</t>
  </si>
  <si>
    <t>prenom77</t>
  </si>
  <si>
    <t>prenom78</t>
  </si>
  <si>
    <t>prenom79</t>
  </si>
  <si>
    <t>prenom80</t>
  </si>
  <si>
    <t>prenom81</t>
  </si>
  <si>
    <t>prenom82</t>
  </si>
  <si>
    <t>prenom83</t>
  </si>
  <si>
    <t>prenom84</t>
  </si>
  <si>
    <t>prenom85</t>
  </si>
  <si>
    <t>prenom86</t>
  </si>
  <si>
    <t>prenom87</t>
  </si>
  <si>
    <t>prenom88</t>
  </si>
  <si>
    <t>prenom89</t>
  </si>
  <si>
    <t>prenom90</t>
  </si>
  <si>
    <t>prenom91</t>
  </si>
  <si>
    <t>prenom92</t>
  </si>
  <si>
    <t>prenom93</t>
  </si>
  <si>
    <t>prenom94</t>
  </si>
  <si>
    <t>prenom95</t>
  </si>
  <si>
    <t>prenom96</t>
  </si>
  <si>
    <t>prenom97</t>
  </si>
  <si>
    <t>prenom98</t>
  </si>
  <si>
    <t>prenom99</t>
  </si>
  <si>
    <t>prenom100</t>
  </si>
  <si>
    <t>prenom101</t>
  </si>
  <si>
    <t>prenom102</t>
  </si>
  <si>
    <t>prenom103</t>
  </si>
  <si>
    <t>prenom104</t>
  </si>
  <si>
    <t>prenom105</t>
  </si>
  <si>
    <t>prenom106</t>
  </si>
  <si>
    <t>prenom107</t>
  </si>
  <si>
    <t>prenom108</t>
  </si>
  <si>
    <t>prenom109</t>
  </si>
  <si>
    <t>prenom110</t>
  </si>
  <si>
    <t>prenom111</t>
  </si>
  <si>
    <t>prenom112</t>
  </si>
  <si>
    <t>prenom113</t>
  </si>
  <si>
    <t>prenom114</t>
  </si>
  <si>
    <t>prenom115</t>
  </si>
  <si>
    <t>prenom116</t>
  </si>
  <si>
    <t>prenom117</t>
  </si>
  <si>
    <t>prenom118</t>
  </si>
  <si>
    <t>prenom119</t>
  </si>
  <si>
    <t>prenom120</t>
  </si>
  <si>
    <t>prenom121</t>
  </si>
  <si>
    <t>prenom122</t>
  </si>
  <si>
    <t>prenom123</t>
  </si>
  <si>
    <t>prenom124</t>
  </si>
  <si>
    <t>prenom125</t>
  </si>
  <si>
    <t>prenom126</t>
  </si>
  <si>
    <t>prenom127</t>
  </si>
  <si>
    <t>prenom128</t>
  </si>
  <si>
    <t>prenom129</t>
  </si>
  <si>
    <t>prenom130</t>
  </si>
  <si>
    <t>prenom131</t>
  </si>
  <si>
    <t>prenom132</t>
  </si>
  <si>
    <t>prenom133</t>
  </si>
  <si>
    <t>prenom134</t>
  </si>
  <si>
    <t>prenom135</t>
  </si>
  <si>
    <t>prenom136</t>
  </si>
  <si>
    <t>prenom137</t>
  </si>
  <si>
    <t>prenom138</t>
  </si>
  <si>
    <t>prenom139</t>
  </si>
  <si>
    <t>prenom140</t>
  </si>
  <si>
    <t>prenom141</t>
  </si>
  <si>
    <t>prenom142</t>
  </si>
  <si>
    <t>prenom143</t>
  </si>
  <si>
    <t>prenom144</t>
  </si>
  <si>
    <t>prenom145</t>
  </si>
  <si>
    <t>prenom146</t>
  </si>
  <si>
    <t>prenom147</t>
  </si>
  <si>
    <t>prenom148</t>
  </si>
  <si>
    <t>prenom149</t>
  </si>
  <si>
    <t>prenom150</t>
  </si>
  <si>
    <t>prenom151</t>
  </si>
  <si>
    <t>prenom152</t>
  </si>
  <si>
    <t>prenom153</t>
  </si>
  <si>
    <t>prenom154</t>
  </si>
  <si>
    <t>prenom155</t>
  </si>
  <si>
    <t>prenom156</t>
  </si>
  <si>
    <t>prenom157</t>
  </si>
  <si>
    <t>prenom158</t>
  </si>
  <si>
    <t>prenom159</t>
  </si>
  <si>
    <t>prenom160</t>
  </si>
  <si>
    <t>prenom161</t>
  </si>
  <si>
    <t>prenom162</t>
  </si>
  <si>
    <t>prenom163</t>
  </si>
  <si>
    <t>prenom164</t>
  </si>
  <si>
    <t>prenom165</t>
  </si>
  <si>
    <t>prenom166</t>
  </si>
  <si>
    <t>prenom167</t>
  </si>
  <si>
    <t>prenom168</t>
  </si>
  <si>
    <t>prenom169</t>
  </si>
  <si>
    <t>prenom170</t>
  </si>
  <si>
    <t>prenom171</t>
  </si>
  <si>
    <t>prenom172</t>
  </si>
  <si>
    <t>prenom173</t>
  </si>
  <si>
    <t>prenom174</t>
  </si>
  <si>
    <t>prenom175</t>
  </si>
  <si>
    <t>prenom176</t>
  </si>
  <si>
    <t>prenom177</t>
  </si>
  <si>
    <t>prenom178</t>
  </si>
  <si>
    <t>prenom179</t>
  </si>
  <si>
    <t>prenom180</t>
  </si>
  <si>
    <t>prenom181</t>
  </si>
  <si>
    <t>prenom182</t>
  </si>
  <si>
    <t>prenom183</t>
  </si>
  <si>
    <t>prenom184</t>
  </si>
  <si>
    <t>prenom185</t>
  </si>
  <si>
    <t>prenom186</t>
  </si>
  <si>
    <t>prenom187</t>
  </si>
  <si>
    <t>prenom188</t>
  </si>
  <si>
    <t>prenom189</t>
  </si>
  <si>
    <t>prenom190</t>
  </si>
  <si>
    <t>prenom191</t>
  </si>
  <si>
    <t>prenom192</t>
  </si>
  <si>
    <t>prenom193</t>
  </si>
  <si>
    <t>prenom194</t>
  </si>
  <si>
    <t>prenom195</t>
  </si>
  <si>
    <t>prenom196</t>
  </si>
  <si>
    <t>prenom197</t>
  </si>
  <si>
    <t>prenom198</t>
  </si>
  <si>
    <t>prenom199</t>
  </si>
  <si>
    <t>prenom200</t>
  </si>
  <si>
    <t>prenom201</t>
  </si>
  <si>
    <t>prenom202</t>
  </si>
  <si>
    <t>prenom203</t>
  </si>
  <si>
    <t>prenom204</t>
  </si>
  <si>
    <t>prenom205</t>
  </si>
  <si>
    <t>prenom206</t>
  </si>
  <si>
    <t>prenom207</t>
  </si>
  <si>
    <t>prenom208</t>
  </si>
  <si>
    <t>prenom209</t>
  </si>
  <si>
    <t>prenom210</t>
  </si>
  <si>
    <t>prenom211</t>
  </si>
  <si>
    <t>prenom212</t>
  </si>
  <si>
    <t>prenom213</t>
  </si>
  <si>
    <t>prenom214</t>
  </si>
  <si>
    <t>prenom215</t>
  </si>
  <si>
    <t>prenom216</t>
  </si>
  <si>
    <t>prenom217</t>
  </si>
  <si>
    <t>prenom218</t>
  </si>
  <si>
    <t>prenom219</t>
  </si>
  <si>
    <t>prenom220</t>
  </si>
  <si>
    <t>prenom221</t>
  </si>
  <si>
    <t>prenom222</t>
  </si>
  <si>
    <t>prenom223</t>
  </si>
  <si>
    <t>prenom224</t>
  </si>
  <si>
    <t>prenom225</t>
  </si>
  <si>
    <t>prenom226</t>
  </si>
  <si>
    <t>prenom227</t>
  </si>
  <si>
    <t>prenom228</t>
  </si>
  <si>
    <t>prenom229</t>
  </si>
  <si>
    <t>prenom230</t>
  </si>
  <si>
    <t>prenom231</t>
  </si>
  <si>
    <t>prenom232</t>
  </si>
  <si>
    <t>prenom233</t>
  </si>
  <si>
    <t>prenom234</t>
  </si>
  <si>
    <t>prenom235</t>
  </si>
  <si>
    <t>prenom236</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</si>
  <si>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</si>
  <si>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</si>
  <si>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</si>
  <si>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</si>
  <si>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</si>
  <si>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</si>
  <si>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</si>
  <si>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</si>
  <si>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</si>
  <si>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</si>
  <si>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</si>
  <si>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</si>
  <si>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</si>
  <si>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</si>
  <si>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</si>
  <si>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</si>
  <si>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</si>
  <si>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</si>
  <si>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</si>
  <si>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</si>
  <si>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</si>
  <si>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</si>
  <si>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</si>
  <si>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</si>
  <si>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</si>
  <si>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</si>
  <si>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</si>
  <si>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</si>
  <si>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</si>
  <si>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</si>
  <si>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</si>
  <si>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</si>
  <si>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</si>
  <si>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</si>
  <si>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</si>
  <si>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</si>
  <si>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</si>
  <si>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</si>
  <si>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</si>
  <si>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</si>
  <si>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</si>
  <si>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</si>
  <si>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</si>
  <si>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</si>
  <si>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</si>
  <si>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</si>
  <si>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</si>
  <si>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</si>
  <si>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</si>
  <si>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</si>
  <si>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</si>
  <si>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</si>
  <si>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</si>
  <si>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</si>
  <si>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</si>
  <si>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</si>
  <si>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grade57</t>
  </si>
  <si>
    <t>grade58</t>
  </si>
  <si>
    <t>grade59</t>
  </si>
  <si>
    <t>grade60</t>
  </si>
  <si>
    <t>grade61</t>
  </si>
  <si>
    <t>grade62</t>
  </si>
  <si>
    <t>grade63</t>
  </si>
  <si>
    <t>grade64</t>
  </si>
  <si>
    <t>grade65</t>
  </si>
  <si>
    <t>grade66</t>
  </si>
  <si>
    <t>grade67</t>
  </si>
  <si>
    <t>grade68</t>
  </si>
  <si>
    <t>grade69</t>
  </si>
  <si>
    <t>grade70</t>
  </si>
  <si>
    <t>grade71</t>
  </si>
  <si>
    <t>grade72</t>
  </si>
  <si>
    <t>grade73</t>
  </si>
  <si>
    <t>grade74</t>
  </si>
  <si>
    <t>grade75</t>
  </si>
  <si>
    <t>grade76</t>
  </si>
  <si>
    <t>grade77</t>
  </si>
  <si>
    <t>grade78</t>
  </si>
  <si>
    <t>grade79</t>
  </si>
  <si>
    <t>grade80</t>
  </si>
  <si>
    <t>grade81</t>
  </si>
  <si>
    <t>grade82</t>
  </si>
  <si>
    <t>grade83</t>
  </si>
  <si>
    <t>grade84</t>
  </si>
  <si>
    <t>grade85</t>
  </si>
  <si>
    <t>grade86</t>
  </si>
  <si>
    <t>grade87</t>
  </si>
  <si>
    <t>grade88</t>
  </si>
  <si>
    <t>grade89</t>
  </si>
  <si>
    <t>grade90</t>
  </si>
  <si>
    <t>grade91</t>
  </si>
  <si>
    <t>grade92</t>
  </si>
  <si>
    <t>grade93</t>
  </si>
  <si>
    <t>grade94</t>
  </si>
  <si>
    <t>grade95</t>
  </si>
  <si>
    <t>grade96</t>
  </si>
  <si>
    <t>grade97</t>
  </si>
  <si>
    <t>grade98</t>
  </si>
  <si>
    <t>grade99</t>
  </si>
  <si>
    <t>grade100</t>
  </si>
  <si>
    <t>grade101</t>
  </si>
  <si>
    <t>grade102</t>
  </si>
  <si>
    <t>grade103</t>
  </si>
  <si>
    <t>grade104</t>
  </si>
  <si>
    <t>grade105</t>
  </si>
  <si>
    <t>grade106</t>
  </si>
  <si>
    <t>grade107</t>
  </si>
  <si>
    <t>grade108</t>
  </si>
  <si>
    <t>grade109</t>
  </si>
  <si>
    <t>grade110</t>
  </si>
  <si>
    <t>grade111</t>
  </si>
  <si>
    <t>grade112</t>
  </si>
  <si>
    <t>grade113</t>
  </si>
  <si>
    <t>grade114</t>
  </si>
  <si>
    <t>grade115</t>
  </si>
  <si>
    <t>grade116</t>
  </si>
  <si>
    <t>grade117</t>
  </si>
  <si>
    <t>grade118</t>
  </si>
  <si>
    <t>grade119</t>
  </si>
  <si>
    <t>grade120</t>
  </si>
  <si>
    <t>grade121</t>
  </si>
  <si>
    <t>grade122</t>
  </si>
  <si>
    <t>grade123</t>
  </si>
  <si>
    <t>grade124</t>
  </si>
  <si>
    <t>grade125</t>
  </si>
  <si>
    <t>grade126</t>
  </si>
  <si>
    <t>grade127</t>
  </si>
  <si>
    <t>grade128</t>
  </si>
  <si>
    <t>grade129</t>
  </si>
  <si>
    <t>grade130</t>
  </si>
  <si>
    <t>grade131</t>
  </si>
  <si>
    <t>grade132</t>
  </si>
  <si>
    <t>grade133</t>
  </si>
  <si>
    <t>grade134</t>
  </si>
  <si>
    <t>grade135</t>
  </si>
  <si>
    <t>grade136</t>
  </si>
  <si>
    <t>grade137</t>
  </si>
  <si>
    <t>grade138</t>
  </si>
  <si>
    <t>grade139</t>
  </si>
  <si>
    <t>grade140</t>
  </si>
  <si>
    <t>grade141</t>
  </si>
  <si>
    <t>grade142</t>
  </si>
  <si>
    <t>grade143</t>
  </si>
  <si>
    <t>grade144</t>
  </si>
  <si>
    <t>grade145</t>
  </si>
  <si>
    <t>grade146</t>
  </si>
  <si>
    <t>grade147</t>
  </si>
  <si>
    <t>grade148</t>
  </si>
  <si>
    <t>grade149</t>
  </si>
  <si>
    <t>grade150</t>
  </si>
  <si>
    <t>grade151</t>
  </si>
  <si>
    <t>grade152</t>
  </si>
  <si>
    <t>grade153</t>
  </si>
  <si>
    <t>grade154</t>
  </si>
  <si>
    <t>grade155</t>
  </si>
  <si>
    <t>grade156</t>
  </si>
  <si>
    <t>grade157</t>
  </si>
  <si>
    <t>grade158</t>
  </si>
  <si>
    <t>grade159</t>
  </si>
  <si>
    <t>grade160</t>
  </si>
  <si>
    <t>grade161</t>
  </si>
  <si>
    <t>grade162</t>
  </si>
  <si>
    <t>grade163</t>
  </si>
  <si>
    <t>grade164</t>
  </si>
  <si>
    <t>grade165</t>
  </si>
  <si>
    <t>grade166</t>
  </si>
  <si>
    <t>grade167</t>
  </si>
  <si>
    <t>grade168</t>
  </si>
  <si>
    <t>grade169</t>
  </si>
  <si>
    <t>grade170</t>
  </si>
  <si>
    <t>grade171</t>
  </si>
  <si>
    <t>grade172</t>
  </si>
  <si>
    <t>grade173</t>
  </si>
  <si>
    <t>grade174</t>
  </si>
  <si>
    <t>grade175</t>
  </si>
  <si>
    <t>grade176</t>
  </si>
  <si>
    <t>grade177</t>
  </si>
  <si>
    <t>grade178</t>
  </si>
  <si>
    <t>grade179</t>
  </si>
  <si>
    <t>grade180</t>
  </si>
  <si>
    <t>grade181</t>
  </si>
  <si>
    <t>grade182</t>
  </si>
  <si>
    <t>grade183</t>
  </si>
  <si>
    <t>grade184</t>
  </si>
  <si>
    <t>grade185</t>
  </si>
  <si>
    <t>grade186</t>
  </si>
  <si>
    <t>grade187</t>
  </si>
  <si>
    <t>grade188</t>
  </si>
  <si>
    <t>grade189</t>
  </si>
  <si>
    <t>grade190</t>
  </si>
  <si>
    <t>grade191</t>
  </si>
  <si>
    <t>grade192</t>
  </si>
  <si>
    <t>grade193</t>
  </si>
  <si>
    <t>grade194</t>
  </si>
  <si>
    <t>grade195</t>
  </si>
  <si>
    <t>grade196</t>
  </si>
  <si>
    <t>grade197</t>
  </si>
  <si>
    <t>grade198</t>
  </si>
  <si>
    <t>grade199</t>
  </si>
  <si>
    <t>grade200</t>
  </si>
  <si>
    <t>grade201</t>
  </si>
  <si>
    <t>grade202</t>
  </si>
  <si>
    <t>grade203</t>
  </si>
  <si>
    <t>grade204</t>
  </si>
  <si>
    <t>grade205</t>
  </si>
  <si>
    <t>grade206</t>
  </si>
  <si>
    <t>grade207</t>
  </si>
  <si>
    <t>grade208</t>
  </si>
  <si>
    <t>grade209</t>
  </si>
  <si>
    <t>grade210</t>
  </si>
  <si>
    <t>grade211</t>
  </si>
  <si>
    <t>grade212</t>
  </si>
  <si>
    <t>grade213</t>
  </si>
  <si>
    <t>grade214</t>
  </si>
  <si>
    <t>grade215</t>
  </si>
  <si>
    <t>grade216</t>
  </si>
  <si>
    <t>grade217</t>
  </si>
  <si>
    <t>grade218</t>
  </si>
  <si>
    <t>grade219</t>
  </si>
  <si>
    <t>grade220</t>
  </si>
  <si>
    <t>grade221</t>
  </si>
  <si>
    <t>grade222</t>
  </si>
  <si>
    <t>grade223</t>
  </si>
  <si>
    <t>grade224</t>
  </si>
  <si>
    <t>grade225</t>
  </si>
  <si>
    <t>grade226</t>
  </si>
  <si>
    <t>grade227</t>
  </si>
  <si>
    <t>grade228</t>
  </si>
  <si>
    <t>grade229</t>
  </si>
  <si>
    <t>grade230</t>
  </si>
  <si>
    <t>grade231</t>
  </si>
  <si>
    <t>grade232</t>
  </si>
  <si>
    <t>grade233</t>
  </si>
  <si>
    <t>grade234</t>
  </si>
  <si>
    <t>grade235</t>
  </si>
  <si>
    <t>grade236</t>
  </si>
  <si>
    <t>affectation 1</t>
  </si>
  <si>
    <t>affectation 2</t>
  </si>
  <si>
    <t>affectation 3</t>
  </si>
  <si>
    <r>
      <rPr>
        <sz val="12"/>
        <rFont val="Arial"/>
        <family val="2"/>
      </rPr>
      <t>∑</t>
    </r>
    <r>
      <rPr>
        <sz val="13.2"/>
        <rFont val="Garamond"/>
        <family val="1"/>
      </rPr>
      <t xml:space="preserve"> Astreintes</t>
    </r>
  </si>
  <si>
    <r>
      <rPr>
        <sz val="12"/>
        <rFont val="Arial"/>
        <family val="2"/>
      </rPr>
      <t>∑</t>
    </r>
    <r>
      <rPr>
        <sz val="13.2"/>
        <rFont val="Garamond"/>
        <family val="1"/>
      </rPr>
      <t xml:space="preserve"> A PAYER</t>
    </r>
  </si>
  <si>
    <r>
      <rPr>
        <sz val="12"/>
        <rFont val="Arial"/>
        <family val="2"/>
      </rPr>
      <t>∑</t>
    </r>
    <r>
      <rPr>
        <sz val="13.2"/>
        <rFont val="Garamond"/>
        <family val="1"/>
      </rPr>
      <t xml:space="preserve"> Semaine </t>
    </r>
  </si>
</sst>
</file>

<file path=xl/styles.xml><?xml version="1.0" encoding="utf-8"?>
<styleSheet xmlns="http://schemas.openxmlformats.org/spreadsheetml/2006/main">
  <numFmts count="10">
    <numFmt numFmtId="164" formatCode="#,##0\ &quot;€&quot;"/>
    <numFmt numFmtId="165" formatCode="[$-40C]\ mmmm\ yyyy;@"/>
    <numFmt numFmtId="166" formatCode="[$-F800]dddd\,\ mmmm\ dd\,\ yyyy"/>
    <numFmt numFmtId="167" formatCode="mmmm\ yyyy;@"/>
    <numFmt numFmtId="168" formatCode="ddd\ dd\ mmm\ yyyy"/>
    <numFmt numFmtId="169" formatCode="dd\ mmm"/>
    <numFmt numFmtId="170" formatCode="mmmm\ yyyy"/>
    <numFmt numFmtId="171" formatCode="dddd\ dd\ mmmm\ yyyy"/>
    <numFmt numFmtId="172" formatCode="[&gt;=3000000000000]#&quot; &quot;##&quot; &quot;##&quot; &quot;##&quot; &quot;###&quot; &quot;###&quot; | &quot;##;#&quot; &quot;##&quot; &quot;##&quot; &quot;##&quot; &quot;###&quot; &quot;###"/>
    <numFmt numFmtId="173" formatCode="0000000000000000"/>
  </numFmts>
  <fonts count="2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1"/>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ont>
    <font>
      <u/>
      <sz val="10"/>
      <color theme="11"/>
      <name val="Arial"/>
    </font>
    <font>
      <sz val="12"/>
      <color rgb="FF000000"/>
      <name val="Lucida Grande"/>
    </font>
    <font>
      <u/>
      <sz val="10"/>
      <color theme="10"/>
      <name val="Arial"/>
      <family val="2"/>
    </font>
    <font>
      <sz val="12"/>
      <name val="Arial"/>
      <family val="2"/>
    </font>
    <font>
      <sz val="13.2"/>
      <name val="Garamond"/>
      <family val="1"/>
    </font>
  </fonts>
  <fills count="7">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9">
    <xf numFmtId="0" fontId="0" fillId="0" borderId="0"/>
    <xf numFmtId="0" fontId="4" fillId="0" borderId="0"/>
    <xf numFmtId="0" fontId="3" fillId="0" borderId="0"/>
    <xf numFmtId="0" fontId="5"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0" applyNumberFormat="0" applyFill="0" applyBorder="0" applyAlignment="0" applyProtection="0"/>
  </cellStyleXfs>
  <cellXfs count="96">
    <xf numFmtId="0" fontId="0" fillId="0" borderId="0" xfId="0"/>
    <xf numFmtId="0" fontId="6" fillId="0" borderId="0" xfId="0" applyFont="1" applyAlignment="1">
      <alignment vertical="center"/>
    </xf>
    <xf numFmtId="164" fontId="6" fillId="0" borderId="0" xfId="0" applyNumberFormat="1" applyFont="1" applyAlignment="1">
      <alignment vertical="center"/>
    </xf>
    <xf numFmtId="3" fontId="7" fillId="0" borderId="0" xfId="0" applyNumberFormat="1" applyFont="1" applyAlignment="1">
      <alignment vertical="center" wrapText="1"/>
    </xf>
    <xf numFmtId="0" fontId="9" fillId="0" borderId="0" xfId="0" applyFont="1" applyAlignment="1">
      <alignment vertical="center" wrapText="1"/>
    </xf>
    <xf numFmtId="164" fontId="7" fillId="0" borderId="0" xfId="0" applyNumberFormat="1"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8" fontId="4" fillId="2" borderId="0" xfId="1" applyNumberFormat="1" applyFill="1" applyBorder="1" applyAlignment="1">
      <alignment horizontal="center"/>
    </xf>
    <xf numFmtId="0" fontId="4" fillId="2" borderId="0" xfId="1" applyFill="1" applyBorder="1" applyAlignment="1">
      <alignment horizontal="center"/>
    </xf>
    <xf numFmtId="170" fontId="4" fillId="0" borderId="0" xfId="1" applyNumberFormat="1" applyAlignment="1">
      <alignment horizontal="center"/>
    </xf>
    <xf numFmtId="166" fontId="4" fillId="0" borderId="0" xfId="1" applyNumberFormat="1" applyAlignment="1">
      <alignment horizontal="center"/>
    </xf>
    <xf numFmtId="170" fontId="4" fillId="0" borderId="1" xfId="1" applyNumberFormat="1" applyBorder="1" applyAlignment="1">
      <alignment horizontal="center"/>
    </xf>
    <xf numFmtId="170" fontId="4" fillId="0" borderId="1" xfId="0" applyNumberFormat="1" applyFont="1" applyBorder="1" applyAlignment="1">
      <alignment horizontal="center"/>
    </xf>
    <xf numFmtId="0" fontId="10" fillId="3" borderId="1" xfId="1" applyFont="1" applyFill="1" applyBorder="1" applyAlignment="1">
      <alignment horizontal="center"/>
    </xf>
    <xf numFmtId="167" fontId="4" fillId="4" borderId="1" xfId="1" applyNumberFormat="1" applyFill="1" applyBorder="1" applyAlignment="1">
      <alignment horizontal="center"/>
    </xf>
    <xf numFmtId="0" fontId="4" fillId="4" borderId="1" xfId="1" applyNumberFormat="1" applyFill="1" applyBorder="1" applyAlignment="1">
      <alignment horizontal="center"/>
    </xf>
    <xf numFmtId="0" fontId="11" fillId="3" borderId="1" xfId="1" applyFont="1" applyFill="1" applyBorder="1" applyAlignment="1">
      <alignment horizontal="center"/>
    </xf>
    <xf numFmtId="0" fontId="10" fillId="3" borderId="0" xfId="1" applyFont="1" applyFill="1" applyAlignment="1">
      <alignment horizontal="center"/>
    </xf>
    <xf numFmtId="167" fontId="4" fillId="4" borderId="0" xfId="1" applyNumberFormat="1" applyFill="1" applyBorder="1" applyAlignment="1">
      <alignment horizontal="center"/>
    </xf>
    <xf numFmtId="0" fontId="14" fillId="0" borderId="0" xfId="0" applyFont="1" applyAlignment="1">
      <alignment vertical="center"/>
    </xf>
    <xf numFmtId="164" fontId="14" fillId="0" borderId="0" xfId="0" applyNumberFormat="1" applyFont="1" applyAlignment="1">
      <alignment vertical="center"/>
    </xf>
    <xf numFmtId="0" fontId="14" fillId="0" borderId="0" xfId="0" applyFont="1" applyAlignment="1">
      <alignment vertical="center" wrapText="1"/>
    </xf>
    <xf numFmtId="0" fontId="13" fillId="0" borderId="0" xfId="0" applyFont="1" applyAlignment="1">
      <alignment horizontal="right" vertical="center" wrapText="1"/>
    </xf>
    <xf numFmtId="0" fontId="16" fillId="0" borderId="0" xfId="0" applyFont="1"/>
    <xf numFmtId="0" fontId="16" fillId="0" borderId="0" xfId="0" applyFont="1" applyAlignment="1">
      <alignment horizontal="left" readingOrder="1"/>
    </xf>
    <xf numFmtId="0" fontId="14" fillId="0" borderId="0" xfId="0" applyFont="1" applyBorder="1" applyAlignment="1">
      <alignment vertical="center"/>
    </xf>
    <xf numFmtId="0" fontId="15" fillId="0" borderId="1" xfId="0" applyFont="1" applyBorder="1" applyAlignment="1">
      <alignment horizontal="center" vertical="center"/>
    </xf>
    <xf numFmtId="164" fontId="15" fillId="0" borderId="1" xfId="0" applyNumberFormat="1" applyFont="1" applyBorder="1" applyAlignment="1" applyProtection="1">
      <alignment horizontal="center" vertical="center" wrapText="1"/>
    </xf>
    <xf numFmtId="0" fontId="15" fillId="0" borderId="2" xfId="0" applyFont="1" applyBorder="1" applyAlignment="1">
      <alignment horizontal="center" vertical="center"/>
    </xf>
    <xf numFmtId="0" fontId="10" fillId="3" borderId="1" xfId="1" applyNumberFormat="1" applyFont="1" applyFill="1" applyBorder="1" applyAlignment="1">
      <alignment horizontal="center"/>
    </xf>
    <xf numFmtId="166" fontId="4" fillId="4" borderId="1" xfId="1" applyNumberFormat="1" applyFill="1" applyBorder="1" applyAlignment="1">
      <alignment horizontal="center"/>
    </xf>
    <xf numFmtId="0" fontId="4" fillId="4" borderId="0" xfId="1" applyFill="1" applyAlignment="1">
      <alignment horizontal="center"/>
    </xf>
    <xf numFmtId="0" fontId="12" fillId="4" borderId="1" xfId="1" applyNumberFormat="1" applyFont="1" applyFill="1" applyBorder="1" applyAlignment="1">
      <alignment horizontal="center"/>
    </xf>
    <xf numFmtId="0" fontId="4" fillId="4" borderId="1" xfId="1" applyFill="1" applyBorder="1" applyAlignment="1">
      <alignment horizontal="center"/>
    </xf>
    <xf numFmtId="169" fontId="4" fillId="4" borderId="1" xfId="1" applyNumberFormat="1" applyFill="1" applyBorder="1" applyAlignment="1">
      <alignment horizontal="center"/>
    </xf>
    <xf numFmtId="0" fontId="0" fillId="0" borderId="0" xfId="0" applyAlignment="1">
      <alignment horizontal="left"/>
    </xf>
    <xf numFmtId="0" fontId="4" fillId="0" borderId="0" xfId="0" applyFont="1"/>
    <xf numFmtId="166" fontId="4" fillId="4" borderId="0" xfId="1" applyNumberFormat="1" applyFill="1" applyBorder="1" applyAlignment="1">
      <alignment horizontal="center"/>
    </xf>
    <xf numFmtId="0" fontId="0" fillId="0" borderId="0" xfId="0" applyBorder="1"/>
    <xf numFmtId="166" fontId="0" fillId="0" borderId="0" xfId="0" applyNumberFormat="1" applyBorder="1" applyAlignment="1">
      <alignment horizontal="left" textRotation="70"/>
    </xf>
    <xf numFmtId="166" fontId="0" fillId="0" borderId="0" xfId="0" applyNumberFormat="1" applyBorder="1" applyAlignment="1">
      <alignment textRotation="70"/>
    </xf>
    <xf numFmtId="171" fontId="4" fillId="4" borderId="1" xfId="1" applyNumberFormat="1" applyFill="1" applyBorder="1" applyAlignment="1">
      <alignment horizontal="center"/>
    </xf>
    <xf numFmtId="164" fontId="15" fillId="0" borderId="2" xfId="0" applyNumberFormat="1" applyFont="1" applyBorder="1" applyAlignment="1" applyProtection="1">
      <alignment horizontal="center" vertical="center" wrapText="1"/>
    </xf>
    <xf numFmtId="165" fontId="13" fillId="0" borderId="0" xfId="0" applyNumberFormat="1" applyFont="1" applyAlignment="1">
      <alignment horizontal="center" vertical="center" wrapText="1"/>
    </xf>
    <xf numFmtId="0" fontId="3" fillId="0" borderId="1" xfId="2" applyBorder="1"/>
    <xf numFmtId="0" fontId="3" fillId="0" borderId="0" xfId="2"/>
    <xf numFmtId="0" fontId="3" fillId="0" borderId="0" xfId="2"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8" fillId="0" borderId="0" xfId="0" applyFont="1" applyBorder="1" applyAlignment="1">
      <alignment horizontal="left" vertical="center" indent="1"/>
    </xf>
    <xf numFmtId="0" fontId="3" fillId="0" borderId="0" xfId="2" applyBorder="1"/>
    <xf numFmtId="0" fontId="4" fillId="0" borderId="0" xfId="0" applyFont="1" applyBorder="1" applyAlignment="1">
      <alignment horizontal="center"/>
    </xf>
    <xf numFmtId="0" fontId="0" fillId="0" borderId="0" xfId="0" applyAlignment="1">
      <alignment horizontal="center"/>
    </xf>
    <xf numFmtId="0" fontId="4" fillId="0" borderId="0" xfId="0" applyFont="1" applyAlignment="1">
      <alignment horizontal="center"/>
    </xf>
    <xf numFmtId="0" fontId="1" fillId="0" borderId="0" xfId="2" applyFont="1"/>
    <xf numFmtId="0" fontId="4" fillId="0" borderId="0" xfId="0" applyFont="1" applyAlignment="1">
      <alignment horizontal="left"/>
    </xf>
    <xf numFmtId="0" fontId="18" fillId="0" borderId="0" xfId="0" applyFont="1" applyAlignment="1">
      <alignment textRotation="60"/>
    </xf>
    <xf numFmtId="0" fontId="14" fillId="0" borderId="0" xfId="0" applyFont="1" applyAlignment="1">
      <alignment horizontal="center" vertical="center"/>
    </xf>
    <xf numFmtId="164" fontId="14" fillId="0" borderId="0" xfId="0" applyNumberFormat="1" applyFont="1" applyAlignment="1">
      <alignment horizontal="center" vertical="center"/>
    </xf>
    <xf numFmtId="0" fontId="18" fillId="0" borderId="0" xfId="0" applyFont="1" applyAlignment="1">
      <alignment textRotation="70"/>
    </xf>
    <xf numFmtId="0" fontId="0" fillId="0" borderId="0" xfId="0" applyNumberFormat="1" applyBorder="1" applyAlignment="1">
      <alignment textRotation="70"/>
    </xf>
    <xf numFmtId="0" fontId="14" fillId="0" borderId="0" xfId="0" applyFont="1" applyAlignment="1">
      <alignment horizontal="center" vertical="center" wrapText="1"/>
    </xf>
    <xf numFmtId="172" fontId="14" fillId="0" borderId="0" xfId="0" applyNumberFormat="1" applyFont="1" applyAlignment="1">
      <alignment horizontal="center" vertical="center"/>
    </xf>
    <xf numFmtId="173" fontId="14" fillId="0" borderId="0" xfId="0" applyNumberFormat="1" applyFont="1" applyAlignment="1">
      <alignment vertical="center" wrapText="1"/>
    </xf>
    <xf numFmtId="173" fontId="3" fillId="0" borderId="0" xfId="2" applyNumberFormat="1" applyBorder="1"/>
    <xf numFmtId="173" fontId="0" fillId="0" borderId="0" xfId="0" applyNumberFormat="1" applyBorder="1" applyAlignment="1">
      <alignment horizontal="center"/>
    </xf>
    <xf numFmtId="164" fontId="14" fillId="4" borderId="0" xfId="0" applyNumberFormat="1" applyFont="1" applyFill="1" applyAlignment="1">
      <alignment horizontal="center" vertical="center"/>
    </xf>
    <xf numFmtId="0" fontId="0" fillId="0" borderId="0" xfId="0" applyFont="1" applyBorder="1" applyAlignment="1">
      <alignment horizontal="center"/>
    </xf>
    <xf numFmtId="173" fontId="0" fillId="0" borderId="0" xfId="0" quotePrefix="1" applyNumberFormat="1" applyAlignment="1">
      <alignment horizontal="center"/>
    </xf>
    <xf numFmtId="173" fontId="3" fillId="0" borderId="0" xfId="2" applyNumberFormat="1" applyAlignment="1">
      <alignment horizontal="center"/>
    </xf>
    <xf numFmtId="0" fontId="1" fillId="0" borderId="1" xfId="2" applyFont="1" applyBorder="1"/>
    <xf numFmtId="0" fontId="15" fillId="0" borderId="1" xfId="0" applyFont="1" applyBorder="1" applyAlignment="1" applyProtection="1">
      <alignment horizontal="center" vertical="center" wrapText="1"/>
    </xf>
    <xf numFmtId="165" fontId="13" fillId="0" borderId="0" xfId="0" applyNumberFormat="1" applyFont="1" applyAlignment="1">
      <alignment horizontal="center" vertical="center" wrapText="1"/>
    </xf>
    <xf numFmtId="172" fontId="3" fillId="0" borderId="0" xfId="2" applyNumberFormat="1"/>
    <xf numFmtId="0" fontId="15" fillId="0" borderId="1" xfId="0" applyFont="1" applyBorder="1" applyAlignment="1" applyProtection="1">
      <alignment horizontal="center" vertical="center" wrapText="1"/>
    </xf>
    <xf numFmtId="0" fontId="22" fillId="0" borderId="0" xfId="28" applyAlignment="1">
      <alignment vertical="center"/>
    </xf>
    <xf numFmtId="0" fontId="14" fillId="6" borderId="0" xfId="0" applyFont="1" applyFill="1" applyAlignment="1">
      <alignment horizontal="center" vertical="center"/>
    </xf>
    <xf numFmtId="0" fontId="14" fillId="3" borderId="0" xfId="0" applyFont="1" applyFill="1" applyAlignment="1">
      <alignment horizontal="center" vertical="center"/>
    </xf>
    <xf numFmtId="0" fontId="14" fillId="4" borderId="0" xfId="0" applyFont="1" applyFill="1" applyAlignment="1">
      <alignment horizontal="center" vertical="center"/>
    </xf>
    <xf numFmtId="164" fontId="6" fillId="4" borderId="0" xfId="0" applyNumberFormat="1" applyFont="1" applyFill="1" applyAlignment="1">
      <alignment vertical="center"/>
    </xf>
    <xf numFmtId="0" fontId="6" fillId="4" borderId="0" xfId="0" applyFont="1" applyFill="1" applyAlignment="1">
      <alignment vertical="center"/>
    </xf>
    <xf numFmtId="164" fontId="15" fillId="4" borderId="0" xfId="0" applyNumberFormat="1" applyFont="1" applyFill="1" applyBorder="1" applyAlignment="1">
      <alignment horizontal="center" vertical="center"/>
    </xf>
    <xf numFmtId="164" fontId="14" fillId="4" borderId="0" xfId="0" applyNumberFormat="1" applyFont="1" applyFill="1" applyBorder="1" applyAlignment="1">
      <alignment horizontal="center" vertical="center"/>
    </xf>
    <xf numFmtId="0" fontId="9" fillId="0" borderId="0" xfId="0" applyFont="1" applyAlignment="1">
      <alignment horizontal="right" vertical="center" wrapText="1"/>
    </xf>
    <xf numFmtId="164" fontId="15" fillId="5" borderId="1"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3" fillId="0" borderId="0" xfId="0" applyFont="1" applyAlignment="1">
      <alignment horizontal="center" vertical="center" wrapText="1"/>
    </xf>
    <xf numFmtId="170" fontId="13"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0" fontId="15" fillId="4" borderId="0" xfId="0" applyFont="1" applyFill="1" applyBorder="1" applyAlignment="1">
      <alignment horizontal="center" vertical="center"/>
    </xf>
  </cellXfs>
  <cellStyles count="29">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Normal" xfId="0" builtinId="0"/>
    <cellStyle name="Normal 2" xfId="1"/>
    <cellStyle name="Normal 3" xfId="2"/>
    <cellStyle name="Normal 4" xfId="3"/>
  </cellStyles>
  <dxfs count="33">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7</xdr:col>
      <xdr:colOff>1320800</xdr:colOff>
      <xdr:row>2852</xdr:row>
      <xdr:rowOff>114300</xdr:rowOff>
    </xdr:from>
    <xdr:to>
      <xdr:col>2824</xdr:col>
      <xdr:colOff>558800</xdr:colOff>
      <xdr:row>3127</xdr:row>
      <xdr:rowOff>88900</xdr:rowOff>
    </xdr:to>
    <xdr:sp macro="" textlink="">
      <xdr:nvSpPr>
        <xdr:cNvPr id="4097" name="CommandButton1" hidden="1">
          <a:extLst>
            <a:ext uri="{63B3BB69-23CF-44E3-9099-C40C66FF867C}">
              <a14:compatExt xmlns:a14="http://schemas.microsoft.com/office/drawing/2010/main" xmlns=""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2852</xdr:row>
      <xdr:rowOff>114300</xdr:rowOff>
    </xdr:from>
    <xdr:to>
      <xdr:col>2824</xdr:col>
      <xdr:colOff>558800</xdr:colOff>
      <xdr:row>3127</xdr:row>
      <xdr:rowOff>88900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xmlns="" w="9525">
              <a:noFill/>
              <a:miter lim="800000"/>
              <a:headEnd/>
              <a:tailEnd/>
            </a14:hiddenLine>
          </a:ext>
        </a:extLst>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p.teissier/Downloads/Planning%20auto%20astreintes(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amètres"/>
      <sheetName val="Etat déclaratif"/>
      <sheetName val="Planning"/>
      <sheetName val="Personnels"/>
    </sheetNames>
    <sheetDataSet>
      <sheetData sheetId="0" refreshError="1">
        <row r="2">
          <cell r="F2">
            <v>41640</v>
          </cell>
        </row>
        <row r="3">
          <cell r="F3">
            <v>41749</v>
          </cell>
        </row>
        <row r="4">
          <cell r="F4">
            <v>41750</v>
          </cell>
        </row>
        <row r="5">
          <cell r="F5">
            <v>41760</v>
          </cell>
        </row>
        <row r="6">
          <cell r="F6">
            <v>41767</v>
          </cell>
        </row>
        <row r="7">
          <cell r="F7">
            <v>41788</v>
          </cell>
        </row>
        <row r="8">
          <cell r="F8">
            <v>41798</v>
          </cell>
        </row>
        <row r="9">
          <cell r="F9">
            <v>41799</v>
          </cell>
        </row>
        <row r="10">
          <cell r="F10">
            <v>41834</v>
          </cell>
        </row>
        <row r="11">
          <cell r="F11">
            <v>41866</v>
          </cell>
        </row>
        <row r="12">
          <cell r="F12">
            <v>41944</v>
          </cell>
        </row>
        <row r="13">
          <cell r="F13">
            <v>41954</v>
          </cell>
        </row>
        <row r="14">
          <cell r="F14">
            <v>41998</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2" enableFormatConditionsCalculation="0">
    <tabColor rgb="FFFF0000"/>
  </sheetPr>
  <dimension ref="A1:K904"/>
  <sheetViews>
    <sheetView workbookViewId="0">
      <selection activeCell="O7" sqref="O7"/>
    </sheetView>
  </sheetViews>
  <sheetFormatPr baseColWidth="10" defaultRowHeight="15"/>
  <cols>
    <col min="1" max="2" width="23.7109375" style="8" customWidth="1"/>
    <col min="3" max="3" width="1.42578125" style="8" customWidth="1"/>
    <col min="4" max="4" width="26.85546875" style="8" customWidth="1"/>
    <col min="5" max="5" width="2" style="8" customWidth="1"/>
    <col min="6" max="6" width="27.42578125" style="8" customWidth="1"/>
    <col min="7" max="7" width="17.28515625" style="8" customWidth="1"/>
    <col min="8" max="8" width="2.28515625" style="8" customWidth="1"/>
    <col min="9" max="9" width="20.42578125" style="8" customWidth="1"/>
    <col min="10" max="10" width="10.85546875" style="8"/>
    <col min="11" max="11" width="38.42578125" style="49" customWidth="1"/>
    <col min="12" max="255" width="10.85546875" style="8"/>
    <col min="256" max="260" width="23.7109375" style="8" customWidth="1"/>
    <col min="261" max="262" width="12.140625" style="8" customWidth="1"/>
    <col min="263" max="263" width="10.85546875" style="8"/>
    <col min="264" max="264" width="15.42578125" style="8" bestFit="1" customWidth="1"/>
    <col min="265" max="265" width="17.140625" style="8" bestFit="1" customWidth="1"/>
    <col min="266" max="511" width="10.85546875" style="8"/>
    <col min="512" max="516" width="23.7109375" style="8" customWidth="1"/>
    <col min="517" max="518" width="12.140625" style="8" customWidth="1"/>
    <col min="519" max="519" width="10.85546875" style="8"/>
    <col min="520" max="520" width="15.42578125" style="8" bestFit="1" customWidth="1"/>
    <col min="521" max="521" width="17.140625" style="8" bestFit="1" customWidth="1"/>
    <col min="522" max="767" width="10.85546875" style="8"/>
    <col min="768" max="772" width="23.7109375" style="8" customWidth="1"/>
    <col min="773" max="774" width="12.140625" style="8" customWidth="1"/>
    <col min="775" max="775" width="10.85546875" style="8"/>
    <col min="776" max="776" width="15.42578125" style="8" bestFit="1" customWidth="1"/>
    <col min="777" max="777" width="17.140625" style="8" bestFit="1" customWidth="1"/>
    <col min="778" max="1023" width="10.85546875" style="8"/>
    <col min="1024" max="1028" width="23.7109375" style="8" customWidth="1"/>
    <col min="1029" max="1030" width="12.140625" style="8" customWidth="1"/>
    <col min="1031" max="1031" width="10.85546875" style="8"/>
    <col min="1032" max="1032" width="15.42578125" style="8" bestFit="1" customWidth="1"/>
    <col min="1033" max="1033" width="17.140625" style="8" bestFit="1" customWidth="1"/>
    <col min="1034" max="1279" width="10.85546875" style="8"/>
    <col min="1280" max="1284" width="23.7109375" style="8" customWidth="1"/>
    <col min="1285" max="1286" width="12.140625" style="8" customWidth="1"/>
    <col min="1287" max="1287" width="10.85546875" style="8"/>
    <col min="1288" max="1288" width="15.42578125" style="8" bestFit="1" customWidth="1"/>
    <col min="1289" max="1289" width="17.140625" style="8" bestFit="1" customWidth="1"/>
    <col min="1290" max="1535" width="10.85546875" style="8"/>
    <col min="1536" max="1540" width="23.7109375" style="8" customWidth="1"/>
    <col min="1541" max="1542" width="12.140625" style="8" customWidth="1"/>
    <col min="1543" max="1543" width="10.85546875" style="8"/>
    <col min="1544" max="1544" width="15.42578125" style="8" bestFit="1" customWidth="1"/>
    <col min="1545" max="1545" width="17.140625" style="8" bestFit="1" customWidth="1"/>
    <col min="1546" max="1791" width="10.85546875" style="8"/>
    <col min="1792" max="1796" width="23.7109375" style="8" customWidth="1"/>
    <col min="1797" max="1798" width="12.140625" style="8" customWidth="1"/>
    <col min="1799" max="1799" width="10.85546875" style="8"/>
    <col min="1800" max="1800" width="15.42578125" style="8" bestFit="1" customWidth="1"/>
    <col min="1801" max="1801" width="17.140625" style="8" bestFit="1" customWidth="1"/>
    <col min="1802" max="2047" width="10.85546875" style="8"/>
    <col min="2048" max="2052" width="23.7109375" style="8" customWidth="1"/>
    <col min="2053" max="2054" width="12.140625" style="8" customWidth="1"/>
    <col min="2055" max="2055" width="10.85546875" style="8"/>
    <col min="2056" max="2056" width="15.42578125" style="8" bestFit="1" customWidth="1"/>
    <col min="2057" max="2057" width="17.140625" style="8" bestFit="1" customWidth="1"/>
    <col min="2058" max="2303" width="10.85546875" style="8"/>
    <col min="2304" max="2308" width="23.7109375" style="8" customWidth="1"/>
    <col min="2309" max="2310" width="12.140625" style="8" customWidth="1"/>
    <col min="2311" max="2311" width="10.85546875" style="8"/>
    <col min="2312" max="2312" width="15.42578125" style="8" bestFit="1" customWidth="1"/>
    <col min="2313" max="2313" width="17.140625" style="8" bestFit="1" customWidth="1"/>
    <col min="2314" max="2559" width="10.85546875" style="8"/>
    <col min="2560" max="2564" width="23.7109375" style="8" customWidth="1"/>
    <col min="2565" max="2566" width="12.140625" style="8" customWidth="1"/>
    <col min="2567" max="2567" width="10.85546875" style="8"/>
    <col min="2568" max="2568" width="15.42578125" style="8" bestFit="1" customWidth="1"/>
    <col min="2569" max="2569" width="17.140625" style="8" bestFit="1" customWidth="1"/>
    <col min="2570" max="2815" width="10.85546875" style="8"/>
    <col min="2816" max="2820" width="23.7109375" style="8" customWidth="1"/>
    <col min="2821" max="2822" width="12.140625" style="8" customWidth="1"/>
    <col min="2823" max="2823" width="10.85546875" style="8"/>
    <col min="2824" max="2824" width="15.42578125" style="8" bestFit="1" customWidth="1"/>
    <col min="2825" max="2825" width="17.140625" style="8" bestFit="1" customWidth="1"/>
    <col min="2826" max="3071" width="10.85546875" style="8"/>
    <col min="3072" max="3076" width="23.7109375" style="8" customWidth="1"/>
    <col min="3077" max="3078" width="12.140625" style="8" customWidth="1"/>
    <col min="3079" max="3079" width="10.85546875" style="8"/>
    <col min="3080" max="3080" width="15.42578125" style="8" bestFit="1" customWidth="1"/>
    <col min="3081" max="3081" width="17.140625" style="8" bestFit="1" customWidth="1"/>
    <col min="3082" max="3327" width="10.85546875" style="8"/>
    <col min="3328" max="3332" width="23.7109375" style="8" customWidth="1"/>
    <col min="3333" max="3334" width="12.140625" style="8" customWidth="1"/>
    <col min="3335" max="3335" width="10.85546875" style="8"/>
    <col min="3336" max="3336" width="15.42578125" style="8" bestFit="1" customWidth="1"/>
    <col min="3337" max="3337" width="17.140625" style="8" bestFit="1" customWidth="1"/>
    <col min="3338" max="3583" width="10.85546875" style="8"/>
    <col min="3584" max="3588" width="23.7109375" style="8" customWidth="1"/>
    <col min="3589" max="3590" width="12.140625" style="8" customWidth="1"/>
    <col min="3591" max="3591" width="10.85546875" style="8"/>
    <col min="3592" max="3592" width="15.42578125" style="8" bestFit="1" customWidth="1"/>
    <col min="3593" max="3593" width="17.140625" style="8" bestFit="1" customWidth="1"/>
    <col min="3594" max="3839" width="10.85546875" style="8"/>
    <col min="3840" max="3844" width="23.7109375" style="8" customWidth="1"/>
    <col min="3845" max="3846" width="12.140625" style="8" customWidth="1"/>
    <col min="3847" max="3847" width="10.85546875" style="8"/>
    <col min="3848" max="3848" width="15.42578125" style="8" bestFit="1" customWidth="1"/>
    <col min="3849" max="3849" width="17.140625" style="8" bestFit="1" customWidth="1"/>
    <col min="3850" max="4095" width="10.85546875" style="8"/>
    <col min="4096" max="4100" width="23.7109375" style="8" customWidth="1"/>
    <col min="4101" max="4102" width="12.140625" style="8" customWidth="1"/>
    <col min="4103" max="4103" width="10.85546875" style="8"/>
    <col min="4104" max="4104" width="15.42578125" style="8" bestFit="1" customWidth="1"/>
    <col min="4105" max="4105" width="17.140625" style="8" bestFit="1" customWidth="1"/>
    <col min="4106" max="4351" width="10.85546875" style="8"/>
    <col min="4352" max="4356" width="23.7109375" style="8" customWidth="1"/>
    <col min="4357" max="4358" width="12.140625" style="8" customWidth="1"/>
    <col min="4359" max="4359" width="10.85546875" style="8"/>
    <col min="4360" max="4360" width="15.42578125" style="8" bestFit="1" customWidth="1"/>
    <col min="4361" max="4361" width="17.140625" style="8" bestFit="1" customWidth="1"/>
    <col min="4362" max="4607" width="10.85546875" style="8"/>
    <col min="4608" max="4612" width="23.7109375" style="8" customWidth="1"/>
    <col min="4613" max="4614" width="12.140625" style="8" customWidth="1"/>
    <col min="4615" max="4615" width="10.85546875" style="8"/>
    <col min="4616" max="4616" width="15.42578125" style="8" bestFit="1" customWidth="1"/>
    <col min="4617" max="4617" width="17.140625" style="8" bestFit="1" customWidth="1"/>
    <col min="4618" max="4863" width="10.85546875" style="8"/>
    <col min="4864" max="4868" width="23.7109375" style="8" customWidth="1"/>
    <col min="4869" max="4870" width="12.140625" style="8" customWidth="1"/>
    <col min="4871" max="4871" width="10.85546875" style="8"/>
    <col min="4872" max="4872" width="15.42578125" style="8" bestFit="1" customWidth="1"/>
    <col min="4873" max="4873" width="17.140625" style="8" bestFit="1" customWidth="1"/>
    <col min="4874" max="5119" width="10.85546875" style="8"/>
    <col min="5120" max="5124" width="23.7109375" style="8" customWidth="1"/>
    <col min="5125" max="5126" width="12.140625" style="8" customWidth="1"/>
    <col min="5127" max="5127" width="10.85546875" style="8"/>
    <col min="5128" max="5128" width="15.42578125" style="8" bestFit="1" customWidth="1"/>
    <col min="5129" max="5129" width="17.140625" style="8" bestFit="1" customWidth="1"/>
    <col min="5130" max="5375" width="10.85546875" style="8"/>
    <col min="5376" max="5380" width="23.7109375" style="8" customWidth="1"/>
    <col min="5381" max="5382" width="12.140625" style="8" customWidth="1"/>
    <col min="5383" max="5383" width="10.85546875" style="8"/>
    <col min="5384" max="5384" width="15.42578125" style="8" bestFit="1" customWidth="1"/>
    <col min="5385" max="5385" width="17.140625" style="8" bestFit="1" customWidth="1"/>
    <col min="5386" max="5631" width="10.85546875" style="8"/>
    <col min="5632" max="5636" width="23.7109375" style="8" customWidth="1"/>
    <col min="5637" max="5638" width="12.140625" style="8" customWidth="1"/>
    <col min="5639" max="5639" width="10.85546875" style="8"/>
    <col min="5640" max="5640" width="15.42578125" style="8" bestFit="1" customWidth="1"/>
    <col min="5641" max="5641" width="17.140625" style="8" bestFit="1" customWidth="1"/>
    <col min="5642" max="5887" width="10.85546875" style="8"/>
    <col min="5888" max="5892" width="23.7109375" style="8" customWidth="1"/>
    <col min="5893" max="5894" width="12.140625" style="8" customWidth="1"/>
    <col min="5895" max="5895" width="10.85546875" style="8"/>
    <col min="5896" max="5896" width="15.42578125" style="8" bestFit="1" customWidth="1"/>
    <col min="5897" max="5897" width="17.140625" style="8" bestFit="1" customWidth="1"/>
    <col min="5898" max="6143" width="10.85546875" style="8"/>
    <col min="6144" max="6148" width="23.7109375" style="8" customWidth="1"/>
    <col min="6149" max="6150" width="12.140625" style="8" customWidth="1"/>
    <col min="6151" max="6151" width="10.85546875" style="8"/>
    <col min="6152" max="6152" width="15.42578125" style="8" bestFit="1" customWidth="1"/>
    <col min="6153" max="6153" width="17.140625" style="8" bestFit="1" customWidth="1"/>
    <col min="6154" max="6399" width="10.85546875" style="8"/>
    <col min="6400" max="6404" width="23.7109375" style="8" customWidth="1"/>
    <col min="6405" max="6406" width="12.140625" style="8" customWidth="1"/>
    <col min="6407" max="6407" width="10.85546875" style="8"/>
    <col min="6408" max="6408" width="15.42578125" style="8" bestFit="1" customWidth="1"/>
    <col min="6409" max="6409" width="17.140625" style="8" bestFit="1" customWidth="1"/>
    <col min="6410" max="6655" width="10.85546875" style="8"/>
    <col min="6656" max="6660" width="23.7109375" style="8" customWidth="1"/>
    <col min="6661" max="6662" width="12.140625" style="8" customWidth="1"/>
    <col min="6663" max="6663" width="10.85546875" style="8"/>
    <col min="6664" max="6664" width="15.42578125" style="8" bestFit="1" customWidth="1"/>
    <col min="6665" max="6665" width="17.140625" style="8" bestFit="1" customWidth="1"/>
    <col min="6666" max="6911" width="10.85546875" style="8"/>
    <col min="6912" max="6916" width="23.7109375" style="8" customWidth="1"/>
    <col min="6917" max="6918" width="12.140625" style="8" customWidth="1"/>
    <col min="6919" max="6919" width="10.85546875" style="8"/>
    <col min="6920" max="6920" width="15.42578125" style="8" bestFit="1" customWidth="1"/>
    <col min="6921" max="6921" width="17.140625" style="8" bestFit="1" customWidth="1"/>
    <col min="6922" max="7167" width="10.85546875" style="8"/>
    <col min="7168" max="7172" width="23.7109375" style="8" customWidth="1"/>
    <col min="7173" max="7174" width="12.140625" style="8" customWidth="1"/>
    <col min="7175" max="7175" width="10.85546875" style="8"/>
    <col min="7176" max="7176" width="15.42578125" style="8" bestFit="1" customWidth="1"/>
    <col min="7177" max="7177" width="17.140625" style="8" bestFit="1" customWidth="1"/>
    <col min="7178" max="7423" width="10.85546875" style="8"/>
    <col min="7424" max="7428" width="23.7109375" style="8" customWidth="1"/>
    <col min="7429" max="7430" width="12.140625" style="8" customWidth="1"/>
    <col min="7431" max="7431" width="10.85546875" style="8"/>
    <col min="7432" max="7432" width="15.42578125" style="8" bestFit="1" customWidth="1"/>
    <col min="7433" max="7433" width="17.140625" style="8" bestFit="1" customWidth="1"/>
    <col min="7434" max="7679" width="10.85546875" style="8"/>
    <col min="7680" max="7684" width="23.7109375" style="8" customWidth="1"/>
    <col min="7685" max="7686" width="12.140625" style="8" customWidth="1"/>
    <col min="7687" max="7687" width="10.85546875" style="8"/>
    <col min="7688" max="7688" width="15.42578125" style="8" bestFit="1" customWidth="1"/>
    <col min="7689" max="7689" width="17.140625" style="8" bestFit="1" customWidth="1"/>
    <col min="7690" max="7935" width="10.85546875" style="8"/>
    <col min="7936" max="7940" width="23.7109375" style="8" customWidth="1"/>
    <col min="7941" max="7942" width="12.140625" style="8" customWidth="1"/>
    <col min="7943" max="7943" width="10.85546875" style="8"/>
    <col min="7944" max="7944" width="15.42578125" style="8" bestFit="1" customWidth="1"/>
    <col min="7945" max="7945" width="17.140625" style="8" bestFit="1" customWidth="1"/>
    <col min="7946" max="8191" width="10.85546875" style="8"/>
    <col min="8192" max="8196" width="23.7109375" style="8" customWidth="1"/>
    <col min="8197" max="8198" width="12.140625" style="8" customWidth="1"/>
    <col min="8199" max="8199" width="10.85546875" style="8"/>
    <col min="8200" max="8200" width="15.42578125" style="8" bestFit="1" customWidth="1"/>
    <col min="8201" max="8201" width="17.140625" style="8" bestFit="1" customWidth="1"/>
    <col min="8202" max="8447" width="10.85546875" style="8"/>
    <col min="8448" max="8452" width="23.7109375" style="8" customWidth="1"/>
    <col min="8453" max="8454" width="12.140625" style="8" customWidth="1"/>
    <col min="8455" max="8455" width="10.85546875" style="8"/>
    <col min="8456" max="8456" width="15.42578125" style="8" bestFit="1" customWidth="1"/>
    <col min="8457" max="8457" width="17.140625" style="8" bestFit="1" customWidth="1"/>
    <col min="8458" max="8703" width="10.85546875" style="8"/>
    <col min="8704" max="8708" width="23.7109375" style="8" customWidth="1"/>
    <col min="8709" max="8710" width="12.140625" style="8" customWidth="1"/>
    <col min="8711" max="8711" width="10.85546875" style="8"/>
    <col min="8712" max="8712" width="15.42578125" style="8" bestFit="1" customWidth="1"/>
    <col min="8713" max="8713" width="17.140625" style="8" bestFit="1" customWidth="1"/>
    <col min="8714" max="8959" width="10.85546875" style="8"/>
    <col min="8960" max="8964" width="23.7109375" style="8" customWidth="1"/>
    <col min="8965" max="8966" width="12.140625" style="8" customWidth="1"/>
    <col min="8967" max="8967" width="10.85546875" style="8"/>
    <col min="8968" max="8968" width="15.42578125" style="8" bestFit="1" customWidth="1"/>
    <col min="8969" max="8969" width="17.140625" style="8" bestFit="1" customWidth="1"/>
    <col min="8970" max="9215" width="10.85546875" style="8"/>
    <col min="9216" max="9220" width="23.7109375" style="8" customWidth="1"/>
    <col min="9221" max="9222" width="12.140625" style="8" customWidth="1"/>
    <col min="9223" max="9223" width="10.85546875" style="8"/>
    <col min="9224" max="9224" width="15.42578125" style="8" bestFit="1" customWidth="1"/>
    <col min="9225" max="9225" width="17.140625" style="8" bestFit="1" customWidth="1"/>
    <col min="9226" max="9471" width="10.85546875" style="8"/>
    <col min="9472" max="9476" width="23.7109375" style="8" customWidth="1"/>
    <col min="9477" max="9478" width="12.140625" style="8" customWidth="1"/>
    <col min="9479" max="9479" width="10.85546875" style="8"/>
    <col min="9480" max="9480" width="15.42578125" style="8" bestFit="1" customWidth="1"/>
    <col min="9481" max="9481" width="17.140625" style="8" bestFit="1" customWidth="1"/>
    <col min="9482" max="9727" width="10.85546875" style="8"/>
    <col min="9728" max="9732" width="23.7109375" style="8" customWidth="1"/>
    <col min="9733" max="9734" width="12.140625" style="8" customWidth="1"/>
    <col min="9735" max="9735" width="10.85546875" style="8"/>
    <col min="9736" max="9736" width="15.42578125" style="8" bestFit="1" customWidth="1"/>
    <col min="9737" max="9737" width="17.140625" style="8" bestFit="1" customWidth="1"/>
    <col min="9738" max="9983" width="10.85546875" style="8"/>
    <col min="9984" max="9988" width="23.7109375" style="8" customWidth="1"/>
    <col min="9989" max="9990" width="12.140625" style="8" customWidth="1"/>
    <col min="9991" max="9991" width="10.85546875" style="8"/>
    <col min="9992" max="9992" width="15.42578125" style="8" bestFit="1" customWidth="1"/>
    <col min="9993" max="9993" width="17.140625" style="8" bestFit="1" customWidth="1"/>
    <col min="9994" max="10239" width="10.85546875" style="8"/>
    <col min="10240" max="10244" width="23.7109375" style="8" customWidth="1"/>
    <col min="10245" max="10246" width="12.140625" style="8" customWidth="1"/>
    <col min="10247" max="10247" width="10.85546875" style="8"/>
    <col min="10248" max="10248" width="15.42578125" style="8" bestFit="1" customWidth="1"/>
    <col min="10249" max="10249" width="17.140625" style="8" bestFit="1" customWidth="1"/>
    <col min="10250" max="10495" width="10.85546875" style="8"/>
    <col min="10496" max="10500" width="23.7109375" style="8" customWidth="1"/>
    <col min="10501" max="10502" width="12.140625" style="8" customWidth="1"/>
    <col min="10503" max="10503" width="10.85546875" style="8"/>
    <col min="10504" max="10504" width="15.42578125" style="8" bestFit="1" customWidth="1"/>
    <col min="10505" max="10505" width="17.140625" style="8" bestFit="1" customWidth="1"/>
    <col min="10506" max="10751" width="10.85546875" style="8"/>
    <col min="10752" max="10756" width="23.7109375" style="8" customWidth="1"/>
    <col min="10757" max="10758" width="12.140625" style="8" customWidth="1"/>
    <col min="10759" max="10759" width="10.85546875" style="8"/>
    <col min="10760" max="10760" width="15.42578125" style="8" bestFit="1" customWidth="1"/>
    <col min="10761" max="10761" width="17.140625" style="8" bestFit="1" customWidth="1"/>
    <col min="10762" max="11007" width="10.85546875" style="8"/>
    <col min="11008" max="11012" width="23.7109375" style="8" customWidth="1"/>
    <col min="11013" max="11014" width="12.140625" style="8" customWidth="1"/>
    <col min="11015" max="11015" width="10.85546875" style="8"/>
    <col min="11016" max="11016" width="15.42578125" style="8" bestFit="1" customWidth="1"/>
    <col min="11017" max="11017" width="17.140625" style="8" bestFit="1" customWidth="1"/>
    <col min="11018" max="11263" width="10.85546875" style="8"/>
    <col min="11264" max="11268" width="23.7109375" style="8" customWidth="1"/>
    <col min="11269" max="11270" width="12.140625" style="8" customWidth="1"/>
    <col min="11271" max="11271" width="10.85546875" style="8"/>
    <col min="11272" max="11272" width="15.42578125" style="8" bestFit="1" customWidth="1"/>
    <col min="11273" max="11273" width="17.140625" style="8" bestFit="1" customWidth="1"/>
    <col min="11274" max="11519" width="10.85546875" style="8"/>
    <col min="11520" max="11524" width="23.7109375" style="8" customWidth="1"/>
    <col min="11525" max="11526" width="12.140625" style="8" customWidth="1"/>
    <col min="11527" max="11527" width="10.85546875" style="8"/>
    <col min="11528" max="11528" width="15.42578125" style="8" bestFit="1" customWidth="1"/>
    <col min="11529" max="11529" width="17.140625" style="8" bestFit="1" customWidth="1"/>
    <col min="11530" max="11775" width="10.85546875" style="8"/>
    <col min="11776" max="11780" width="23.7109375" style="8" customWidth="1"/>
    <col min="11781" max="11782" width="12.140625" style="8" customWidth="1"/>
    <col min="11783" max="11783" width="10.85546875" style="8"/>
    <col min="11784" max="11784" width="15.42578125" style="8" bestFit="1" customWidth="1"/>
    <col min="11785" max="11785" width="17.140625" style="8" bestFit="1" customWidth="1"/>
    <col min="11786" max="12031" width="10.85546875" style="8"/>
    <col min="12032" max="12036" width="23.7109375" style="8" customWidth="1"/>
    <col min="12037" max="12038" width="12.140625" style="8" customWidth="1"/>
    <col min="12039" max="12039" width="10.85546875" style="8"/>
    <col min="12040" max="12040" width="15.42578125" style="8" bestFit="1" customWidth="1"/>
    <col min="12041" max="12041" width="17.140625" style="8" bestFit="1" customWidth="1"/>
    <col min="12042" max="12287" width="10.85546875" style="8"/>
    <col min="12288" max="12292" width="23.7109375" style="8" customWidth="1"/>
    <col min="12293" max="12294" width="12.140625" style="8" customWidth="1"/>
    <col min="12295" max="12295" width="10.85546875" style="8"/>
    <col min="12296" max="12296" width="15.42578125" style="8" bestFit="1" customWidth="1"/>
    <col min="12297" max="12297" width="17.140625" style="8" bestFit="1" customWidth="1"/>
    <col min="12298" max="12543" width="10.85546875" style="8"/>
    <col min="12544" max="12548" width="23.7109375" style="8" customWidth="1"/>
    <col min="12549" max="12550" width="12.140625" style="8" customWidth="1"/>
    <col min="12551" max="12551" width="10.85546875" style="8"/>
    <col min="12552" max="12552" width="15.42578125" style="8" bestFit="1" customWidth="1"/>
    <col min="12553" max="12553" width="17.140625" style="8" bestFit="1" customWidth="1"/>
    <col min="12554" max="12799" width="10.85546875" style="8"/>
    <col min="12800" max="12804" width="23.7109375" style="8" customWidth="1"/>
    <col min="12805" max="12806" width="12.140625" style="8" customWidth="1"/>
    <col min="12807" max="12807" width="10.85546875" style="8"/>
    <col min="12808" max="12808" width="15.42578125" style="8" bestFit="1" customWidth="1"/>
    <col min="12809" max="12809" width="17.140625" style="8" bestFit="1" customWidth="1"/>
    <col min="12810" max="13055" width="10.85546875" style="8"/>
    <col min="13056" max="13060" width="23.7109375" style="8" customWidth="1"/>
    <col min="13061" max="13062" width="12.140625" style="8" customWidth="1"/>
    <col min="13063" max="13063" width="10.85546875" style="8"/>
    <col min="13064" max="13064" width="15.42578125" style="8" bestFit="1" customWidth="1"/>
    <col min="13065" max="13065" width="17.140625" style="8" bestFit="1" customWidth="1"/>
    <col min="13066" max="13311" width="10.85546875" style="8"/>
    <col min="13312" max="13316" width="23.7109375" style="8" customWidth="1"/>
    <col min="13317" max="13318" width="12.140625" style="8" customWidth="1"/>
    <col min="13319" max="13319" width="10.85546875" style="8"/>
    <col min="13320" max="13320" width="15.42578125" style="8" bestFit="1" customWidth="1"/>
    <col min="13321" max="13321" width="17.140625" style="8" bestFit="1" customWidth="1"/>
    <col min="13322" max="13567" width="10.85546875" style="8"/>
    <col min="13568" max="13572" width="23.7109375" style="8" customWidth="1"/>
    <col min="13573" max="13574" width="12.140625" style="8" customWidth="1"/>
    <col min="13575" max="13575" width="10.85546875" style="8"/>
    <col min="13576" max="13576" width="15.42578125" style="8" bestFit="1" customWidth="1"/>
    <col min="13577" max="13577" width="17.140625" style="8" bestFit="1" customWidth="1"/>
    <col min="13578" max="13823" width="10.85546875" style="8"/>
    <col min="13824" max="13828" width="23.7109375" style="8" customWidth="1"/>
    <col min="13829" max="13830" width="12.140625" style="8" customWidth="1"/>
    <col min="13831" max="13831" width="10.85546875" style="8"/>
    <col min="13832" max="13832" width="15.42578125" style="8" bestFit="1" customWidth="1"/>
    <col min="13833" max="13833" width="17.140625" style="8" bestFit="1" customWidth="1"/>
    <col min="13834" max="14079" width="10.85546875" style="8"/>
    <col min="14080" max="14084" width="23.7109375" style="8" customWidth="1"/>
    <col min="14085" max="14086" width="12.140625" style="8" customWidth="1"/>
    <col min="14087" max="14087" width="10.85546875" style="8"/>
    <col min="14088" max="14088" width="15.42578125" style="8" bestFit="1" customWidth="1"/>
    <col min="14089" max="14089" width="17.140625" style="8" bestFit="1" customWidth="1"/>
    <col min="14090" max="14335" width="10.85546875" style="8"/>
    <col min="14336" max="14340" width="23.7109375" style="8" customWidth="1"/>
    <col min="14341" max="14342" width="12.140625" style="8" customWidth="1"/>
    <col min="14343" max="14343" width="10.85546875" style="8"/>
    <col min="14344" max="14344" width="15.42578125" style="8" bestFit="1" customWidth="1"/>
    <col min="14345" max="14345" width="17.140625" style="8" bestFit="1" customWidth="1"/>
    <col min="14346" max="14591" width="10.85546875" style="8"/>
    <col min="14592" max="14596" width="23.7109375" style="8" customWidth="1"/>
    <col min="14597" max="14598" width="12.140625" style="8" customWidth="1"/>
    <col min="14599" max="14599" width="10.85546875" style="8"/>
    <col min="14600" max="14600" width="15.42578125" style="8" bestFit="1" customWidth="1"/>
    <col min="14601" max="14601" width="17.140625" style="8" bestFit="1" customWidth="1"/>
    <col min="14602" max="14847" width="10.85546875" style="8"/>
    <col min="14848" max="14852" width="23.7109375" style="8" customWidth="1"/>
    <col min="14853" max="14854" width="12.140625" style="8" customWidth="1"/>
    <col min="14855" max="14855" width="10.85546875" style="8"/>
    <col min="14856" max="14856" width="15.42578125" style="8" bestFit="1" customWidth="1"/>
    <col min="14857" max="14857" width="17.140625" style="8" bestFit="1" customWidth="1"/>
    <col min="14858" max="15103" width="10.85546875" style="8"/>
    <col min="15104" max="15108" width="23.7109375" style="8" customWidth="1"/>
    <col min="15109" max="15110" width="12.140625" style="8" customWidth="1"/>
    <col min="15111" max="15111" width="10.85546875" style="8"/>
    <col min="15112" max="15112" width="15.42578125" style="8" bestFit="1" customWidth="1"/>
    <col min="15113" max="15113" width="17.140625" style="8" bestFit="1" customWidth="1"/>
    <col min="15114" max="15359" width="10.85546875" style="8"/>
    <col min="15360" max="15364" width="23.7109375" style="8" customWidth="1"/>
    <col min="15365" max="15366" width="12.140625" style="8" customWidth="1"/>
    <col min="15367" max="15367" width="10.85546875" style="8"/>
    <col min="15368" max="15368" width="15.42578125" style="8" bestFit="1" customWidth="1"/>
    <col min="15369" max="15369" width="17.140625" style="8" bestFit="1" customWidth="1"/>
    <col min="15370" max="15615" width="10.85546875" style="8"/>
    <col min="15616" max="15620" width="23.7109375" style="8" customWidth="1"/>
    <col min="15621" max="15622" width="12.140625" style="8" customWidth="1"/>
    <col min="15623" max="15623" width="10.85546875" style="8"/>
    <col min="15624" max="15624" width="15.42578125" style="8" bestFit="1" customWidth="1"/>
    <col min="15625" max="15625" width="17.140625" style="8" bestFit="1" customWidth="1"/>
    <col min="15626" max="15871" width="10.85546875" style="8"/>
    <col min="15872" max="15876" width="23.7109375" style="8" customWidth="1"/>
    <col min="15877" max="15878" width="12.140625" style="8" customWidth="1"/>
    <col min="15879" max="15879" width="10.85546875" style="8"/>
    <col min="15880" max="15880" width="15.42578125" style="8" bestFit="1" customWidth="1"/>
    <col min="15881" max="15881" width="17.140625" style="8" bestFit="1" customWidth="1"/>
    <col min="15882" max="16127" width="10.85546875" style="8"/>
    <col min="16128" max="16132" width="23.7109375" style="8" customWidth="1"/>
    <col min="16133" max="16134" width="12.140625" style="8" customWidth="1"/>
    <col min="16135" max="16135" width="10.85546875" style="8"/>
    <col min="16136" max="16136" width="15.42578125" style="8" bestFit="1" customWidth="1"/>
    <col min="16137" max="16137" width="17.140625" style="8" bestFit="1" customWidth="1"/>
    <col min="16138" max="16384" width="10.85546875" style="8"/>
  </cols>
  <sheetData>
    <row r="1" spans="1:11">
      <c r="A1" s="17" t="s">
        <v>24</v>
      </c>
      <c r="B1" s="18">
        <f>'0667'!E12</f>
        <v>42036</v>
      </c>
      <c r="C1" s="22"/>
      <c r="D1" s="21" t="s">
        <v>26</v>
      </c>
      <c r="F1" s="20" t="s">
        <v>17</v>
      </c>
      <c r="G1" s="20" t="s">
        <v>16</v>
      </c>
      <c r="I1" s="17" t="s">
        <v>25</v>
      </c>
      <c r="K1" s="53" t="s">
        <v>33</v>
      </c>
    </row>
    <row r="2" spans="1:11" ht="15.75">
      <c r="A2" s="17" t="s">
        <v>15</v>
      </c>
      <c r="B2" s="19">
        <f>DAY(EOMONTH(B1,0))</f>
        <v>28</v>
      </c>
      <c r="C2" s="19"/>
      <c r="D2" s="34">
        <f>IF(ROWS($B$1:B1)-1&lt;$B$2,$B$1+ROWS($B$1:B1)-1,"")</f>
        <v>42036</v>
      </c>
      <c r="E2" s="35"/>
      <c r="F2" s="45">
        <f>DATE(G2,1,1)</f>
        <v>42005</v>
      </c>
      <c r="G2" s="36" t="str">
        <f>UPPER(TEXT(D11,"AAAA"))</f>
        <v>2015</v>
      </c>
      <c r="I2" s="15">
        <v>41913</v>
      </c>
      <c r="K2" s="75" t="s">
        <v>749</v>
      </c>
    </row>
    <row r="3" spans="1:11">
      <c r="A3" s="33" t="str">
        <f>UPPER(TEXT(B1,"mmmm AAAA"))</f>
        <v>FÉVRIER 2015</v>
      </c>
      <c r="D3" s="34">
        <f>IF(ROWS($B$1:B2)-1&lt;$B$2,$B$1+ROWS($B$1:B2)-1,"")</f>
        <v>42037</v>
      </c>
      <c r="E3" s="35"/>
      <c r="F3" s="45">
        <f>ROUND(DATE(G2,4,MOD(234-11*MOD(G2,19),30))/7,)*7-6</f>
        <v>42099</v>
      </c>
      <c r="G3" s="37" t="s">
        <v>18</v>
      </c>
      <c r="I3" s="16">
        <v>41944</v>
      </c>
      <c r="K3" s="75" t="s">
        <v>750</v>
      </c>
    </row>
    <row r="4" spans="1:11">
      <c r="D4" s="34">
        <f>IF(ROWS($B$1:B3)-1&lt;$B$2,$B$1+ROWS($B$1:B3)-1,"")</f>
        <v>42038</v>
      </c>
      <c r="E4" s="35"/>
      <c r="F4" s="45">
        <f>SUM(F3+1)</f>
        <v>42100</v>
      </c>
      <c r="G4" s="37" t="s">
        <v>9</v>
      </c>
      <c r="I4" s="15">
        <v>41974</v>
      </c>
      <c r="K4" s="75" t="s">
        <v>751</v>
      </c>
    </row>
    <row r="5" spans="1:11">
      <c r="B5" s="9"/>
      <c r="C5" s="9"/>
      <c r="D5" s="34">
        <f>IF(ROWS($B$1:B5)-1&lt;$B$2,$B$1+ROWS($B$1:B5)-1,"")</f>
        <v>42040</v>
      </c>
      <c r="E5" s="35"/>
      <c r="F5" s="45">
        <f>DATE(G2,5,1)</f>
        <v>42125</v>
      </c>
      <c r="G5" s="37" t="s">
        <v>8</v>
      </c>
      <c r="I5" s="16">
        <v>42005</v>
      </c>
      <c r="K5" s="48"/>
    </row>
    <row r="6" spans="1:11">
      <c r="B6" s="9"/>
      <c r="C6" s="9"/>
      <c r="D6" s="34">
        <f>IF(ROWS($B$1:B6)-1&lt;$B$2,$B$1+ROWS($B$1:B6)-1,"")</f>
        <v>42041</v>
      </c>
      <c r="E6" s="35"/>
      <c r="F6" s="45">
        <f>DATE(G2,5,8)</f>
        <v>42132</v>
      </c>
      <c r="G6" s="38" t="s">
        <v>7</v>
      </c>
      <c r="I6" s="15">
        <v>42036</v>
      </c>
      <c r="K6" s="48"/>
    </row>
    <row r="7" spans="1:11">
      <c r="B7" s="9"/>
      <c r="C7" s="9"/>
      <c r="D7" s="34">
        <f>IF(ROWS($B$1:B7)-1&lt;$B$2,$B$1+ROWS($B$1:B7)-1,"")</f>
        <v>42042</v>
      </c>
      <c r="E7" s="35"/>
      <c r="F7" s="45">
        <f>F3+39</f>
        <v>42138</v>
      </c>
      <c r="G7" s="37" t="s">
        <v>6</v>
      </c>
      <c r="I7" s="16">
        <v>42064</v>
      </c>
      <c r="K7" s="48"/>
    </row>
    <row r="8" spans="1:11">
      <c r="B8" s="9"/>
      <c r="C8" s="9"/>
      <c r="D8" s="34">
        <f>IF(ROWS($B$1:B8)-1&lt;$B$2,$B$1+ROWS($B$1:B8)-1,"")</f>
        <v>42043</v>
      </c>
      <c r="E8" s="35"/>
      <c r="F8" s="45">
        <f>F3+49</f>
        <v>42148</v>
      </c>
      <c r="G8" s="37" t="s">
        <v>19</v>
      </c>
      <c r="I8" s="15">
        <v>42095</v>
      </c>
      <c r="K8" s="48"/>
    </row>
    <row r="9" spans="1:11">
      <c r="B9" s="9"/>
      <c r="C9" s="9"/>
      <c r="D9" s="34">
        <f>IF(ROWS($B$1:B9)-1&lt;$B$2,$B$1+ROWS($B$1:B9)-1,"")</f>
        <v>42044</v>
      </c>
      <c r="E9" s="35"/>
      <c r="F9" s="45">
        <f>F8+1</f>
        <v>42149</v>
      </c>
      <c r="G9" s="37" t="s">
        <v>5</v>
      </c>
      <c r="I9" s="16">
        <v>42125</v>
      </c>
      <c r="K9" s="48"/>
    </row>
    <row r="10" spans="1:11">
      <c r="C10" s="9"/>
      <c r="D10" s="34">
        <f>IF(ROWS($B$1:B10)-1&lt;$B$2,$B$1+ROWS($B$1:B10)-1,"")</f>
        <v>42045</v>
      </c>
      <c r="E10" s="35"/>
      <c r="F10" s="45">
        <f>DATE(G2,7,14)</f>
        <v>42199</v>
      </c>
      <c r="G10" s="38" t="s">
        <v>20</v>
      </c>
      <c r="I10" s="15">
        <v>42156</v>
      </c>
      <c r="K10" s="48"/>
    </row>
    <row r="11" spans="1:11">
      <c r="B11" s="9"/>
      <c r="C11" s="9"/>
      <c r="D11" s="34">
        <f>IF(ROWS($B$1:B11)-1&lt;$B$2,$B$1+ROWS($B$1:B11)-1,"")</f>
        <v>42046</v>
      </c>
      <c r="E11" s="35"/>
      <c r="F11" s="45">
        <f>DATE(G2,8,15)</f>
        <v>42231</v>
      </c>
      <c r="G11" s="38" t="s">
        <v>4</v>
      </c>
      <c r="I11" s="16">
        <v>42186</v>
      </c>
      <c r="K11" s="48"/>
    </row>
    <row r="12" spans="1:11">
      <c r="B12" s="9"/>
      <c r="C12" s="9"/>
      <c r="D12" s="34">
        <f>IF(ROWS($B$1:B12)-1&lt;$B$2,$B$1+ROWS($B$1:B12)-1,"")</f>
        <v>42047</v>
      </c>
      <c r="E12" s="35"/>
      <c r="F12" s="45">
        <f>DATE(G2,11,1)</f>
        <v>42309</v>
      </c>
      <c r="G12" s="37" t="s">
        <v>11</v>
      </c>
      <c r="I12" s="15">
        <v>42217</v>
      </c>
      <c r="K12" s="48"/>
    </row>
    <row r="13" spans="1:11">
      <c r="B13" s="9"/>
      <c r="C13" s="9"/>
      <c r="D13" s="34">
        <f>IF(ROWS($B$1:B13)-1&lt;$B$2,$B$1+ROWS($B$1:B13)-1,"")</f>
        <v>42048</v>
      </c>
      <c r="E13" s="35"/>
      <c r="F13" s="45">
        <f>DATE(G2,11,11)</f>
        <v>42319</v>
      </c>
      <c r="G13" s="38" t="s">
        <v>21</v>
      </c>
      <c r="I13" s="16">
        <v>42248</v>
      </c>
      <c r="K13" s="48"/>
    </row>
    <row r="14" spans="1:11">
      <c r="B14" s="9"/>
      <c r="C14" s="9"/>
      <c r="D14" s="34">
        <f>IF(ROWS($B$1:B14)-1&lt;$B$2,$B$1+ROWS($B$1:B14)-1,"")</f>
        <v>42049</v>
      </c>
      <c r="E14" s="35"/>
      <c r="F14" s="45">
        <f>DATE(G2,12,25)</f>
        <v>42363</v>
      </c>
      <c r="G14" s="37" t="s">
        <v>22</v>
      </c>
      <c r="I14" s="15">
        <v>42278</v>
      </c>
      <c r="K14" s="48"/>
    </row>
    <row r="15" spans="1:11">
      <c r="B15" s="9"/>
      <c r="C15" s="9"/>
      <c r="D15" s="34">
        <f>IF(ROWS($B$1:B15)-1&lt;$B$2,$B$1+ROWS($B$1:B15)-1,"")</f>
        <v>42050</v>
      </c>
      <c r="E15" s="35"/>
      <c r="F15" s="35"/>
      <c r="G15" s="35"/>
      <c r="I15" s="16">
        <v>42309</v>
      </c>
      <c r="K15" s="48"/>
    </row>
    <row r="16" spans="1:11">
      <c r="B16" s="9"/>
      <c r="C16" s="9"/>
      <c r="D16" s="34">
        <f>IF(ROWS($B$1:B16)-1&lt;$B$2,$B$1+ROWS($B$1:B16)-1,"")</f>
        <v>42051</v>
      </c>
      <c r="E16" s="35"/>
      <c r="F16" s="35"/>
      <c r="G16" s="35"/>
      <c r="I16" s="15">
        <v>42339</v>
      </c>
      <c r="K16" s="48"/>
    </row>
    <row r="17" spans="2:11">
      <c r="B17" s="9"/>
      <c r="C17" s="9"/>
      <c r="D17" s="34">
        <f>IF(ROWS($B$1:B17)-1&lt;$B$2,$B$1+ROWS($B$1:B17)-1,"")</f>
        <v>42052</v>
      </c>
      <c r="E17" s="35"/>
      <c r="F17" s="35"/>
      <c r="G17" s="35"/>
      <c r="I17" s="16">
        <v>42370</v>
      </c>
      <c r="K17" s="48"/>
    </row>
    <row r="18" spans="2:11">
      <c r="B18" s="9"/>
      <c r="C18" s="9"/>
      <c r="D18" s="34">
        <f>IF(ROWS($B$1:B18)-1&lt;$B$2,$B$1+ROWS($B$1:B18)-1,"")</f>
        <v>42053</v>
      </c>
      <c r="E18" s="35"/>
      <c r="F18" s="35"/>
      <c r="G18" s="35"/>
      <c r="I18" s="15">
        <v>42401</v>
      </c>
      <c r="K18" s="48"/>
    </row>
    <row r="19" spans="2:11">
      <c r="B19" s="9"/>
      <c r="C19" s="9"/>
      <c r="D19" s="34">
        <f>IF(ROWS($B$1:B19)-1&lt;$B$2,$B$1+ROWS($B$1:B19)-1,"")</f>
        <v>42054</v>
      </c>
      <c r="E19" s="35"/>
      <c r="F19" s="35"/>
      <c r="G19" s="35"/>
      <c r="I19" s="16">
        <v>42430</v>
      </c>
      <c r="K19" s="48"/>
    </row>
    <row r="20" spans="2:11">
      <c r="B20" s="9"/>
      <c r="C20" s="9"/>
      <c r="D20" s="34">
        <f>IF(ROWS($B$1:B20)-1&lt;$B$2,$B$1+ROWS($B$1:B20)-1,"")</f>
        <v>42055</v>
      </c>
      <c r="E20" s="35"/>
      <c r="F20" s="35"/>
      <c r="G20" s="35"/>
      <c r="I20" s="15">
        <v>42461</v>
      </c>
      <c r="K20" s="48"/>
    </row>
    <row r="21" spans="2:11">
      <c r="B21" s="9"/>
      <c r="C21" s="9"/>
      <c r="D21" s="34">
        <f>IF(ROWS($B$1:B21)-1&lt;$B$2,$B$1+ROWS($B$1:B21)-1,"")</f>
        <v>42056</v>
      </c>
      <c r="E21" s="35"/>
      <c r="F21" s="35"/>
      <c r="G21" s="35"/>
      <c r="I21" s="16">
        <v>42491</v>
      </c>
      <c r="K21" s="48"/>
    </row>
    <row r="22" spans="2:11">
      <c r="B22" s="9"/>
      <c r="C22" s="9"/>
      <c r="D22" s="34">
        <f>IF(ROWS($B$1:B22)-1&lt;$B$2,$B$1+ROWS($B$1:B22)-1,"")</f>
        <v>42057</v>
      </c>
      <c r="E22" s="35"/>
      <c r="F22" s="35"/>
      <c r="G22" s="35"/>
      <c r="I22" s="15">
        <v>42522</v>
      </c>
      <c r="K22" s="48"/>
    </row>
    <row r="23" spans="2:11">
      <c r="B23" s="9"/>
      <c r="C23" s="9"/>
      <c r="D23" s="34">
        <f>IF(ROWS($B$1:B23)-1&lt;$B$2,$B$1+ROWS($B$1:B23)-1,"")</f>
        <v>42058</v>
      </c>
      <c r="E23" s="35"/>
      <c r="F23" s="35"/>
      <c r="G23" s="35"/>
      <c r="I23" s="16">
        <v>42552</v>
      </c>
      <c r="K23" s="48"/>
    </row>
    <row r="24" spans="2:11">
      <c r="B24" s="9"/>
      <c r="C24" s="9"/>
      <c r="D24" s="34">
        <f>IF(ROWS($B$1:B24)-1&lt;$B$2,$B$1+ROWS($B$1:B24)-1,"")</f>
        <v>42059</v>
      </c>
      <c r="E24" s="35"/>
      <c r="F24" s="35"/>
      <c r="G24" s="35"/>
      <c r="I24" s="15">
        <v>42583</v>
      </c>
      <c r="K24" s="48"/>
    </row>
    <row r="25" spans="2:11">
      <c r="B25" s="9"/>
      <c r="C25" s="9"/>
      <c r="D25" s="34">
        <f>IF(ROWS($B$1:B25)-1&lt;$B$2,$B$1+ROWS($B$1:B25)-1,"")</f>
        <v>42060</v>
      </c>
      <c r="E25" s="35"/>
      <c r="F25" s="35"/>
      <c r="G25" s="35"/>
      <c r="I25" s="16">
        <v>42614</v>
      </c>
      <c r="K25" s="48"/>
    </row>
    <row r="26" spans="2:11">
      <c r="B26" s="9"/>
      <c r="C26" s="9"/>
      <c r="D26" s="34">
        <f>IF(ROWS($B$1:B26)-1&lt;$B$2,$B$1+ROWS($B$1:B26)-1,"")</f>
        <v>42061</v>
      </c>
      <c r="E26" s="35"/>
      <c r="F26" s="35"/>
      <c r="G26" s="35"/>
      <c r="I26" s="15">
        <v>42644</v>
      </c>
      <c r="K26" s="48"/>
    </row>
    <row r="27" spans="2:11">
      <c r="B27" s="9"/>
      <c r="C27" s="9"/>
      <c r="D27" s="34">
        <f>IF(ROWS($B$1:B27)-1&lt;$B$2,$B$1+ROWS($B$1:B27)-1,"")</f>
        <v>42062</v>
      </c>
      <c r="E27" s="35"/>
      <c r="F27" s="35"/>
      <c r="G27" s="35"/>
      <c r="I27" s="16">
        <v>42675</v>
      </c>
      <c r="K27" s="48"/>
    </row>
    <row r="28" spans="2:11">
      <c r="B28" s="9"/>
      <c r="C28" s="9"/>
      <c r="D28" s="34">
        <f>IF(ROWS($B$1:B28)-1&lt;$B$2,$B$1+ROWS($B$1:B28)-1,"")</f>
        <v>42063</v>
      </c>
      <c r="E28" s="35"/>
      <c r="F28" s="35"/>
      <c r="G28" s="35"/>
      <c r="I28" s="15">
        <v>42705</v>
      </c>
      <c r="K28" s="48"/>
    </row>
    <row r="29" spans="2:11">
      <c r="B29" s="9"/>
      <c r="C29" s="9"/>
      <c r="D29" s="34" t="str">
        <f>IF(ROWS($B$1:B29)-1&lt;$B$2,$B$1+ROWS($B$1:B29)-1,"")</f>
        <v/>
      </c>
      <c r="E29" s="35"/>
      <c r="F29" s="35"/>
      <c r="G29" s="35"/>
      <c r="I29" s="16">
        <v>42736</v>
      </c>
      <c r="K29" s="48"/>
    </row>
    <row r="30" spans="2:11">
      <c r="B30" s="9"/>
      <c r="C30" s="9"/>
      <c r="D30" s="34" t="str">
        <f>IF(ROWS($B$1:B30)-1&lt;$B$2,$B$1+ROWS($B$1:B30)-1,"")</f>
        <v/>
      </c>
      <c r="E30" s="35"/>
      <c r="F30" s="35"/>
      <c r="G30" s="35"/>
      <c r="I30" s="15">
        <v>42767</v>
      </c>
      <c r="K30" s="48"/>
    </row>
    <row r="31" spans="2:11">
      <c r="B31" s="9"/>
      <c r="C31" s="9"/>
      <c r="E31" s="14"/>
      <c r="I31" s="16">
        <v>42795</v>
      </c>
      <c r="K31" s="48"/>
    </row>
    <row r="32" spans="2:11">
      <c r="E32" s="14" t="str">
        <f>IF(ROWS($B$1:B32)-1&lt;$B$2,$B$1+ROWS($B$1:B32)-1,"")</f>
        <v/>
      </c>
      <c r="I32" s="15">
        <v>42826</v>
      </c>
      <c r="K32" s="48"/>
    </row>
    <row r="33" spans="2:11">
      <c r="I33" s="16">
        <v>42856</v>
      </c>
      <c r="K33" s="48"/>
    </row>
    <row r="34" spans="2:11">
      <c r="E34" s="10"/>
      <c r="I34" s="15">
        <v>42887</v>
      </c>
      <c r="K34" s="48"/>
    </row>
    <row r="35" spans="2:11">
      <c r="I35" s="16">
        <v>42917</v>
      </c>
      <c r="K35" s="48"/>
    </row>
    <row r="36" spans="2:11">
      <c r="I36" s="15">
        <v>42948</v>
      </c>
      <c r="K36" s="48"/>
    </row>
    <row r="37" spans="2:11">
      <c r="I37" s="16">
        <v>42979</v>
      </c>
      <c r="K37" s="48"/>
    </row>
    <row r="38" spans="2:11">
      <c r="I38" s="15">
        <v>43009</v>
      </c>
      <c r="K38" s="48"/>
    </row>
    <row r="39" spans="2:11">
      <c r="I39" s="16">
        <v>43040</v>
      </c>
      <c r="K39" s="48"/>
    </row>
    <row r="40" spans="2:11">
      <c r="I40" s="15">
        <v>43070</v>
      </c>
      <c r="K40" s="48"/>
    </row>
    <row r="41" spans="2:11">
      <c r="I41" s="16">
        <v>43101</v>
      </c>
      <c r="K41" s="48"/>
    </row>
    <row r="42" spans="2:11">
      <c r="I42" s="15">
        <v>43132</v>
      </c>
      <c r="K42" s="48"/>
    </row>
    <row r="43" spans="2:11">
      <c r="I43" s="16">
        <v>43160</v>
      </c>
      <c r="K43" s="48"/>
    </row>
    <row r="44" spans="2:11">
      <c r="I44" s="15">
        <v>43191</v>
      </c>
      <c r="K44" s="48"/>
    </row>
    <row r="45" spans="2:11">
      <c r="I45" s="16">
        <v>43221</v>
      </c>
      <c r="K45" s="48"/>
    </row>
    <row r="46" spans="2:11">
      <c r="I46" s="15">
        <v>43252</v>
      </c>
      <c r="K46" s="48"/>
    </row>
    <row r="47" spans="2:11">
      <c r="I47" s="16">
        <v>43282</v>
      </c>
      <c r="K47" s="48"/>
    </row>
    <row r="48" spans="2:11">
      <c r="B48" s="11"/>
      <c r="C48" s="11"/>
      <c r="D48" s="12"/>
      <c r="I48" s="15">
        <v>43313</v>
      </c>
      <c r="K48" s="48"/>
    </row>
    <row r="49" spans="9:11">
      <c r="I49" s="16">
        <v>43344</v>
      </c>
      <c r="K49" s="48"/>
    </row>
    <row r="50" spans="9:11" ht="12.75">
      <c r="I50" s="15">
        <v>43374</v>
      </c>
      <c r="K50"/>
    </row>
    <row r="51" spans="9:11" ht="12.75">
      <c r="I51" s="15">
        <v>43405</v>
      </c>
      <c r="K51"/>
    </row>
    <row r="52" spans="9:11" ht="12.75">
      <c r="I52" s="16">
        <v>43435</v>
      </c>
      <c r="K52"/>
    </row>
    <row r="53" spans="9:11" ht="12.75">
      <c r="I53" s="15">
        <v>43466</v>
      </c>
      <c r="K53"/>
    </row>
    <row r="54" spans="9:11" ht="12.75">
      <c r="I54" s="16">
        <v>43497</v>
      </c>
      <c r="K54"/>
    </row>
    <row r="55" spans="9:11" ht="12.75">
      <c r="I55" s="15">
        <v>43525</v>
      </c>
      <c r="K55"/>
    </row>
    <row r="56" spans="9:11" ht="12.75">
      <c r="I56" s="16">
        <v>43556</v>
      </c>
      <c r="K56"/>
    </row>
    <row r="57" spans="9:11" ht="12.75">
      <c r="I57" s="15">
        <v>43586</v>
      </c>
      <c r="K57"/>
    </row>
    <row r="58" spans="9:11" ht="12.75">
      <c r="I58" s="16">
        <v>43617</v>
      </c>
      <c r="K58"/>
    </row>
    <row r="59" spans="9:11" ht="12.75">
      <c r="I59" s="15">
        <v>43647</v>
      </c>
      <c r="K59"/>
    </row>
    <row r="60" spans="9:11" ht="12.75">
      <c r="I60" s="16">
        <v>43678</v>
      </c>
      <c r="K60"/>
    </row>
    <row r="61" spans="9:11" ht="12.75">
      <c r="I61" s="15">
        <v>43709</v>
      </c>
      <c r="K61"/>
    </row>
    <row r="62" spans="9:11" ht="12.75">
      <c r="I62" s="15">
        <v>43739</v>
      </c>
      <c r="K62"/>
    </row>
    <row r="63" spans="9:11" ht="12.75">
      <c r="I63" s="16">
        <v>43770</v>
      </c>
      <c r="K63"/>
    </row>
    <row r="64" spans="9:11" ht="12.75">
      <c r="I64" s="15">
        <v>43800</v>
      </c>
      <c r="K64"/>
    </row>
    <row r="65" spans="9:11" ht="12.75">
      <c r="I65" s="16">
        <v>43831</v>
      </c>
      <c r="K65"/>
    </row>
    <row r="66" spans="9:11" ht="12.75">
      <c r="I66" s="15">
        <v>43862</v>
      </c>
      <c r="K66"/>
    </row>
    <row r="67" spans="9:11" ht="12.75">
      <c r="I67" s="15">
        <v>43891</v>
      </c>
      <c r="K67"/>
    </row>
    <row r="68" spans="9:11" ht="12.75">
      <c r="I68" s="16">
        <v>43922</v>
      </c>
      <c r="K68"/>
    </row>
    <row r="69" spans="9:11" ht="12.75">
      <c r="I69" s="15">
        <v>43952</v>
      </c>
      <c r="K69"/>
    </row>
    <row r="70" spans="9:11" ht="12.75">
      <c r="I70" s="16">
        <v>43983</v>
      </c>
      <c r="K70"/>
    </row>
    <row r="71" spans="9:11" ht="12.75">
      <c r="I71" s="15">
        <v>44013</v>
      </c>
      <c r="K71"/>
    </row>
    <row r="72" spans="9:11" ht="12.75">
      <c r="I72" s="16">
        <v>44044</v>
      </c>
      <c r="K72"/>
    </row>
    <row r="73" spans="9:11" ht="12.75">
      <c r="I73" s="15">
        <v>44075</v>
      </c>
      <c r="K73"/>
    </row>
    <row r="74" spans="9:11" ht="12.75">
      <c r="I74" s="16">
        <v>44105</v>
      </c>
      <c r="K74"/>
    </row>
    <row r="75" spans="9:11" ht="12.75">
      <c r="I75" s="15">
        <v>44136</v>
      </c>
      <c r="K75"/>
    </row>
    <row r="76" spans="9:11" ht="12.75">
      <c r="I76" s="16">
        <v>44166</v>
      </c>
      <c r="K76"/>
    </row>
    <row r="77" spans="9:11" ht="12.75">
      <c r="I77" s="15">
        <v>44197</v>
      </c>
      <c r="K77"/>
    </row>
    <row r="78" spans="9:11" ht="12.75">
      <c r="I78" s="16">
        <v>44228</v>
      </c>
      <c r="K78"/>
    </row>
    <row r="79" spans="9:11" ht="12.75">
      <c r="I79" s="15">
        <v>44256</v>
      </c>
      <c r="K79"/>
    </row>
    <row r="80" spans="9:11" ht="12.75">
      <c r="I80" s="16">
        <v>44287</v>
      </c>
      <c r="K80"/>
    </row>
    <row r="81" spans="9:11" ht="12.75">
      <c r="I81" s="15">
        <v>44317</v>
      </c>
      <c r="K81"/>
    </row>
    <row r="82" spans="9:11" ht="12.75">
      <c r="I82" s="16">
        <v>44348</v>
      </c>
      <c r="K82"/>
    </row>
    <row r="83" spans="9:11" ht="12.75">
      <c r="I83" s="15">
        <v>44378</v>
      </c>
      <c r="K83"/>
    </row>
    <row r="84" spans="9:11" ht="12.75">
      <c r="I84" s="16">
        <v>44409</v>
      </c>
      <c r="K84"/>
    </row>
    <row r="85" spans="9:11" ht="12.75">
      <c r="I85" s="15">
        <v>44440</v>
      </c>
      <c r="K85"/>
    </row>
    <row r="86" spans="9:11" ht="12.75">
      <c r="I86" s="16">
        <v>44470</v>
      </c>
      <c r="K86"/>
    </row>
    <row r="87" spans="9:11" ht="12.75">
      <c r="I87" s="15">
        <v>44501</v>
      </c>
      <c r="K87"/>
    </row>
    <row r="88" spans="9:11" ht="12.75">
      <c r="I88" s="16">
        <v>44531</v>
      </c>
      <c r="K88"/>
    </row>
    <row r="89" spans="9:11" ht="12.75">
      <c r="I89" s="15">
        <v>44562</v>
      </c>
      <c r="K89"/>
    </row>
    <row r="90" spans="9:11" ht="12.75">
      <c r="I90" s="16">
        <v>44593</v>
      </c>
      <c r="K90"/>
    </row>
    <row r="91" spans="9:11" ht="12.75">
      <c r="I91" s="15">
        <v>44621</v>
      </c>
      <c r="K91"/>
    </row>
    <row r="92" spans="9:11" ht="12.75">
      <c r="I92" s="16">
        <v>44652</v>
      </c>
      <c r="K92"/>
    </row>
    <row r="93" spans="9:11" ht="12.75">
      <c r="I93" s="15">
        <v>44682</v>
      </c>
      <c r="K93"/>
    </row>
    <row r="94" spans="9:11" ht="12.75">
      <c r="I94" s="16">
        <v>44713</v>
      </c>
      <c r="K94"/>
    </row>
    <row r="95" spans="9:11" ht="12.75">
      <c r="I95" s="15">
        <v>44743</v>
      </c>
      <c r="K95"/>
    </row>
    <row r="96" spans="9:11" ht="12.75">
      <c r="I96" s="16">
        <v>44774</v>
      </c>
      <c r="K96"/>
    </row>
    <row r="97" spans="9:11" ht="12.75">
      <c r="I97" s="15">
        <v>44805</v>
      </c>
      <c r="K97"/>
    </row>
    <row r="98" spans="9:11" ht="12.75">
      <c r="I98" s="16">
        <v>44835</v>
      </c>
      <c r="K98"/>
    </row>
    <row r="99" spans="9:11" ht="12.75">
      <c r="I99" s="15">
        <v>44866</v>
      </c>
      <c r="K99"/>
    </row>
    <row r="100" spans="9:11" ht="12.75">
      <c r="I100" s="16">
        <v>44896</v>
      </c>
      <c r="K100"/>
    </row>
    <row r="101" spans="9:11" ht="12.75">
      <c r="I101" s="15">
        <v>44927</v>
      </c>
      <c r="K101"/>
    </row>
    <row r="102" spans="9:11" ht="12.75">
      <c r="I102" s="16">
        <v>44958</v>
      </c>
      <c r="K102"/>
    </row>
    <row r="103" spans="9:11" ht="12.75">
      <c r="I103" s="15">
        <v>44986</v>
      </c>
      <c r="K103"/>
    </row>
    <row r="104" spans="9:11" ht="12.75">
      <c r="I104" s="16">
        <v>45017</v>
      </c>
      <c r="K104"/>
    </row>
    <row r="105" spans="9:11" ht="12.75">
      <c r="I105" s="15">
        <v>45047</v>
      </c>
      <c r="K105"/>
    </row>
    <row r="106" spans="9:11" ht="12.75">
      <c r="I106" s="16">
        <v>45078</v>
      </c>
      <c r="K106"/>
    </row>
    <row r="107" spans="9:11" ht="12.75">
      <c r="I107" s="15">
        <v>45108</v>
      </c>
      <c r="K107"/>
    </row>
    <row r="108" spans="9:11" ht="12.75">
      <c r="I108" s="16">
        <v>45139</v>
      </c>
      <c r="K108"/>
    </row>
    <row r="109" spans="9:11" ht="12.75">
      <c r="I109" s="15">
        <v>45170</v>
      </c>
      <c r="K109"/>
    </row>
    <row r="110" spans="9:11" ht="12.75">
      <c r="I110" s="16">
        <v>45200</v>
      </c>
      <c r="K110"/>
    </row>
    <row r="111" spans="9:11" ht="12.75">
      <c r="I111" s="15">
        <v>45231</v>
      </c>
      <c r="K111"/>
    </row>
    <row r="112" spans="9:11" ht="12.75">
      <c r="I112" s="16">
        <v>45261</v>
      </c>
      <c r="K112"/>
    </row>
    <row r="113" spans="9:11" ht="12.75">
      <c r="I113" s="15">
        <v>45292</v>
      </c>
      <c r="K113"/>
    </row>
    <row r="114" spans="9:11" ht="12.75">
      <c r="I114" s="16">
        <v>45323</v>
      </c>
      <c r="K114"/>
    </row>
    <row r="115" spans="9:11" ht="12.75">
      <c r="I115" s="15">
        <v>45352</v>
      </c>
      <c r="K115"/>
    </row>
    <row r="116" spans="9:11" ht="12.75">
      <c r="I116" s="16">
        <v>45383</v>
      </c>
      <c r="K116"/>
    </row>
    <row r="117" spans="9:11" ht="12.75">
      <c r="I117" s="15">
        <v>45413</v>
      </c>
      <c r="K117"/>
    </row>
    <row r="118" spans="9:11" ht="12.75">
      <c r="I118" s="16">
        <v>45444</v>
      </c>
      <c r="K118"/>
    </row>
    <row r="119" spans="9:11" ht="12.75">
      <c r="I119" s="15">
        <v>45474</v>
      </c>
      <c r="K119"/>
    </row>
    <row r="120" spans="9:11" ht="12.75">
      <c r="I120" s="16">
        <v>45505</v>
      </c>
      <c r="K120"/>
    </row>
    <row r="121" spans="9:11" ht="12.75">
      <c r="I121" s="15">
        <v>45536</v>
      </c>
      <c r="K121"/>
    </row>
    <row r="122" spans="9:11" ht="12.75">
      <c r="I122" s="16">
        <v>45566</v>
      </c>
      <c r="K122"/>
    </row>
    <row r="123" spans="9:11" ht="12.75">
      <c r="I123" s="15">
        <v>45597</v>
      </c>
      <c r="K123"/>
    </row>
    <row r="124" spans="9:11" ht="12.75">
      <c r="I124" s="16">
        <v>45627</v>
      </c>
      <c r="K124"/>
    </row>
    <row r="125" spans="9:11" ht="12.75">
      <c r="I125" s="15">
        <v>45658</v>
      </c>
      <c r="K125"/>
    </row>
    <row r="126" spans="9:11" ht="12.75">
      <c r="I126" s="16">
        <v>45689</v>
      </c>
      <c r="K126"/>
    </row>
    <row r="127" spans="9:11" ht="12.75">
      <c r="I127" s="15">
        <v>45717</v>
      </c>
      <c r="K127"/>
    </row>
    <row r="128" spans="9:11" ht="12.75">
      <c r="I128" s="16">
        <v>45748</v>
      </c>
      <c r="K128"/>
    </row>
    <row r="129" spans="9:11" ht="12.75">
      <c r="I129" s="15">
        <v>45778</v>
      </c>
      <c r="K129"/>
    </row>
    <row r="130" spans="9:11" ht="12.75">
      <c r="I130" s="16">
        <v>45809</v>
      </c>
      <c r="K130"/>
    </row>
    <row r="131" spans="9:11" ht="12.75">
      <c r="I131" s="15">
        <v>45839</v>
      </c>
      <c r="K131"/>
    </row>
    <row r="132" spans="9:11" ht="12.75">
      <c r="I132" s="16">
        <v>45870</v>
      </c>
      <c r="K132"/>
    </row>
    <row r="133" spans="9:11" ht="12.75">
      <c r="I133" s="15">
        <v>45901</v>
      </c>
      <c r="K133"/>
    </row>
    <row r="134" spans="9:11" ht="12.75">
      <c r="I134" s="16">
        <v>45931</v>
      </c>
      <c r="K134"/>
    </row>
    <row r="135" spans="9:11" ht="12.75">
      <c r="I135" s="15">
        <v>45962</v>
      </c>
      <c r="K135"/>
    </row>
    <row r="136" spans="9:11" ht="12.75">
      <c r="I136" s="16">
        <v>45992</v>
      </c>
      <c r="K136"/>
    </row>
    <row r="137" spans="9:11" ht="12.75">
      <c r="K137"/>
    </row>
    <row r="138" spans="9:11" ht="12.75">
      <c r="K138"/>
    </row>
    <row r="139" spans="9:11" ht="12.75">
      <c r="K139"/>
    </row>
    <row r="140" spans="9:11" ht="12.75">
      <c r="K140"/>
    </row>
    <row r="141" spans="9:11" ht="12.75">
      <c r="K141"/>
    </row>
    <row r="142" spans="9:11" ht="12.75">
      <c r="K142"/>
    </row>
    <row r="143" spans="9:11" ht="12.75">
      <c r="K143"/>
    </row>
    <row r="144" spans="9:11" ht="12.75">
      <c r="K144"/>
    </row>
    <row r="145" spans="11:11" ht="12.75">
      <c r="K145"/>
    </row>
    <row r="146" spans="11:11" ht="12.75">
      <c r="K146"/>
    </row>
    <row r="147" spans="11:11" ht="12.75">
      <c r="K147"/>
    </row>
    <row r="148" spans="11:11" ht="12.75">
      <c r="K148"/>
    </row>
    <row r="149" spans="11:11" ht="12.75">
      <c r="K149"/>
    </row>
    <row r="150" spans="11:11" ht="12.75">
      <c r="K150"/>
    </row>
    <row r="151" spans="11:11" ht="12.75">
      <c r="K151"/>
    </row>
    <row r="152" spans="11:11" ht="12.75">
      <c r="K152"/>
    </row>
    <row r="153" spans="11:11" ht="12.75">
      <c r="K153"/>
    </row>
    <row r="154" spans="11:11" ht="12.75">
      <c r="K154"/>
    </row>
    <row r="155" spans="11:11" ht="12.75">
      <c r="K155"/>
    </row>
    <row r="156" spans="11:11" ht="12.75">
      <c r="K156"/>
    </row>
    <row r="157" spans="11:11" ht="12.75">
      <c r="K157"/>
    </row>
    <row r="158" spans="11:11" ht="12.75">
      <c r="K158"/>
    </row>
    <row r="159" spans="11:11" ht="12.75">
      <c r="K159"/>
    </row>
    <row r="160" spans="11:11" ht="12.75">
      <c r="K160"/>
    </row>
    <row r="161" spans="11:11" ht="12.75">
      <c r="K161"/>
    </row>
    <row r="162" spans="11:11" ht="12.75">
      <c r="K162"/>
    </row>
    <row r="163" spans="11:11" ht="12.75">
      <c r="K163"/>
    </row>
    <row r="164" spans="11:11" ht="12.75">
      <c r="K164"/>
    </row>
    <row r="165" spans="11:11" ht="12.75">
      <c r="K165"/>
    </row>
    <row r="166" spans="11:11" ht="12.75">
      <c r="K166"/>
    </row>
    <row r="167" spans="11:11" ht="12.75">
      <c r="K167"/>
    </row>
    <row r="168" spans="11:11" ht="12.75">
      <c r="K168"/>
    </row>
    <row r="169" spans="11:11" ht="12.75">
      <c r="K169"/>
    </row>
    <row r="170" spans="11:11" ht="12.75">
      <c r="K170"/>
    </row>
    <row r="171" spans="11:11" ht="12.75">
      <c r="K171"/>
    </row>
    <row r="172" spans="11:11" ht="12.75">
      <c r="K172"/>
    </row>
    <row r="173" spans="11:11" ht="12.75">
      <c r="K173"/>
    </row>
    <row r="174" spans="11:11" ht="12.75">
      <c r="K174"/>
    </row>
    <row r="175" spans="11:11" ht="12.75">
      <c r="K175"/>
    </row>
    <row r="176" spans="11:11" ht="12.75">
      <c r="K176"/>
    </row>
    <row r="177" spans="1:11" ht="12.75">
      <c r="K177"/>
    </row>
    <row r="178" spans="1:11" ht="12.75">
      <c r="K178"/>
    </row>
    <row r="179" spans="1:11" ht="12.75">
      <c r="K179"/>
    </row>
    <row r="180" spans="1:11" ht="12.75">
      <c r="K180"/>
    </row>
    <row r="181" spans="1:11" ht="12.75">
      <c r="K181"/>
    </row>
    <row r="182" spans="1:11" ht="12.75">
      <c r="K182"/>
    </row>
    <row r="183" spans="1:11" ht="12.75">
      <c r="K183"/>
    </row>
    <row r="184" spans="1:11" ht="12.75">
      <c r="A184" s="13"/>
      <c r="K184"/>
    </row>
    <row r="185" spans="1:11" ht="12.75">
      <c r="K185"/>
    </row>
    <row r="186" spans="1:11" ht="12.75">
      <c r="K186"/>
    </row>
    <row r="187" spans="1:11" ht="12.75">
      <c r="K187"/>
    </row>
    <row r="188" spans="1:11" ht="12.75">
      <c r="K188"/>
    </row>
    <row r="189" spans="1:11" ht="12.75">
      <c r="K189"/>
    </row>
    <row r="190" spans="1:11" ht="12.75">
      <c r="K190"/>
    </row>
    <row r="191" spans="1:11" ht="12.75">
      <c r="K191"/>
    </row>
    <row r="192" spans="1:11" ht="12.75">
      <c r="K192"/>
    </row>
    <row r="193" spans="11:11" ht="12.75">
      <c r="K193"/>
    </row>
    <row r="194" spans="11:11" ht="12.75">
      <c r="K194"/>
    </row>
    <row r="195" spans="11:11" ht="12.75">
      <c r="K195"/>
    </row>
    <row r="196" spans="11:11" ht="12.75">
      <c r="K196"/>
    </row>
    <row r="197" spans="11:11" ht="12.75">
      <c r="K197"/>
    </row>
    <row r="198" spans="11:11" ht="12.75">
      <c r="K198"/>
    </row>
    <row r="199" spans="11:11" ht="12.75">
      <c r="K199"/>
    </row>
    <row r="200" spans="11:11" ht="12.75">
      <c r="K200"/>
    </row>
    <row r="201" spans="11:11" ht="12.75">
      <c r="K201"/>
    </row>
    <row r="202" spans="11:11" ht="12.75">
      <c r="K202"/>
    </row>
    <row r="203" spans="11:11" ht="12.75">
      <c r="K203"/>
    </row>
    <row r="204" spans="11:11" ht="12.75">
      <c r="K204"/>
    </row>
    <row r="205" spans="11:11" ht="12.75">
      <c r="K205"/>
    </row>
    <row r="206" spans="11:11" ht="12.75">
      <c r="K206"/>
    </row>
    <row r="207" spans="11:11" ht="12.75">
      <c r="K207"/>
    </row>
    <row r="208" spans="11:11" ht="12.75">
      <c r="K208"/>
    </row>
    <row r="209" spans="11:11" ht="12.75">
      <c r="K209"/>
    </row>
    <row r="210" spans="11:11" ht="12.75">
      <c r="K210"/>
    </row>
    <row r="211" spans="11:11" ht="12.75">
      <c r="K211"/>
    </row>
    <row r="212" spans="11:11" ht="12.75">
      <c r="K212"/>
    </row>
    <row r="213" spans="11:11" ht="12.75">
      <c r="K213"/>
    </row>
    <row r="214" spans="11:11" ht="12.75">
      <c r="K214"/>
    </row>
    <row r="215" spans="11:11" ht="12.75">
      <c r="K215"/>
    </row>
    <row r="216" spans="11:11" ht="12.75">
      <c r="K216"/>
    </row>
    <row r="217" spans="11:11" ht="12.75">
      <c r="K217"/>
    </row>
    <row r="218" spans="11:11" ht="12.75">
      <c r="K218"/>
    </row>
    <row r="219" spans="11:11" ht="12.75">
      <c r="K219"/>
    </row>
    <row r="220" spans="11:11" ht="12.75">
      <c r="K220"/>
    </row>
    <row r="221" spans="11:11" ht="12.75">
      <c r="K221"/>
    </row>
    <row r="222" spans="11:11" ht="12.75">
      <c r="K222"/>
    </row>
    <row r="223" spans="11:11" ht="12.75">
      <c r="K223"/>
    </row>
    <row r="224" spans="11:11" ht="12.75">
      <c r="K224"/>
    </row>
    <row r="225" spans="11:11" ht="12.75">
      <c r="K225"/>
    </row>
    <row r="226" spans="11:11" ht="12.75">
      <c r="K226"/>
    </row>
    <row r="227" spans="11:11" ht="12.75">
      <c r="K227"/>
    </row>
    <row r="228" spans="11:11" ht="12.75">
      <c r="K228"/>
    </row>
    <row r="229" spans="11:11" ht="12.75">
      <c r="K229"/>
    </row>
    <row r="230" spans="11:11" ht="12.75">
      <c r="K230"/>
    </row>
    <row r="231" spans="11:11" ht="12.75">
      <c r="K231"/>
    </row>
    <row r="232" spans="11:11" ht="12.75">
      <c r="K232"/>
    </row>
    <row r="233" spans="11:11" ht="12.75">
      <c r="K233"/>
    </row>
    <row r="234" spans="11:11" ht="12.75">
      <c r="K234"/>
    </row>
    <row r="235" spans="11:11" ht="12.75">
      <c r="K235"/>
    </row>
    <row r="236" spans="11:11" ht="12.75">
      <c r="K236"/>
    </row>
    <row r="237" spans="11:11" ht="12.75">
      <c r="K237"/>
    </row>
    <row r="238" spans="11:11" ht="12.75">
      <c r="K238"/>
    </row>
    <row r="239" spans="11:11" ht="12.75">
      <c r="K239"/>
    </row>
    <row r="240" spans="11:11" ht="12.75">
      <c r="K240"/>
    </row>
    <row r="241" spans="11:11" ht="12.75">
      <c r="K241"/>
    </row>
    <row r="242" spans="11:11" ht="12.75">
      <c r="K242"/>
    </row>
    <row r="243" spans="11:11" ht="12.75">
      <c r="K243"/>
    </row>
    <row r="244" spans="11:11" ht="12.75">
      <c r="K244"/>
    </row>
    <row r="245" spans="11:11" ht="12.75">
      <c r="K245"/>
    </row>
    <row r="246" spans="11:11" ht="12.75">
      <c r="K246"/>
    </row>
    <row r="247" spans="11:11" ht="12.75">
      <c r="K247"/>
    </row>
    <row r="248" spans="11:11" ht="12.75">
      <c r="K248"/>
    </row>
    <row r="249" spans="11:11" ht="12.75">
      <c r="K249"/>
    </row>
    <row r="250" spans="11:11" ht="12.75">
      <c r="K250"/>
    </row>
    <row r="251" spans="11:11" ht="12.75">
      <c r="K251"/>
    </row>
    <row r="252" spans="11:11" ht="12.75">
      <c r="K252"/>
    </row>
    <row r="253" spans="11:11" ht="12.75">
      <c r="K253"/>
    </row>
    <row r="254" spans="11:11" ht="12.75">
      <c r="K254"/>
    </row>
    <row r="255" spans="11:11" ht="12.75">
      <c r="K255"/>
    </row>
    <row r="256" spans="11:11" ht="12.75">
      <c r="K256"/>
    </row>
    <row r="257" spans="11:11" ht="12.75">
      <c r="K257"/>
    </row>
    <row r="258" spans="11:11" ht="12.75">
      <c r="K258"/>
    </row>
    <row r="259" spans="11:11" ht="12.75">
      <c r="K259"/>
    </row>
    <row r="260" spans="11:11" ht="12.75">
      <c r="K260"/>
    </row>
    <row r="261" spans="11:11" ht="12.75">
      <c r="K261"/>
    </row>
    <row r="262" spans="11:11" ht="12.75">
      <c r="K262"/>
    </row>
    <row r="263" spans="11:11" ht="12.75">
      <c r="K263"/>
    </row>
    <row r="264" spans="11:11" ht="12.75">
      <c r="K264"/>
    </row>
    <row r="265" spans="11:11" ht="12.75">
      <c r="K265"/>
    </row>
    <row r="266" spans="11:11" ht="12.75">
      <c r="K266"/>
    </row>
    <row r="267" spans="11:11" ht="12.75">
      <c r="K267"/>
    </row>
    <row r="268" spans="11:11" ht="12.75">
      <c r="K268"/>
    </row>
    <row r="269" spans="11:11" ht="12.75">
      <c r="K269"/>
    </row>
    <row r="270" spans="11:11" ht="12.75">
      <c r="K270"/>
    </row>
    <row r="271" spans="11:11" ht="12.75">
      <c r="K271"/>
    </row>
    <row r="272" spans="11:11" ht="12.75">
      <c r="K272"/>
    </row>
    <row r="273" spans="11:11" ht="12.75">
      <c r="K273"/>
    </row>
    <row r="274" spans="11:11" ht="12.75">
      <c r="K274"/>
    </row>
    <row r="275" spans="11:11" ht="12.75">
      <c r="K275"/>
    </row>
    <row r="276" spans="11:11" ht="12.75">
      <c r="K276"/>
    </row>
    <row r="277" spans="11:11" ht="12.75">
      <c r="K277"/>
    </row>
    <row r="278" spans="11:11" ht="12.75">
      <c r="K278"/>
    </row>
    <row r="279" spans="11:11" ht="12.75">
      <c r="K279"/>
    </row>
    <row r="280" spans="11:11" ht="12.75">
      <c r="K280"/>
    </row>
    <row r="281" spans="11:11" ht="12.75">
      <c r="K281"/>
    </row>
    <row r="282" spans="11:11" ht="12.75">
      <c r="K282"/>
    </row>
    <row r="283" spans="11:11" ht="12.75">
      <c r="K283"/>
    </row>
    <row r="284" spans="11:11" ht="12.75">
      <c r="K284"/>
    </row>
    <row r="285" spans="11:11" ht="12.75">
      <c r="K285"/>
    </row>
    <row r="286" spans="11:11" ht="12.75">
      <c r="K286"/>
    </row>
    <row r="287" spans="11:11" ht="12.75">
      <c r="K287"/>
    </row>
    <row r="288" spans="11:11" ht="12.75">
      <c r="K288"/>
    </row>
    <row r="289" spans="11:11" ht="12.75">
      <c r="K289"/>
    </row>
    <row r="290" spans="11:11" ht="12.75">
      <c r="K290"/>
    </row>
    <row r="291" spans="11:11" ht="12.75">
      <c r="K291"/>
    </row>
    <row r="292" spans="11:11" ht="12.75">
      <c r="K292"/>
    </row>
    <row r="293" spans="11:11" ht="12.75">
      <c r="K293"/>
    </row>
    <row r="294" spans="11:11" ht="12.75">
      <c r="K294"/>
    </row>
    <row r="295" spans="11:11" ht="12.75">
      <c r="K295"/>
    </row>
    <row r="296" spans="11:11" ht="12.75">
      <c r="K296"/>
    </row>
    <row r="297" spans="11:11" ht="12.75">
      <c r="K297"/>
    </row>
    <row r="298" spans="11:11" ht="12.75">
      <c r="K298"/>
    </row>
    <row r="299" spans="11:11" ht="12.75">
      <c r="K299"/>
    </row>
    <row r="300" spans="11:11" ht="12.75">
      <c r="K300"/>
    </row>
    <row r="301" spans="11:11" ht="12.75">
      <c r="K301"/>
    </row>
    <row r="302" spans="11:11" ht="12.75">
      <c r="K302"/>
    </row>
    <row r="303" spans="11:11" ht="12.75">
      <c r="K303"/>
    </row>
    <row r="304" spans="11:11" ht="12.75">
      <c r="K304"/>
    </row>
    <row r="305" spans="11:11" ht="12.75">
      <c r="K305"/>
    </row>
    <row r="306" spans="11:11" ht="12.75">
      <c r="K306"/>
    </row>
    <row r="307" spans="11:11" ht="12.75">
      <c r="K307"/>
    </row>
    <row r="308" spans="11:11" ht="12.75">
      <c r="K308"/>
    </row>
    <row r="309" spans="11:11" ht="12.75">
      <c r="K309"/>
    </row>
    <row r="310" spans="11:11" ht="12.75">
      <c r="K310"/>
    </row>
    <row r="311" spans="11:11" ht="12.75">
      <c r="K311"/>
    </row>
    <row r="312" spans="11:11" ht="12.75">
      <c r="K312"/>
    </row>
    <row r="313" spans="11:11" ht="12.75">
      <c r="K313"/>
    </row>
    <row r="314" spans="11:11" ht="12.75">
      <c r="K314"/>
    </row>
    <row r="315" spans="11:11" ht="12.75">
      <c r="K315"/>
    </row>
    <row r="316" spans="11:11" ht="12.75">
      <c r="K316"/>
    </row>
    <row r="317" spans="11:11" ht="12.75">
      <c r="K317"/>
    </row>
    <row r="318" spans="11:11" ht="12.75">
      <c r="K318"/>
    </row>
    <row r="319" spans="11:11" ht="12.75">
      <c r="K319"/>
    </row>
    <row r="320" spans="11:11" ht="12.75">
      <c r="K320"/>
    </row>
    <row r="321" spans="11:11" ht="12.75">
      <c r="K321"/>
    </row>
    <row r="322" spans="11:11" ht="12.75">
      <c r="K322"/>
    </row>
    <row r="323" spans="11:11" ht="12.75">
      <c r="K323"/>
    </row>
    <row r="324" spans="11:11" ht="12.75">
      <c r="K324"/>
    </row>
    <row r="325" spans="11:11" ht="12.75">
      <c r="K325"/>
    </row>
    <row r="326" spans="11:11" ht="12.75">
      <c r="K326"/>
    </row>
    <row r="327" spans="11:11" ht="12.75">
      <c r="K327"/>
    </row>
    <row r="328" spans="11:11" ht="12.75">
      <c r="K328"/>
    </row>
    <row r="329" spans="11:11" ht="12.75">
      <c r="K329"/>
    </row>
    <row r="330" spans="11:11" ht="12.75">
      <c r="K330"/>
    </row>
    <row r="331" spans="11:11" ht="12.75">
      <c r="K331"/>
    </row>
    <row r="332" spans="11:11" ht="12.75">
      <c r="K332"/>
    </row>
    <row r="333" spans="11:11" ht="12.75">
      <c r="K333"/>
    </row>
    <row r="334" spans="11:11" ht="12.75">
      <c r="K334"/>
    </row>
    <row r="335" spans="11:11" ht="12.75">
      <c r="K335"/>
    </row>
    <row r="336" spans="11:11" ht="12.75">
      <c r="K336"/>
    </row>
    <row r="337" spans="11:11" ht="12.75">
      <c r="K337"/>
    </row>
    <row r="338" spans="11:11" ht="12.75">
      <c r="K338"/>
    </row>
    <row r="339" spans="11:11" ht="12.75">
      <c r="K339"/>
    </row>
    <row r="340" spans="11:11" ht="12.75">
      <c r="K340"/>
    </row>
    <row r="341" spans="11:11" ht="12.75">
      <c r="K341"/>
    </row>
    <row r="342" spans="11:11" ht="12.75">
      <c r="K342"/>
    </row>
    <row r="343" spans="11:11" ht="12.75">
      <c r="K343"/>
    </row>
    <row r="344" spans="11:11" ht="12.75">
      <c r="K344"/>
    </row>
    <row r="345" spans="11:11" ht="12.75">
      <c r="K345"/>
    </row>
    <row r="346" spans="11:11" ht="12.75">
      <c r="K346"/>
    </row>
    <row r="347" spans="11:11" ht="12.75">
      <c r="K347"/>
    </row>
    <row r="348" spans="11:11" ht="12.75">
      <c r="K348"/>
    </row>
    <row r="349" spans="11:11" ht="12.75">
      <c r="K349"/>
    </row>
    <row r="350" spans="11:11" ht="12.75">
      <c r="K350"/>
    </row>
    <row r="351" spans="11:11" ht="12.75">
      <c r="K351"/>
    </row>
    <row r="352" spans="11:11" ht="12.75">
      <c r="K352"/>
    </row>
    <row r="353" spans="11:11" ht="12.75">
      <c r="K353"/>
    </row>
    <row r="354" spans="11:11" ht="12.75">
      <c r="K354"/>
    </row>
    <row r="355" spans="11:11" ht="12.75">
      <c r="K355"/>
    </row>
    <row r="356" spans="11:11" ht="12.75">
      <c r="K356"/>
    </row>
    <row r="357" spans="11:11" ht="12.75">
      <c r="K357"/>
    </row>
    <row r="358" spans="11:11" ht="12.75">
      <c r="K358"/>
    </row>
    <row r="359" spans="11:11" ht="12.75">
      <c r="K359"/>
    </row>
    <row r="360" spans="11:11" ht="12.75">
      <c r="K360"/>
    </row>
    <row r="361" spans="11:11" ht="12.75">
      <c r="K361"/>
    </row>
    <row r="362" spans="11:11" ht="12.75">
      <c r="K362"/>
    </row>
    <row r="363" spans="11:11" ht="12.75">
      <c r="K363"/>
    </row>
    <row r="364" spans="11:11" ht="12.75">
      <c r="K364"/>
    </row>
    <row r="365" spans="11:11" ht="12.75">
      <c r="K365"/>
    </row>
    <row r="366" spans="11:11" ht="12.75">
      <c r="K366"/>
    </row>
    <row r="367" spans="11:11" ht="12.75">
      <c r="K367"/>
    </row>
    <row r="368" spans="11:11" ht="12.75">
      <c r="K368"/>
    </row>
    <row r="369" spans="11:11" ht="12.75">
      <c r="K369"/>
    </row>
    <row r="370" spans="11:11" ht="12.75">
      <c r="K370"/>
    </row>
    <row r="371" spans="11:11" ht="12.75">
      <c r="K371"/>
    </row>
    <row r="372" spans="11:11" ht="12.75">
      <c r="K372"/>
    </row>
    <row r="373" spans="11:11" ht="12.75">
      <c r="K373"/>
    </row>
    <row r="374" spans="11:11" ht="12.75">
      <c r="K374"/>
    </row>
    <row r="375" spans="11:11" ht="12.75">
      <c r="K375"/>
    </row>
    <row r="376" spans="11:11" ht="12.75">
      <c r="K376"/>
    </row>
    <row r="377" spans="11:11" ht="12.75">
      <c r="K377"/>
    </row>
    <row r="378" spans="11:11" ht="12.75">
      <c r="K378"/>
    </row>
    <row r="379" spans="11:11" ht="12.75">
      <c r="K379"/>
    </row>
    <row r="380" spans="11:11" ht="12.75">
      <c r="K380"/>
    </row>
    <row r="381" spans="11:11" ht="12.75">
      <c r="K381"/>
    </row>
    <row r="382" spans="11:11" ht="12.75">
      <c r="K382"/>
    </row>
    <row r="383" spans="11:11" ht="12.75">
      <c r="K383"/>
    </row>
    <row r="384" spans="11:11" ht="12.75">
      <c r="K384"/>
    </row>
    <row r="385" spans="11:11" ht="12.75">
      <c r="K385"/>
    </row>
    <row r="386" spans="11:11" ht="12.75">
      <c r="K386"/>
    </row>
    <row r="387" spans="11:11" ht="12.75">
      <c r="K387"/>
    </row>
    <row r="388" spans="11:11" ht="12.75">
      <c r="K388"/>
    </row>
    <row r="389" spans="11:11" ht="12.75">
      <c r="K389"/>
    </row>
    <row r="390" spans="11:11" ht="12.75">
      <c r="K390"/>
    </row>
    <row r="391" spans="11:11" ht="12.75">
      <c r="K391"/>
    </row>
    <row r="392" spans="11:11" ht="12.75">
      <c r="K392"/>
    </row>
    <row r="393" spans="11:11" ht="12.75">
      <c r="K393"/>
    </row>
    <row r="394" spans="11:11" ht="12.75">
      <c r="K394"/>
    </row>
    <row r="395" spans="11:11" ht="12.75">
      <c r="K395"/>
    </row>
    <row r="396" spans="11:11" ht="12.75">
      <c r="K396"/>
    </row>
    <row r="397" spans="11:11" ht="12.75">
      <c r="K397"/>
    </row>
    <row r="398" spans="11:11" ht="12.75">
      <c r="K398"/>
    </row>
    <row r="399" spans="11:11" ht="12.75">
      <c r="K399"/>
    </row>
    <row r="400" spans="11:11" ht="12.75">
      <c r="K400"/>
    </row>
    <row r="401" spans="11:11" ht="12.75">
      <c r="K401"/>
    </row>
    <row r="402" spans="11:11" ht="12.75">
      <c r="K402"/>
    </row>
    <row r="403" spans="11:11" ht="12.75">
      <c r="K403"/>
    </row>
    <row r="404" spans="11:11" ht="12.75">
      <c r="K404"/>
    </row>
    <row r="405" spans="11:11" ht="12.75">
      <c r="K405"/>
    </row>
    <row r="406" spans="11:11" ht="12.75">
      <c r="K406"/>
    </row>
    <row r="407" spans="11:11" ht="12.75">
      <c r="K407"/>
    </row>
    <row r="408" spans="11:11" ht="12.75">
      <c r="K408"/>
    </row>
    <row r="409" spans="11:11" ht="12.75">
      <c r="K409"/>
    </row>
    <row r="410" spans="11:11" ht="12.75">
      <c r="K410"/>
    </row>
    <row r="411" spans="11:11" ht="12.75">
      <c r="K411"/>
    </row>
    <row r="412" spans="11:11" ht="12.75">
      <c r="K412"/>
    </row>
    <row r="413" spans="11:11" ht="12.75">
      <c r="K413"/>
    </row>
    <row r="414" spans="11:11" ht="12.75">
      <c r="K414"/>
    </row>
    <row r="415" spans="11:11" ht="12.75">
      <c r="K415"/>
    </row>
    <row r="416" spans="11:11" ht="12.75">
      <c r="K416"/>
    </row>
    <row r="417" spans="11:11" ht="12.75">
      <c r="K417"/>
    </row>
    <row r="418" spans="11:11" ht="12.75">
      <c r="K418"/>
    </row>
    <row r="419" spans="11:11" ht="12.75">
      <c r="K419"/>
    </row>
    <row r="420" spans="11:11" ht="12.75">
      <c r="K420"/>
    </row>
    <row r="421" spans="11:11" ht="12.75">
      <c r="K421"/>
    </row>
    <row r="422" spans="11:11" ht="12.75">
      <c r="K422"/>
    </row>
    <row r="423" spans="11:11" ht="12.75">
      <c r="K423"/>
    </row>
    <row r="424" spans="11:11" ht="12.75">
      <c r="K424"/>
    </row>
    <row r="425" spans="11:11" ht="12.75">
      <c r="K425"/>
    </row>
    <row r="426" spans="11:11" ht="12.75">
      <c r="K426"/>
    </row>
    <row r="427" spans="11:11" ht="12.75">
      <c r="K427"/>
    </row>
    <row r="428" spans="11:11" ht="12.75">
      <c r="K428"/>
    </row>
    <row r="429" spans="11:11" ht="12.75">
      <c r="K429"/>
    </row>
    <row r="430" spans="11:11" ht="12.75">
      <c r="K430"/>
    </row>
    <row r="431" spans="11:11" ht="12.75">
      <c r="K431"/>
    </row>
    <row r="432" spans="11:11" ht="12.75">
      <c r="K432"/>
    </row>
    <row r="433" spans="11:11" ht="12.75">
      <c r="K433"/>
    </row>
    <row r="434" spans="11:11" ht="12.75">
      <c r="K434"/>
    </row>
    <row r="435" spans="11:11" ht="12.75">
      <c r="K435"/>
    </row>
    <row r="436" spans="11:11" ht="12.75">
      <c r="K436"/>
    </row>
    <row r="437" spans="11:11" ht="12.75">
      <c r="K437"/>
    </row>
    <row r="438" spans="11:11" ht="12.75">
      <c r="K438"/>
    </row>
    <row r="439" spans="11:11" ht="12.75">
      <c r="K439"/>
    </row>
    <row r="440" spans="11:11" ht="12.75">
      <c r="K440"/>
    </row>
    <row r="441" spans="11:11" ht="12.75">
      <c r="K441"/>
    </row>
    <row r="442" spans="11:11" ht="12.75">
      <c r="K442"/>
    </row>
    <row r="443" spans="11:11" ht="12.75">
      <c r="K443"/>
    </row>
    <row r="444" spans="11:11" ht="12.75">
      <c r="K444"/>
    </row>
    <row r="445" spans="11:11" ht="12.75">
      <c r="K445"/>
    </row>
    <row r="446" spans="11:11" ht="12.75">
      <c r="K446"/>
    </row>
    <row r="447" spans="11:11" ht="12.75">
      <c r="K447"/>
    </row>
    <row r="448" spans="11:11" ht="12.75">
      <c r="K448"/>
    </row>
    <row r="449" spans="11:11" ht="12.75">
      <c r="K449"/>
    </row>
    <row r="450" spans="11:11" ht="12.75">
      <c r="K450"/>
    </row>
    <row r="451" spans="11:11" ht="12.75">
      <c r="K451"/>
    </row>
    <row r="452" spans="11:11" ht="12.75">
      <c r="K452"/>
    </row>
    <row r="453" spans="11:11" ht="12.75">
      <c r="K453"/>
    </row>
    <row r="454" spans="11:11" ht="12.75">
      <c r="K454"/>
    </row>
    <row r="455" spans="11:11" ht="12.75">
      <c r="K455"/>
    </row>
    <row r="456" spans="11:11" ht="12.75">
      <c r="K456"/>
    </row>
    <row r="457" spans="11:11" ht="12.75">
      <c r="K457"/>
    </row>
    <row r="458" spans="11:11" ht="12.75">
      <c r="K458"/>
    </row>
    <row r="459" spans="11:11" ht="12.75">
      <c r="K459"/>
    </row>
    <row r="460" spans="11:11" ht="12.75">
      <c r="K460"/>
    </row>
    <row r="461" spans="11:11" ht="12.75">
      <c r="K461"/>
    </row>
    <row r="462" spans="11:11" ht="12.75">
      <c r="K462"/>
    </row>
    <row r="463" spans="11:11" ht="12.75">
      <c r="K463"/>
    </row>
    <row r="464" spans="11:11" ht="12.75">
      <c r="K464"/>
    </row>
    <row r="465" spans="11:11" ht="12.75">
      <c r="K465"/>
    </row>
    <row r="466" spans="11:11" ht="12.75">
      <c r="K466"/>
    </row>
    <row r="467" spans="11:11" ht="12.75">
      <c r="K467"/>
    </row>
    <row r="468" spans="11:11" ht="12.75">
      <c r="K468"/>
    </row>
    <row r="469" spans="11:11" ht="12.75">
      <c r="K469"/>
    </row>
    <row r="470" spans="11:11" ht="12.75">
      <c r="K470"/>
    </row>
    <row r="471" spans="11:11" ht="12.75">
      <c r="K471"/>
    </row>
    <row r="472" spans="11:11" ht="12.75">
      <c r="K472"/>
    </row>
    <row r="473" spans="11:11" ht="12.75">
      <c r="K473"/>
    </row>
    <row r="474" spans="11:11" ht="12.75">
      <c r="K474"/>
    </row>
    <row r="475" spans="11:11" ht="12.75">
      <c r="K475"/>
    </row>
    <row r="476" spans="11:11" ht="12.75">
      <c r="K476"/>
    </row>
    <row r="477" spans="11:11" ht="12.75">
      <c r="K477"/>
    </row>
    <row r="478" spans="11:11" ht="12.75">
      <c r="K478"/>
    </row>
    <row r="479" spans="11:11" ht="12.75">
      <c r="K479"/>
    </row>
    <row r="480" spans="11:11" ht="12.75">
      <c r="K480"/>
    </row>
    <row r="481" spans="11:11" ht="12.75">
      <c r="K481"/>
    </row>
    <row r="482" spans="11:11" ht="12.75">
      <c r="K482"/>
    </row>
    <row r="483" spans="11:11" ht="12.75">
      <c r="K483"/>
    </row>
    <row r="484" spans="11:11" ht="12.75">
      <c r="K484"/>
    </row>
    <row r="485" spans="11:11" ht="12.75">
      <c r="K485"/>
    </row>
    <row r="486" spans="11:11" ht="12.75">
      <c r="K486"/>
    </row>
    <row r="487" spans="11:11" ht="12.75">
      <c r="K487"/>
    </row>
    <row r="488" spans="11:11" ht="12.75">
      <c r="K488"/>
    </row>
    <row r="489" spans="11:11" ht="12.75">
      <c r="K489"/>
    </row>
    <row r="490" spans="11:11" ht="12.75">
      <c r="K490"/>
    </row>
    <row r="491" spans="11:11" ht="12.75">
      <c r="K491"/>
    </row>
    <row r="492" spans="11:11" ht="12.75">
      <c r="K492"/>
    </row>
    <row r="493" spans="11:11" ht="12.75">
      <c r="K493"/>
    </row>
    <row r="494" spans="11:11" ht="12.75">
      <c r="K494"/>
    </row>
    <row r="495" spans="11:11" ht="12.75">
      <c r="K495"/>
    </row>
    <row r="496" spans="11:11" ht="12.75">
      <c r="K496"/>
    </row>
    <row r="497" spans="11:11" ht="12.75">
      <c r="K497"/>
    </row>
    <row r="498" spans="11:11" ht="12.75">
      <c r="K498"/>
    </row>
    <row r="499" spans="11:11" ht="12.75">
      <c r="K499"/>
    </row>
    <row r="500" spans="11:11" ht="12.75">
      <c r="K500"/>
    </row>
    <row r="501" spans="11:11" ht="12.75">
      <c r="K501"/>
    </row>
    <row r="502" spans="11:11" ht="12.75">
      <c r="K502"/>
    </row>
    <row r="503" spans="11:11" ht="12.75">
      <c r="K503"/>
    </row>
    <row r="504" spans="11:11" ht="12.75">
      <c r="K504"/>
    </row>
    <row r="505" spans="11:11" ht="12.75">
      <c r="K505"/>
    </row>
    <row r="506" spans="11:11" ht="12.75">
      <c r="K506"/>
    </row>
    <row r="507" spans="11:11" ht="12.75">
      <c r="K507"/>
    </row>
    <row r="508" spans="11:11" ht="12.75">
      <c r="K508"/>
    </row>
    <row r="509" spans="11:11" ht="12.75">
      <c r="K509"/>
    </row>
    <row r="510" spans="11:11" ht="12.75">
      <c r="K510"/>
    </row>
    <row r="511" spans="11:11" ht="12.75">
      <c r="K511"/>
    </row>
    <row r="512" spans="11:11" ht="12.75">
      <c r="K512"/>
    </row>
    <row r="513" spans="11:11" ht="12.75">
      <c r="K513"/>
    </row>
    <row r="514" spans="11:11" ht="12.75">
      <c r="K514"/>
    </row>
    <row r="515" spans="11:11" ht="12.75">
      <c r="K515"/>
    </row>
    <row r="516" spans="11:11" ht="12.75">
      <c r="K516"/>
    </row>
    <row r="517" spans="11:11" ht="12.75">
      <c r="K517"/>
    </row>
    <row r="518" spans="11:11" ht="12.75">
      <c r="K518"/>
    </row>
    <row r="519" spans="11:11" ht="12.75">
      <c r="K519"/>
    </row>
    <row r="520" spans="11:11" ht="12.75">
      <c r="K520"/>
    </row>
    <row r="521" spans="11:11" ht="12.75">
      <c r="K521"/>
    </row>
    <row r="522" spans="11:11" ht="12.75">
      <c r="K522"/>
    </row>
    <row r="523" spans="11:11" ht="12.75">
      <c r="K523"/>
    </row>
    <row r="524" spans="11:11" ht="12.75">
      <c r="K524"/>
    </row>
    <row r="525" spans="11:11" ht="12.75">
      <c r="K525"/>
    </row>
    <row r="526" spans="11:11" ht="12.75">
      <c r="K526"/>
    </row>
    <row r="527" spans="11:11" ht="12.75">
      <c r="K527"/>
    </row>
    <row r="528" spans="11:11" ht="12.75">
      <c r="K528"/>
    </row>
    <row r="529" spans="11:11" ht="12.75">
      <c r="K529"/>
    </row>
    <row r="530" spans="11:11" ht="12.75">
      <c r="K530"/>
    </row>
    <row r="531" spans="11:11" ht="12.75">
      <c r="K531"/>
    </row>
    <row r="532" spans="11:11" ht="12.75">
      <c r="K532"/>
    </row>
    <row r="533" spans="11:11" ht="12.75">
      <c r="K533"/>
    </row>
    <row r="534" spans="11:11" ht="12.75">
      <c r="K534"/>
    </row>
    <row r="535" spans="11:11" ht="12.75">
      <c r="K535"/>
    </row>
    <row r="536" spans="11:11" ht="12.75">
      <c r="K536"/>
    </row>
    <row r="537" spans="11:11" ht="12.75">
      <c r="K537"/>
    </row>
    <row r="538" spans="11:11" ht="12.75">
      <c r="K538"/>
    </row>
    <row r="539" spans="11:11" ht="12.75">
      <c r="K539"/>
    </row>
    <row r="540" spans="11:11" ht="12.75">
      <c r="K540"/>
    </row>
    <row r="541" spans="11:11" ht="12.75">
      <c r="K541"/>
    </row>
    <row r="542" spans="11:11" ht="12.75">
      <c r="K542"/>
    </row>
    <row r="543" spans="11:11" ht="12.75">
      <c r="K543"/>
    </row>
    <row r="544" spans="11:11" ht="12.75">
      <c r="K544"/>
    </row>
    <row r="545" spans="11:11" ht="12.75">
      <c r="K545"/>
    </row>
    <row r="546" spans="11:11" ht="12.75">
      <c r="K546"/>
    </row>
    <row r="547" spans="11:11" ht="12.75">
      <c r="K547"/>
    </row>
    <row r="548" spans="11:11" ht="12.75">
      <c r="K548"/>
    </row>
    <row r="549" spans="11:11" ht="12.75">
      <c r="K549"/>
    </row>
    <row r="550" spans="11:11" ht="12.75">
      <c r="K550"/>
    </row>
    <row r="551" spans="11:11" ht="12.75">
      <c r="K551"/>
    </row>
    <row r="552" spans="11:11" ht="12.75">
      <c r="K552"/>
    </row>
    <row r="553" spans="11:11" ht="12.75">
      <c r="K553"/>
    </row>
    <row r="554" spans="11:11" ht="12.75">
      <c r="K554"/>
    </row>
    <row r="555" spans="11:11" ht="12.75">
      <c r="K555"/>
    </row>
    <row r="556" spans="11:11" ht="12.75">
      <c r="K556"/>
    </row>
    <row r="557" spans="11:11" ht="12.75">
      <c r="K557"/>
    </row>
    <row r="558" spans="11:11" ht="12.75">
      <c r="K558"/>
    </row>
    <row r="559" spans="11:11" ht="12.75">
      <c r="K559"/>
    </row>
    <row r="560" spans="11:11" ht="12.75">
      <c r="K560"/>
    </row>
    <row r="561" spans="11:11" ht="12.75">
      <c r="K561"/>
    </row>
    <row r="562" spans="11:11" ht="12.75">
      <c r="K562"/>
    </row>
    <row r="563" spans="11:11" ht="12.75">
      <c r="K563"/>
    </row>
    <row r="564" spans="11:11" ht="12.75">
      <c r="K564"/>
    </row>
    <row r="565" spans="11:11" ht="12.75">
      <c r="K565"/>
    </row>
    <row r="566" spans="11:11" ht="12.75">
      <c r="K566"/>
    </row>
    <row r="567" spans="11:11" ht="12.75">
      <c r="K567"/>
    </row>
    <row r="568" spans="11:11" ht="12.75">
      <c r="K568"/>
    </row>
    <row r="569" spans="11:11" ht="12.75">
      <c r="K569"/>
    </row>
    <row r="570" spans="11:11" ht="12.75">
      <c r="K570"/>
    </row>
    <row r="571" spans="11:11" ht="12.75">
      <c r="K571"/>
    </row>
    <row r="572" spans="11:11" ht="12.75">
      <c r="K572"/>
    </row>
    <row r="573" spans="11:11" ht="12.75">
      <c r="K573"/>
    </row>
    <row r="574" spans="11:11" ht="12.75">
      <c r="K574"/>
    </row>
    <row r="575" spans="11:11" ht="12.75">
      <c r="K575"/>
    </row>
    <row r="576" spans="11:11" ht="12.75">
      <c r="K576"/>
    </row>
    <row r="577" spans="11:11" ht="12.75">
      <c r="K577"/>
    </row>
    <row r="578" spans="11:11" ht="12.75">
      <c r="K578"/>
    </row>
    <row r="579" spans="11:11" ht="12.75">
      <c r="K579"/>
    </row>
    <row r="580" spans="11:11" ht="12.75">
      <c r="K580"/>
    </row>
    <row r="581" spans="11:11" ht="12.75">
      <c r="K581"/>
    </row>
    <row r="582" spans="11:11" ht="12.75">
      <c r="K582"/>
    </row>
    <row r="583" spans="11:11" ht="12.75">
      <c r="K583"/>
    </row>
    <row r="584" spans="11:11" ht="12.75">
      <c r="K584"/>
    </row>
    <row r="585" spans="11:11" ht="12.75">
      <c r="K585"/>
    </row>
    <row r="586" spans="11:11" ht="12.75">
      <c r="K586"/>
    </row>
    <row r="587" spans="11:11" ht="12.75">
      <c r="K587"/>
    </row>
    <row r="588" spans="11:11" ht="12.75">
      <c r="K588"/>
    </row>
    <row r="589" spans="11:11" ht="12.75">
      <c r="K589"/>
    </row>
    <row r="590" spans="11:11" ht="12.75">
      <c r="K590"/>
    </row>
    <row r="591" spans="11:11" ht="12.75">
      <c r="K591"/>
    </row>
    <row r="592" spans="11:11" ht="12.75">
      <c r="K592"/>
    </row>
    <row r="593" spans="11:11" ht="12.75">
      <c r="K593"/>
    </row>
    <row r="594" spans="11:11" ht="12.75">
      <c r="K594"/>
    </row>
    <row r="595" spans="11:11" ht="12.75">
      <c r="K595"/>
    </row>
    <row r="596" spans="11:11" ht="12.75">
      <c r="K596"/>
    </row>
    <row r="597" spans="11:11" ht="12.75">
      <c r="K597"/>
    </row>
    <row r="598" spans="11:11" ht="12.75">
      <c r="K598"/>
    </row>
    <row r="599" spans="11:11" ht="12.75">
      <c r="K599"/>
    </row>
    <row r="600" spans="11:11" ht="12.75">
      <c r="K600"/>
    </row>
    <row r="601" spans="11:11" ht="12.75">
      <c r="K601"/>
    </row>
    <row r="602" spans="11:11" ht="12.75">
      <c r="K602"/>
    </row>
    <row r="603" spans="11:11" ht="12.75">
      <c r="K603"/>
    </row>
    <row r="604" spans="11:11" ht="12.75">
      <c r="K604"/>
    </row>
    <row r="605" spans="11:11" ht="12.75">
      <c r="K605"/>
    </row>
    <row r="606" spans="11:11" ht="12.75">
      <c r="K606"/>
    </row>
    <row r="607" spans="11:11" ht="12.75">
      <c r="K607"/>
    </row>
    <row r="608" spans="11:11" ht="12.75">
      <c r="K608"/>
    </row>
    <row r="609" spans="11:11" ht="12.75">
      <c r="K609"/>
    </row>
    <row r="610" spans="11:11" ht="12.75">
      <c r="K610"/>
    </row>
    <row r="611" spans="11:11" ht="12.75">
      <c r="K611"/>
    </row>
    <row r="612" spans="11:11" ht="12.75">
      <c r="K612"/>
    </row>
    <row r="613" spans="11:11" ht="12.75">
      <c r="K613"/>
    </row>
    <row r="614" spans="11:11" ht="12.75">
      <c r="K614"/>
    </row>
    <row r="615" spans="11:11" ht="12.75">
      <c r="K615"/>
    </row>
    <row r="616" spans="11:11" ht="12.75">
      <c r="K616"/>
    </row>
    <row r="617" spans="11:11" ht="12.75">
      <c r="K617"/>
    </row>
    <row r="618" spans="11:11" ht="12.75">
      <c r="K618"/>
    </row>
    <row r="619" spans="11:11" ht="12.75">
      <c r="K619"/>
    </row>
    <row r="620" spans="11:11" ht="12.75">
      <c r="K620"/>
    </row>
    <row r="621" spans="11:11" ht="12.75">
      <c r="K621"/>
    </row>
    <row r="622" spans="11:11" ht="12.75">
      <c r="K622"/>
    </row>
    <row r="623" spans="11:11" ht="12.75">
      <c r="K623"/>
    </row>
    <row r="624" spans="11:11" ht="12.75">
      <c r="K624"/>
    </row>
    <row r="625" spans="11:11" ht="12.75">
      <c r="K625"/>
    </row>
    <row r="626" spans="11:11" ht="12.75">
      <c r="K626"/>
    </row>
    <row r="627" spans="11:11" ht="12.75">
      <c r="K627"/>
    </row>
    <row r="628" spans="11:11" ht="12.75">
      <c r="K628"/>
    </row>
    <row r="629" spans="11:11" ht="12.75">
      <c r="K629"/>
    </row>
    <row r="630" spans="11:11" ht="12.75">
      <c r="K630"/>
    </row>
    <row r="631" spans="11:11" ht="12.75">
      <c r="K631"/>
    </row>
    <row r="632" spans="11:11" ht="12.75">
      <c r="K632"/>
    </row>
    <row r="633" spans="11:11" ht="12.75">
      <c r="K633"/>
    </row>
    <row r="634" spans="11:11" ht="12.75">
      <c r="K634"/>
    </row>
    <row r="635" spans="11:11" ht="12.75">
      <c r="K635"/>
    </row>
    <row r="636" spans="11:11" ht="12.75">
      <c r="K636"/>
    </row>
    <row r="637" spans="11:11" ht="12.75">
      <c r="K637"/>
    </row>
    <row r="638" spans="11:11" ht="12.75">
      <c r="K638"/>
    </row>
    <row r="639" spans="11:11" ht="12.75">
      <c r="K639"/>
    </row>
    <row r="640" spans="11:11" ht="12.75">
      <c r="K640"/>
    </row>
    <row r="641" spans="11:11" ht="12.75">
      <c r="K641"/>
    </row>
    <row r="642" spans="11:11" ht="12.75">
      <c r="K642"/>
    </row>
    <row r="643" spans="11:11" ht="12.75">
      <c r="K643"/>
    </row>
    <row r="644" spans="11:11" ht="12.75">
      <c r="K644"/>
    </row>
    <row r="645" spans="11:11" ht="12.75">
      <c r="K645"/>
    </row>
    <row r="646" spans="11:11" ht="12.75">
      <c r="K646"/>
    </row>
    <row r="647" spans="11:11" ht="12.75">
      <c r="K647"/>
    </row>
    <row r="648" spans="11:11" ht="12.75">
      <c r="K648"/>
    </row>
    <row r="649" spans="11:11" ht="12.75">
      <c r="K649"/>
    </row>
    <row r="650" spans="11:11" ht="12.75">
      <c r="K650"/>
    </row>
    <row r="651" spans="11:11" ht="12.75">
      <c r="K651"/>
    </row>
    <row r="652" spans="11:11" ht="12.75">
      <c r="K652"/>
    </row>
    <row r="653" spans="11:11" ht="12.75">
      <c r="K653"/>
    </row>
    <row r="654" spans="11:11" ht="12.75">
      <c r="K654"/>
    </row>
    <row r="655" spans="11:11" ht="12.75">
      <c r="K655"/>
    </row>
    <row r="656" spans="11:11" ht="12.75">
      <c r="K656"/>
    </row>
    <row r="657" spans="11:11" ht="12.75">
      <c r="K657"/>
    </row>
    <row r="658" spans="11:11" ht="12.75">
      <c r="K658"/>
    </row>
    <row r="659" spans="11:11" ht="12.75">
      <c r="K659"/>
    </row>
    <row r="660" spans="11:11" ht="12.75">
      <c r="K660"/>
    </row>
    <row r="661" spans="11:11" ht="12.75">
      <c r="K661"/>
    </row>
    <row r="662" spans="11:11" ht="12.75">
      <c r="K662"/>
    </row>
    <row r="663" spans="11:11" ht="12.75">
      <c r="K663"/>
    </row>
    <row r="664" spans="11:11" ht="12.75">
      <c r="K664"/>
    </row>
    <row r="665" spans="11:11" ht="12.75">
      <c r="K665"/>
    </row>
    <row r="666" spans="11:11" ht="12.75">
      <c r="K666"/>
    </row>
    <row r="667" spans="11:11" ht="12.75">
      <c r="K667"/>
    </row>
    <row r="668" spans="11:11" ht="12.75">
      <c r="K668"/>
    </row>
    <row r="669" spans="11:11" ht="12.75">
      <c r="K669"/>
    </row>
    <row r="670" spans="11:11" ht="12.75">
      <c r="K670"/>
    </row>
    <row r="671" spans="11:11" ht="12.75">
      <c r="K671"/>
    </row>
    <row r="672" spans="11:11" ht="12.75">
      <c r="K672"/>
    </row>
    <row r="673" spans="11:11" ht="12.75">
      <c r="K673"/>
    </row>
    <row r="674" spans="11:11" ht="12.75">
      <c r="K674"/>
    </row>
    <row r="675" spans="11:11" ht="12.75">
      <c r="K675"/>
    </row>
    <row r="676" spans="11:11" ht="12.75">
      <c r="K676"/>
    </row>
    <row r="677" spans="11:11" ht="12.75">
      <c r="K677"/>
    </row>
    <row r="678" spans="11:11" ht="12.75">
      <c r="K678"/>
    </row>
    <row r="679" spans="11:11" ht="12.75">
      <c r="K679"/>
    </row>
    <row r="680" spans="11:11" ht="12.75">
      <c r="K680"/>
    </row>
    <row r="681" spans="11:11" ht="12.75">
      <c r="K681"/>
    </row>
    <row r="682" spans="11:11" ht="12.75">
      <c r="K682"/>
    </row>
    <row r="683" spans="11:11" ht="12.75">
      <c r="K683"/>
    </row>
    <row r="684" spans="11:11" ht="12.75">
      <c r="K684"/>
    </row>
    <row r="685" spans="11:11" ht="12.75">
      <c r="K685"/>
    </row>
    <row r="686" spans="11:11" ht="12.75">
      <c r="K686"/>
    </row>
    <row r="687" spans="11:11" ht="12.75">
      <c r="K687"/>
    </row>
    <row r="688" spans="11:11" ht="12.75">
      <c r="K688"/>
    </row>
    <row r="689" spans="11:11" ht="12.75">
      <c r="K689"/>
    </row>
    <row r="690" spans="11:11" ht="12.75">
      <c r="K690"/>
    </row>
    <row r="691" spans="11:11" ht="12.75">
      <c r="K691"/>
    </row>
    <row r="692" spans="11:11" ht="12.75">
      <c r="K692"/>
    </row>
    <row r="693" spans="11:11" ht="12.75">
      <c r="K693"/>
    </row>
    <row r="694" spans="11:11" ht="12.75">
      <c r="K694"/>
    </row>
    <row r="695" spans="11:11" ht="12.75">
      <c r="K695"/>
    </row>
    <row r="696" spans="11:11" ht="12.75">
      <c r="K696"/>
    </row>
    <row r="697" spans="11:11" ht="12.75">
      <c r="K697"/>
    </row>
    <row r="698" spans="11:11" ht="12.75">
      <c r="K698"/>
    </row>
    <row r="699" spans="11:11" ht="12.75">
      <c r="K699"/>
    </row>
    <row r="700" spans="11:11" ht="12.75">
      <c r="K700"/>
    </row>
    <row r="701" spans="11:11" ht="12.75">
      <c r="K701"/>
    </row>
    <row r="702" spans="11:11" ht="12.75">
      <c r="K702"/>
    </row>
    <row r="703" spans="11:11" ht="12.75">
      <c r="K703"/>
    </row>
    <row r="704" spans="11:11" ht="12.75">
      <c r="K704"/>
    </row>
    <row r="705" spans="11:11" ht="12.75">
      <c r="K705"/>
    </row>
    <row r="706" spans="11:11" ht="12.75">
      <c r="K706"/>
    </row>
    <row r="707" spans="11:11" ht="12.75">
      <c r="K707"/>
    </row>
    <row r="708" spans="11:11" ht="12.75">
      <c r="K708"/>
    </row>
    <row r="709" spans="11:11" ht="12.75">
      <c r="K709"/>
    </row>
    <row r="710" spans="11:11" ht="12.75">
      <c r="K710"/>
    </row>
    <row r="711" spans="11:11" ht="12.75">
      <c r="K711"/>
    </row>
    <row r="712" spans="11:11" ht="12.75">
      <c r="K712"/>
    </row>
    <row r="713" spans="11:11" ht="12.75">
      <c r="K713"/>
    </row>
    <row r="714" spans="11:11" ht="12.75">
      <c r="K714"/>
    </row>
    <row r="715" spans="11:11" ht="12.75">
      <c r="K715"/>
    </row>
    <row r="716" spans="11:11" ht="12.75">
      <c r="K716"/>
    </row>
    <row r="717" spans="11:11" ht="12.75">
      <c r="K717"/>
    </row>
    <row r="718" spans="11:11" ht="12.75">
      <c r="K718"/>
    </row>
    <row r="719" spans="11:11" ht="12.75">
      <c r="K719"/>
    </row>
    <row r="720" spans="11:11" ht="12.75">
      <c r="K720"/>
    </row>
    <row r="721" spans="11:11" ht="12.75">
      <c r="K721"/>
    </row>
    <row r="722" spans="11:11" ht="12.75">
      <c r="K722"/>
    </row>
    <row r="723" spans="11:11" ht="12.75">
      <c r="K723"/>
    </row>
    <row r="724" spans="11:11" ht="12.75">
      <c r="K724"/>
    </row>
    <row r="725" spans="11:11" ht="12.75">
      <c r="K725"/>
    </row>
    <row r="726" spans="11:11" ht="12.75">
      <c r="K726"/>
    </row>
    <row r="727" spans="11:11" ht="12.75">
      <c r="K727"/>
    </row>
    <row r="728" spans="11:11" ht="12.75">
      <c r="K728"/>
    </row>
    <row r="729" spans="11:11" ht="12.75">
      <c r="K729"/>
    </row>
    <row r="730" spans="11:11" ht="12.75">
      <c r="K730"/>
    </row>
    <row r="731" spans="11:11" ht="12.75">
      <c r="K731"/>
    </row>
    <row r="732" spans="11:11" ht="12.75">
      <c r="K732"/>
    </row>
    <row r="733" spans="11:11" ht="12.75">
      <c r="K733"/>
    </row>
    <row r="734" spans="11:11" ht="12.75">
      <c r="K734"/>
    </row>
    <row r="735" spans="11:11" ht="12.75">
      <c r="K735"/>
    </row>
    <row r="736" spans="11:11" ht="12.75">
      <c r="K736"/>
    </row>
    <row r="737" spans="11:11" ht="12.75">
      <c r="K737"/>
    </row>
    <row r="738" spans="11:11" ht="12.75">
      <c r="K738"/>
    </row>
    <row r="739" spans="11:11" ht="12.75">
      <c r="K739"/>
    </row>
    <row r="740" spans="11:11" ht="12.75">
      <c r="K740"/>
    </row>
    <row r="741" spans="11:11" ht="12.75">
      <c r="K741"/>
    </row>
    <row r="742" spans="11:11" ht="12.75">
      <c r="K742"/>
    </row>
    <row r="743" spans="11:11" ht="12.75">
      <c r="K743"/>
    </row>
    <row r="744" spans="11:11" ht="12.75">
      <c r="K744"/>
    </row>
    <row r="745" spans="11:11" ht="12.75">
      <c r="K745"/>
    </row>
    <row r="746" spans="11:11" ht="12.75">
      <c r="K746"/>
    </row>
    <row r="747" spans="11:11" ht="12.75">
      <c r="K747"/>
    </row>
    <row r="748" spans="11:11" ht="12.75">
      <c r="K748"/>
    </row>
    <row r="749" spans="11:11" ht="12.75">
      <c r="K749"/>
    </row>
    <row r="750" spans="11:11" ht="12.75">
      <c r="K750"/>
    </row>
    <row r="751" spans="11:11" ht="12.75">
      <c r="K751"/>
    </row>
    <row r="752" spans="11:11" ht="12.75">
      <c r="K752"/>
    </row>
    <row r="753" spans="11:11" ht="12.75">
      <c r="K753"/>
    </row>
    <row r="754" spans="11:11" ht="12.75">
      <c r="K754"/>
    </row>
    <row r="755" spans="11:11" ht="12.75">
      <c r="K755"/>
    </row>
    <row r="756" spans="11:11" ht="12.75">
      <c r="K756"/>
    </row>
    <row r="757" spans="11:11" ht="12.75">
      <c r="K757"/>
    </row>
    <row r="758" spans="11:11" ht="12.75">
      <c r="K758"/>
    </row>
    <row r="759" spans="11:11" ht="12.75">
      <c r="K759"/>
    </row>
    <row r="760" spans="11:11" ht="12.75">
      <c r="K760"/>
    </row>
    <row r="761" spans="11:11" ht="12.75">
      <c r="K761"/>
    </row>
    <row r="762" spans="11:11" ht="12.75">
      <c r="K762"/>
    </row>
    <row r="763" spans="11:11" ht="12.75">
      <c r="K763"/>
    </row>
    <row r="764" spans="11:11" ht="12.75">
      <c r="K764"/>
    </row>
    <row r="765" spans="11:11" ht="12.75">
      <c r="K765"/>
    </row>
    <row r="766" spans="11:11" ht="12.75">
      <c r="K766"/>
    </row>
    <row r="767" spans="11:11" ht="12.75">
      <c r="K767"/>
    </row>
    <row r="768" spans="11:11" ht="12.75">
      <c r="K768"/>
    </row>
    <row r="769" spans="11:11" ht="12.75">
      <c r="K769"/>
    </row>
    <row r="770" spans="11:11" ht="12.75">
      <c r="K770"/>
    </row>
    <row r="771" spans="11:11" ht="12.75">
      <c r="K771"/>
    </row>
    <row r="772" spans="11:11" ht="12.75">
      <c r="K772"/>
    </row>
    <row r="773" spans="11:11" ht="12.75">
      <c r="K773"/>
    </row>
    <row r="774" spans="11:11" ht="12.75">
      <c r="K774"/>
    </row>
    <row r="775" spans="11:11" ht="12.75">
      <c r="K775"/>
    </row>
    <row r="776" spans="11:11" ht="12.75">
      <c r="K776"/>
    </row>
    <row r="777" spans="11:11" ht="12.75">
      <c r="K777"/>
    </row>
    <row r="778" spans="11:11" ht="12.75">
      <c r="K778"/>
    </row>
    <row r="779" spans="11:11" ht="12.75">
      <c r="K779"/>
    </row>
    <row r="780" spans="11:11" ht="12.75">
      <c r="K780"/>
    </row>
    <row r="781" spans="11:11" ht="12.75">
      <c r="K781"/>
    </row>
    <row r="782" spans="11:11" ht="12.75">
      <c r="K782"/>
    </row>
    <row r="783" spans="11:11" ht="12.75">
      <c r="K783"/>
    </row>
    <row r="784" spans="11:11" ht="12.75">
      <c r="K784"/>
    </row>
    <row r="785" spans="11:11" ht="12.75">
      <c r="K785"/>
    </row>
    <row r="786" spans="11:11" ht="12.75">
      <c r="K786"/>
    </row>
    <row r="787" spans="11:11" ht="12.75">
      <c r="K787"/>
    </row>
    <row r="788" spans="11:11" ht="12.75">
      <c r="K788"/>
    </row>
    <row r="789" spans="11:11" ht="12.75">
      <c r="K789"/>
    </row>
    <row r="790" spans="11:11" ht="12.75">
      <c r="K790"/>
    </row>
    <row r="791" spans="11:11" ht="12.75">
      <c r="K791"/>
    </row>
    <row r="792" spans="11:11" ht="12.75">
      <c r="K792"/>
    </row>
    <row r="793" spans="11:11" ht="12.75">
      <c r="K793"/>
    </row>
    <row r="794" spans="11:11" ht="12.75">
      <c r="K794"/>
    </row>
    <row r="795" spans="11:11" ht="12.75">
      <c r="K795"/>
    </row>
    <row r="796" spans="11:11" ht="12.75">
      <c r="K796"/>
    </row>
    <row r="797" spans="11:11" ht="12.75">
      <c r="K797"/>
    </row>
    <row r="798" spans="11:11" ht="12.75">
      <c r="K798"/>
    </row>
    <row r="799" spans="11:11" ht="12.75">
      <c r="K799"/>
    </row>
    <row r="800" spans="11:11" ht="12.75">
      <c r="K800"/>
    </row>
    <row r="801" spans="11:11" ht="12.75">
      <c r="K801"/>
    </row>
    <row r="802" spans="11:11" ht="12.75">
      <c r="K802"/>
    </row>
    <row r="803" spans="11:11" ht="12.75">
      <c r="K803"/>
    </row>
    <row r="804" spans="11:11" ht="12.75">
      <c r="K804"/>
    </row>
    <row r="805" spans="11:11" ht="12.75">
      <c r="K805"/>
    </row>
    <row r="806" spans="11:11" ht="12.75">
      <c r="K806"/>
    </row>
    <row r="807" spans="11:11" ht="12.75">
      <c r="K807"/>
    </row>
    <row r="808" spans="11:11" ht="12.75">
      <c r="K808"/>
    </row>
    <row r="809" spans="11:11" ht="12.75">
      <c r="K809"/>
    </row>
    <row r="810" spans="11:11" ht="12.75">
      <c r="K810"/>
    </row>
    <row r="811" spans="11:11" ht="12.75">
      <c r="K811"/>
    </row>
    <row r="812" spans="11:11" ht="12.75">
      <c r="K812"/>
    </row>
    <row r="813" spans="11:11" ht="12.75">
      <c r="K813"/>
    </row>
    <row r="814" spans="11:11" ht="12.75">
      <c r="K814"/>
    </row>
    <row r="815" spans="11:11" ht="12.75">
      <c r="K815"/>
    </row>
    <row r="816" spans="11:11" ht="12.75">
      <c r="K816"/>
    </row>
    <row r="817" spans="11:11" ht="12.75">
      <c r="K817"/>
    </row>
    <row r="818" spans="11:11" ht="12.75">
      <c r="K818"/>
    </row>
    <row r="819" spans="11:11" ht="12.75">
      <c r="K819"/>
    </row>
    <row r="820" spans="11:11" ht="12.75">
      <c r="K820"/>
    </row>
    <row r="821" spans="11:11" ht="12.75">
      <c r="K821"/>
    </row>
    <row r="822" spans="11:11" ht="12.75">
      <c r="K822"/>
    </row>
    <row r="823" spans="11:11" ht="12.75">
      <c r="K823"/>
    </row>
    <row r="824" spans="11:11" ht="12.75">
      <c r="K824"/>
    </row>
    <row r="825" spans="11:11" ht="12.75">
      <c r="K825"/>
    </row>
    <row r="826" spans="11:11" ht="12.75">
      <c r="K826"/>
    </row>
    <row r="827" spans="11:11" ht="12.75">
      <c r="K827"/>
    </row>
    <row r="828" spans="11:11" ht="12.75">
      <c r="K828"/>
    </row>
    <row r="829" spans="11:11" ht="12.75">
      <c r="K829"/>
    </row>
    <row r="830" spans="11:11" ht="12.75">
      <c r="K830"/>
    </row>
    <row r="831" spans="11:11" ht="12.75">
      <c r="K831"/>
    </row>
    <row r="832" spans="11:11" ht="12.75">
      <c r="K832"/>
    </row>
    <row r="833" spans="11:11" ht="12.75">
      <c r="K833"/>
    </row>
    <row r="834" spans="11:11" ht="12.75">
      <c r="K834"/>
    </row>
    <row r="835" spans="11:11" ht="12.75">
      <c r="K835"/>
    </row>
    <row r="836" spans="11:11" ht="12.75">
      <c r="K836"/>
    </row>
    <row r="837" spans="11:11" ht="12.75">
      <c r="K837"/>
    </row>
    <row r="838" spans="11:11" ht="12.75">
      <c r="K838"/>
    </row>
    <row r="839" spans="11:11" ht="12.75">
      <c r="K839"/>
    </row>
    <row r="840" spans="11:11" ht="12.75">
      <c r="K840"/>
    </row>
    <row r="841" spans="11:11" ht="12.75">
      <c r="K841"/>
    </row>
    <row r="842" spans="11:11" ht="12.75">
      <c r="K842"/>
    </row>
    <row r="843" spans="11:11" ht="12.75">
      <c r="K843"/>
    </row>
    <row r="844" spans="11:11" ht="12.75">
      <c r="K844"/>
    </row>
    <row r="845" spans="11:11" ht="12.75">
      <c r="K845"/>
    </row>
    <row r="846" spans="11:11" ht="12.75">
      <c r="K846"/>
    </row>
    <row r="847" spans="11:11" ht="12.75">
      <c r="K847"/>
    </row>
    <row r="848" spans="11:11" ht="12.75">
      <c r="K848"/>
    </row>
    <row r="849" spans="11:11" ht="12.75">
      <c r="K849"/>
    </row>
    <row r="850" spans="11:11" ht="12.75">
      <c r="K850"/>
    </row>
    <row r="851" spans="11:11" ht="12.75">
      <c r="K851"/>
    </row>
    <row r="852" spans="11:11" ht="12.75">
      <c r="K852"/>
    </row>
    <row r="853" spans="11:11" ht="12.75">
      <c r="K853"/>
    </row>
    <row r="854" spans="11:11" ht="12.75">
      <c r="K854"/>
    </row>
    <row r="855" spans="11:11" ht="12.75">
      <c r="K855"/>
    </row>
    <row r="856" spans="11:11" ht="12.75">
      <c r="K856"/>
    </row>
    <row r="857" spans="11:11" ht="12.75">
      <c r="K857"/>
    </row>
    <row r="858" spans="11:11" ht="12.75">
      <c r="K858"/>
    </row>
    <row r="859" spans="11:11" ht="12.75">
      <c r="K859"/>
    </row>
    <row r="860" spans="11:11" ht="12.75">
      <c r="K860"/>
    </row>
    <row r="861" spans="11:11" ht="12.75">
      <c r="K861"/>
    </row>
    <row r="862" spans="11:11" ht="12.75">
      <c r="K862"/>
    </row>
    <row r="863" spans="11:11" ht="12.75">
      <c r="K863"/>
    </row>
    <row r="864" spans="11:11" ht="12.75">
      <c r="K864"/>
    </row>
    <row r="865" spans="11:11" ht="12.75">
      <c r="K865"/>
    </row>
    <row r="866" spans="11:11" ht="12.75">
      <c r="K866"/>
    </row>
    <row r="867" spans="11:11" ht="12.75">
      <c r="K867"/>
    </row>
    <row r="868" spans="11:11" ht="12.75">
      <c r="K868"/>
    </row>
    <row r="869" spans="11:11" ht="12.75">
      <c r="K869"/>
    </row>
    <row r="870" spans="11:11" ht="12.75">
      <c r="K870"/>
    </row>
    <row r="871" spans="11:11" ht="12.75">
      <c r="K871"/>
    </row>
    <row r="872" spans="11:11" ht="12.75">
      <c r="K872"/>
    </row>
    <row r="873" spans="11:11" ht="12.75">
      <c r="K873"/>
    </row>
    <row r="874" spans="11:11" ht="12.75">
      <c r="K874"/>
    </row>
    <row r="875" spans="11:11" ht="12.75">
      <c r="K875"/>
    </row>
    <row r="876" spans="11:11" ht="12.75">
      <c r="K876"/>
    </row>
    <row r="877" spans="11:11" ht="12.75">
      <c r="K877"/>
    </row>
    <row r="878" spans="11:11" ht="12.75">
      <c r="K878"/>
    </row>
    <row r="879" spans="11:11" ht="12.75">
      <c r="K879"/>
    </row>
    <row r="880" spans="11:11" ht="12.75">
      <c r="K880"/>
    </row>
    <row r="881" spans="11:11" ht="12.75">
      <c r="K881"/>
    </row>
    <row r="882" spans="11:11" ht="12.75">
      <c r="K882"/>
    </row>
    <row r="883" spans="11:11" ht="12.75">
      <c r="K883"/>
    </row>
    <row r="884" spans="11:11" ht="12.75">
      <c r="K884"/>
    </row>
    <row r="885" spans="11:11" ht="12.75">
      <c r="K885"/>
    </row>
    <row r="886" spans="11:11" ht="12.75">
      <c r="K886"/>
    </row>
    <row r="887" spans="11:11" ht="12.75">
      <c r="K887"/>
    </row>
    <row r="888" spans="11:11" ht="12.75">
      <c r="K888"/>
    </row>
    <row r="889" spans="11:11" ht="12.75">
      <c r="K889"/>
    </row>
    <row r="890" spans="11:11" ht="12.75">
      <c r="K890"/>
    </row>
    <row r="891" spans="11:11" ht="12.75">
      <c r="K891"/>
    </row>
    <row r="892" spans="11:11" ht="12.75">
      <c r="K892"/>
    </row>
    <row r="893" spans="11:11" ht="12.75">
      <c r="K893"/>
    </row>
    <row r="894" spans="11:11" ht="12.75">
      <c r="K894"/>
    </row>
    <row r="895" spans="11:11" ht="12.75">
      <c r="K895"/>
    </row>
    <row r="896" spans="11:11" ht="12.75">
      <c r="K896"/>
    </row>
    <row r="897" spans="11:11" ht="12.75">
      <c r="K897"/>
    </row>
    <row r="898" spans="11:11" ht="12.75">
      <c r="K898"/>
    </row>
    <row r="899" spans="11:11" ht="12.75">
      <c r="K899"/>
    </row>
    <row r="900" spans="11:11" ht="12.75">
      <c r="K900"/>
    </row>
    <row r="901" spans="11:11" ht="12.75">
      <c r="K901"/>
    </row>
    <row r="902" spans="11:11" ht="12.75">
      <c r="K902"/>
    </row>
    <row r="903" spans="11:11" ht="12.75">
      <c r="K903"/>
    </row>
    <row r="904" spans="11:11" ht="12.75">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Feuil3" enableFormatConditionsCalculation="0">
    <tabColor rgb="FF92D050"/>
    <pageSetUpPr fitToPage="1"/>
  </sheetPr>
  <dimension ref="B1:N220"/>
  <sheetViews>
    <sheetView showGridLines="0" tabSelected="1" topLeftCell="A5" zoomScale="110" zoomScaleNormal="110" zoomScalePageLayoutView="110" workbookViewId="0">
      <selection activeCell="C12" sqref="C12"/>
    </sheetView>
  </sheetViews>
  <sheetFormatPr baseColWidth="10" defaultColWidth="10.85546875" defaultRowHeight="20.100000000000001" customHeight="1"/>
  <cols>
    <col min="1" max="1" width="10.7109375" style="1" customWidth="1"/>
    <col min="2" max="2" width="28.570312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c r="G1" s="1"/>
      <c r="H1" s="80"/>
      <c r="J1" s="1"/>
      <c r="K1" s="1"/>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27</v>
      </c>
      <c r="E10" s="92" t="s">
        <v>749</v>
      </c>
      <c r="F10" s="92"/>
      <c r="G10" s="92"/>
      <c r="H10" s="92"/>
      <c r="I10" s="92"/>
      <c r="J10" s="92"/>
      <c r="K10" s="1"/>
      <c r="L10" s="1"/>
      <c r="M10" s="5"/>
      <c r="N10" s="5"/>
    </row>
    <row r="11" spans="2:14" s="4" customFormat="1" ht="20.100000000000001" customHeight="1">
      <c r="D11" s="26" t="s">
        <v>28</v>
      </c>
      <c r="E11" s="92" t="s">
        <v>14</v>
      </c>
      <c r="F11" s="92"/>
      <c r="G11" s="92"/>
      <c r="H11" s="92"/>
      <c r="I11" s="92"/>
      <c r="J11" s="92"/>
      <c r="K11" s="1"/>
      <c r="L11" s="1"/>
    </row>
    <row r="12" spans="2:14" s="4" customFormat="1" ht="20.100000000000001" customHeight="1">
      <c r="B12" s="88" t="s">
        <v>754</v>
      </c>
      <c r="C12" s="71">
        <f ca="1">SUM(H:H)</f>
        <v>130</v>
      </c>
      <c r="D12" s="26" t="s">
        <v>23</v>
      </c>
      <c r="E12" s="93">
        <v>42036</v>
      </c>
      <c r="F12" s="93"/>
      <c r="G12" s="93"/>
      <c r="H12" s="93"/>
      <c r="I12" s="93"/>
      <c r="J12" s="93"/>
      <c r="K12" s="1"/>
      <c r="L12" s="1"/>
    </row>
    <row r="13" spans="2:14" s="4" customFormat="1" ht="20.100000000000001" customHeight="1">
      <c r="B13" s="88" t="s">
        <v>752</v>
      </c>
      <c r="C13" s="71">
        <f ca="1">SUM(K:K)</f>
        <v>320</v>
      </c>
      <c r="D13" s="26" t="s">
        <v>29</v>
      </c>
      <c r="E13" s="94">
        <f>EOMONTH(E12,2)</f>
        <v>42124</v>
      </c>
      <c r="F13" s="94"/>
      <c r="G13" s="94"/>
      <c r="H13" s="94"/>
      <c r="I13" s="94"/>
      <c r="J13" s="94"/>
      <c r="K13" s="1"/>
      <c r="L13" s="1"/>
    </row>
    <row r="14" spans="2:14" s="4" customFormat="1" ht="20.100000000000001" customHeight="1">
      <c r="B14" s="88" t="s">
        <v>753</v>
      </c>
      <c r="C14" s="71">
        <f ca="1">C12+C13</f>
        <v>450</v>
      </c>
      <c r="D14" s="26"/>
      <c r="E14" s="47"/>
      <c r="F14" s="47"/>
      <c r="G14" s="47"/>
      <c r="H14" s="47"/>
      <c r="I14" s="47"/>
      <c r="J14" s="47"/>
      <c r="K14" s="1"/>
      <c r="L14" s="1"/>
    </row>
    <row r="15" spans="2:14" ht="27" customHeight="1">
      <c r="B15" s="23"/>
      <c r="D15" s="23"/>
      <c r="E15" s="23"/>
      <c r="F15" s="23"/>
      <c r="G15" s="24"/>
      <c r="H15" s="24"/>
      <c r="I15" s="23"/>
      <c r="J15" s="24"/>
      <c r="K15" s="24"/>
      <c r="L15" s="24"/>
    </row>
    <row r="16" spans="2:14" ht="30" customHeight="1">
      <c r="B16" s="29"/>
      <c r="C16" s="29"/>
      <c r="D16" s="29"/>
      <c r="E16" s="29"/>
      <c r="F16" s="90" t="s">
        <v>12</v>
      </c>
      <c r="G16" s="90"/>
      <c r="H16" s="90"/>
      <c r="I16" s="90" t="s">
        <v>13</v>
      </c>
      <c r="J16" s="90"/>
      <c r="K16" s="91"/>
      <c r="L16" s="89" t="s">
        <v>10</v>
      </c>
    </row>
    <row r="17" spans="2:12" ht="27" customHeight="1">
      <c r="B17" s="30" t="s">
        <v>32</v>
      </c>
      <c r="C17" s="32" t="s">
        <v>3</v>
      </c>
      <c r="D17" s="30" t="s">
        <v>30</v>
      </c>
      <c r="E17" s="32" t="s">
        <v>31</v>
      </c>
      <c r="F17" s="79" t="s">
        <v>1</v>
      </c>
      <c r="G17" s="31" t="s">
        <v>0</v>
      </c>
      <c r="H17" s="31" t="s">
        <v>2</v>
      </c>
      <c r="I17" s="79" t="s">
        <v>1</v>
      </c>
      <c r="J17" s="31" t="s">
        <v>0</v>
      </c>
      <c r="K17" s="46" t="s">
        <v>2</v>
      </c>
      <c r="L17" s="89"/>
    </row>
    <row r="18" spans="2:12" s="6" customFormat="1" ht="20.100000000000001" customHeight="1">
      <c r="B18" s="67">
        <f>Personnels!A1</f>
        <v>111111111111111</v>
      </c>
      <c r="C18" s="62" t="str">
        <f>Personnels!F1</f>
        <v>grade2</v>
      </c>
      <c r="D18" s="66" t="str">
        <f ca="1">IF(INDIRECT("Planning!"&amp;ADDRESS(1,ROW()-15))="","",INDIRECT("Planning!"&amp;ADDRESS(1,ROW()-15)))</f>
        <v>nom10</v>
      </c>
      <c r="E18" s="66" t="str">
        <f>Personnels!C1</f>
        <v>prenom2</v>
      </c>
      <c r="F18" s="81">
        <f ca="1">IF(D18="","",INDIRECT("Planning!"&amp;ADDRESS(33,ROW()-15)))</f>
        <v>5</v>
      </c>
      <c r="G18" s="71">
        <f ca="1">IF(D18&lt;&gt;"",10,"")</f>
        <v>10</v>
      </c>
      <c r="H18" s="63">
        <f ca="1">IF(D18&lt;&gt;"",F18*G18,"")</f>
        <v>50</v>
      </c>
      <c r="I18" s="82">
        <f ca="1">IF(D18="","",INDIRECT("Planning!"&amp;ADDRESS(34,ROW()-15)))</f>
        <v>3</v>
      </c>
      <c r="J18" s="71">
        <f ca="1">IF(G18&lt;&gt;"",40,"")</f>
        <v>40</v>
      </c>
      <c r="K18" s="63">
        <f ca="1">IF(G18&lt;&gt;"",I18*J18,"")</f>
        <v>120</v>
      </c>
      <c r="L18" s="63">
        <f ca="1">IF(D18&lt;&gt;"",H18+K18,"")</f>
        <v>170</v>
      </c>
    </row>
    <row r="19" spans="2:12" s="6" customFormat="1" ht="20.100000000000001" customHeight="1">
      <c r="B19" s="67">
        <f>Personnels!A2</f>
        <v>111111111111111</v>
      </c>
      <c r="C19" s="62" t="str">
        <f>Personnels!F2</f>
        <v>grade3</v>
      </c>
      <c r="D19" s="66" t="str">
        <f t="shared" ref="D19:D82" ca="1" si="0">IF(INDIRECT("Planning!"&amp;ADDRESS(1,ROW()-15))="","",INDIRECT("Planning!"&amp;ADDRESS(1,ROW()-15)))</f>
        <v>nom11</v>
      </c>
      <c r="E19" s="66" t="str">
        <f>Personnels!C2</f>
        <v>prenom3</v>
      </c>
      <c r="F19" s="81">
        <f t="shared" ref="F19:F82" ca="1" si="1">IF(D19="","",INDIRECT("Planning!"&amp;ADDRESS(33,ROW()-15)))</f>
        <v>8</v>
      </c>
      <c r="G19" s="71">
        <f t="shared" ref="G19:G82" ca="1" si="2">IF(D19&lt;&gt;"",10,"")</f>
        <v>10</v>
      </c>
      <c r="H19" s="63">
        <f t="shared" ref="H19:H82" ca="1" si="3">IF(D19&lt;&gt;"",F19*G19,"")</f>
        <v>80</v>
      </c>
      <c r="I19" s="82">
        <f t="shared" ref="I19:I82" ca="1" si="4">IF(D19="","",INDIRECT("Planning!"&amp;ADDRESS(34,ROW()-15)))</f>
        <v>5</v>
      </c>
      <c r="J19" s="71">
        <f t="shared" ref="J19:J82" ca="1" si="5">IF(G19&lt;&gt;"",40,"")</f>
        <v>40</v>
      </c>
      <c r="K19" s="63">
        <f t="shared" ref="K19:K82" ca="1" si="6">IF(G19&lt;&gt;"",I19*J19,"")</f>
        <v>200</v>
      </c>
      <c r="L19" s="63">
        <f t="shared" ref="L19:L82" ca="1" si="7">IF(D19&lt;&gt;"",H19+K19,"")</f>
        <v>280</v>
      </c>
    </row>
    <row r="20" spans="2:12" ht="20.100000000000001" customHeight="1">
      <c r="B20" s="67">
        <f>Personnels!A3</f>
        <v>111111111111111</v>
      </c>
      <c r="C20" s="62" t="str">
        <f>Personnels!F3</f>
        <v>grade4</v>
      </c>
      <c r="D20" s="66" t="str">
        <f t="shared" ca="1" si="0"/>
        <v>nom12</v>
      </c>
      <c r="E20" s="66" t="str">
        <f>Personnels!C3</f>
        <v>prenom4</v>
      </c>
      <c r="F20" s="81">
        <f t="shared" ca="1" si="1"/>
        <v>0</v>
      </c>
      <c r="G20" s="71">
        <f t="shared" ca="1" si="2"/>
        <v>10</v>
      </c>
      <c r="H20" s="63">
        <f t="shared" ca="1" si="3"/>
        <v>0</v>
      </c>
      <c r="I20" s="82">
        <f t="shared" ca="1" si="4"/>
        <v>0</v>
      </c>
      <c r="J20" s="71">
        <f t="shared" ca="1" si="5"/>
        <v>40</v>
      </c>
      <c r="K20" s="63">
        <f t="shared" ca="1" si="6"/>
        <v>0</v>
      </c>
      <c r="L20" s="63">
        <f t="shared" ca="1" si="7"/>
        <v>0</v>
      </c>
    </row>
    <row r="21" spans="2:12" ht="20.100000000000001" customHeight="1">
      <c r="B21" s="67">
        <f>Personnels!A4</f>
        <v>111111111111111</v>
      </c>
      <c r="C21" s="62" t="str">
        <f>Personnels!F4</f>
        <v>grade5</v>
      </c>
      <c r="D21" s="66" t="str">
        <f t="shared" ca="1" si="0"/>
        <v>nom13</v>
      </c>
      <c r="E21" s="66" t="str">
        <f>Personnels!C4</f>
        <v>prenom5</v>
      </c>
      <c r="F21" s="81">
        <f t="shared" ca="1" si="1"/>
        <v>0</v>
      </c>
      <c r="G21" s="71">
        <f t="shared" ca="1" si="2"/>
        <v>10</v>
      </c>
      <c r="H21" s="63">
        <f t="shared" ca="1" si="3"/>
        <v>0</v>
      </c>
      <c r="I21" s="82">
        <f t="shared" ca="1" si="4"/>
        <v>0</v>
      </c>
      <c r="J21" s="71">
        <f t="shared" ca="1" si="5"/>
        <v>40</v>
      </c>
      <c r="K21" s="63">
        <f t="shared" ca="1" si="6"/>
        <v>0</v>
      </c>
      <c r="L21" s="63">
        <f t="shared" ca="1" si="7"/>
        <v>0</v>
      </c>
    </row>
    <row r="22" spans="2:12" ht="20.100000000000001" customHeight="1">
      <c r="B22" s="67">
        <f>Personnels!A5</f>
        <v>111111111111111</v>
      </c>
      <c r="C22" s="62" t="str">
        <f>Personnels!F5</f>
        <v>grade6</v>
      </c>
      <c r="D22" s="66" t="str">
        <f t="shared" ca="1" si="0"/>
        <v>nom14</v>
      </c>
      <c r="E22" s="66" t="str">
        <f>Personnels!C5</f>
        <v>prenom6</v>
      </c>
      <c r="F22" s="81">
        <f t="shared" ca="1" si="1"/>
        <v>0</v>
      </c>
      <c r="G22" s="71">
        <f t="shared" ca="1" si="2"/>
        <v>10</v>
      </c>
      <c r="H22" s="63">
        <f t="shared" ca="1" si="3"/>
        <v>0</v>
      </c>
      <c r="I22" s="82">
        <f t="shared" ca="1" si="4"/>
        <v>0</v>
      </c>
      <c r="J22" s="71">
        <f t="shared" ca="1" si="5"/>
        <v>40</v>
      </c>
      <c r="K22" s="63">
        <f t="shared" ca="1" si="6"/>
        <v>0</v>
      </c>
      <c r="L22" s="63">
        <f t="shared" ca="1" si="7"/>
        <v>0</v>
      </c>
    </row>
    <row r="23" spans="2:12" ht="20.100000000000001" customHeight="1">
      <c r="B23" s="67">
        <f>Personnels!A6</f>
        <v>111111111111111</v>
      </c>
      <c r="C23" s="62" t="str">
        <f>Personnels!F6</f>
        <v>grade7</v>
      </c>
      <c r="D23" s="66" t="str">
        <f t="shared" ca="1" si="0"/>
        <v>nom15</v>
      </c>
      <c r="E23" s="66" t="str">
        <f>Personnels!C6</f>
        <v>prenom7</v>
      </c>
      <c r="F23" s="81">
        <f t="shared" ca="1" si="1"/>
        <v>0</v>
      </c>
      <c r="G23" s="71">
        <f t="shared" ca="1" si="2"/>
        <v>10</v>
      </c>
      <c r="H23" s="63">
        <f t="shared" ca="1" si="3"/>
        <v>0</v>
      </c>
      <c r="I23" s="82">
        <f t="shared" ca="1" si="4"/>
        <v>0</v>
      </c>
      <c r="J23" s="71">
        <f t="shared" ca="1" si="5"/>
        <v>40</v>
      </c>
      <c r="K23" s="63">
        <f t="shared" ca="1" si="6"/>
        <v>0</v>
      </c>
      <c r="L23" s="63">
        <f t="shared" ca="1" si="7"/>
        <v>0</v>
      </c>
    </row>
    <row r="24" spans="2:12" ht="20.100000000000001" customHeight="1">
      <c r="B24" s="67">
        <f>Personnels!A7</f>
        <v>111111111111111</v>
      </c>
      <c r="C24" s="62" t="str">
        <f>Personnels!F7</f>
        <v>grade8</v>
      </c>
      <c r="D24" s="66" t="str">
        <f t="shared" ca="1" si="0"/>
        <v>nom2</v>
      </c>
      <c r="E24" s="66" t="str">
        <f>Personnels!C7</f>
        <v>prenom8</v>
      </c>
      <c r="F24" s="81">
        <f t="shared" ca="1" si="1"/>
        <v>0</v>
      </c>
      <c r="G24" s="71">
        <f t="shared" ca="1" si="2"/>
        <v>10</v>
      </c>
      <c r="H24" s="63">
        <f t="shared" ca="1" si="3"/>
        <v>0</v>
      </c>
      <c r="I24" s="82">
        <f t="shared" ca="1" si="4"/>
        <v>0</v>
      </c>
      <c r="J24" s="71">
        <f t="shared" ca="1" si="5"/>
        <v>40</v>
      </c>
      <c r="K24" s="63">
        <f t="shared" ca="1" si="6"/>
        <v>0</v>
      </c>
      <c r="L24" s="63">
        <f t="shared" ca="1" si="7"/>
        <v>0</v>
      </c>
    </row>
    <row r="25" spans="2:12" ht="20.100000000000001" customHeight="1">
      <c r="B25" s="67">
        <f>Personnels!A8</f>
        <v>111111111111111</v>
      </c>
      <c r="C25" s="62" t="str">
        <f>Personnels!F8</f>
        <v>grade9</v>
      </c>
      <c r="D25" s="66" t="str">
        <f t="shared" ca="1" si="0"/>
        <v>nom3</v>
      </c>
      <c r="E25" s="66" t="str">
        <f>Personnels!C8</f>
        <v>prenom9</v>
      </c>
      <c r="F25" s="81">
        <f t="shared" ca="1" si="1"/>
        <v>0</v>
      </c>
      <c r="G25" s="71">
        <f t="shared" ca="1" si="2"/>
        <v>10</v>
      </c>
      <c r="H25" s="63">
        <f t="shared" ca="1" si="3"/>
        <v>0</v>
      </c>
      <c r="I25" s="82">
        <f t="shared" ca="1" si="4"/>
        <v>0</v>
      </c>
      <c r="J25" s="71">
        <f t="shared" ca="1" si="5"/>
        <v>40</v>
      </c>
      <c r="K25" s="63">
        <f t="shared" ca="1" si="6"/>
        <v>0</v>
      </c>
      <c r="L25" s="63">
        <f t="shared" ca="1" si="7"/>
        <v>0</v>
      </c>
    </row>
    <row r="26" spans="2:12" ht="20.100000000000001" customHeight="1">
      <c r="B26" s="67">
        <f>Personnels!A9</f>
        <v>111111111111111</v>
      </c>
      <c r="C26" s="62" t="str">
        <f>Personnels!F9</f>
        <v>grade10</v>
      </c>
      <c r="D26" s="66" t="str">
        <f t="shared" ca="1" si="0"/>
        <v>nom4</v>
      </c>
      <c r="E26" s="66" t="str">
        <f>Personnels!C9</f>
        <v>prenom10</v>
      </c>
      <c r="F26" s="81">
        <f t="shared" ca="1" si="1"/>
        <v>0</v>
      </c>
      <c r="G26" s="71">
        <f t="shared" ca="1" si="2"/>
        <v>10</v>
      </c>
      <c r="H26" s="63">
        <f t="shared" ca="1" si="3"/>
        <v>0</v>
      </c>
      <c r="I26" s="82">
        <f t="shared" ca="1" si="4"/>
        <v>0</v>
      </c>
      <c r="J26" s="71">
        <f t="shared" ca="1" si="5"/>
        <v>40</v>
      </c>
      <c r="K26" s="63">
        <f t="shared" ca="1" si="6"/>
        <v>0</v>
      </c>
      <c r="L26" s="63">
        <f t="shared" ca="1" si="7"/>
        <v>0</v>
      </c>
    </row>
    <row r="27" spans="2:12" ht="20.100000000000001" customHeight="1">
      <c r="B27" s="67">
        <f>Personnels!A10</f>
        <v>111111111111111</v>
      </c>
      <c r="C27" s="62" t="str">
        <f>Personnels!F10</f>
        <v>grade11</v>
      </c>
      <c r="D27" s="66" t="str">
        <f t="shared" ca="1" si="0"/>
        <v>nom5</v>
      </c>
      <c r="E27" s="66" t="str">
        <f>Personnels!C10</f>
        <v>prenom11</v>
      </c>
      <c r="F27" s="81">
        <f t="shared" ca="1" si="1"/>
        <v>0</v>
      </c>
      <c r="G27" s="71">
        <f t="shared" ca="1" si="2"/>
        <v>10</v>
      </c>
      <c r="H27" s="63">
        <f t="shared" ca="1" si="3"/>
        <v>0</v>
      </c>
      <c r="I27" s="82">
        <f t="shared" ca="1" si="4"/>
        <v>0</v>
      </c>
      <c r="J27" s="71">
        <f t="shared" ca="1" si="5"/>
        <v>40</v>
      </c>
      <c r="K27" s="63">
        <f t="shared" ca="1" si="6"/>
        <v>0</v>
      </c>
      <c r="L27" s="63">
        <f t="shared" ca="1" si="7"/>
        <v>0</v>
      </c>
    </row>
    <row r="28" spans="2:12" ht="20.100000000000001" customHeight="1">
      <c r="B28" s="67">
        <f>Personnels!A11</f>
        <v>111111111111111</v>
      </c>
      <c r="C28" s="62" t="str">
        <f>Personnels!F11</f>
        <v>grade12</v>
      </c>
      <c r="D28" s="66" t="str">
        <f t="shared" ca="1" si="0"/>
        <v>nom6</v>
      </c>
      <c r="E28" s="66" t="str">
        <f>Personnels!C11</f>
        <v>prenom12</v>
      </c>
      <c r="F28" s="81">
        <f t="shared" ca="1" si="1"/>
        <v>0</v>
      </c>
      <c r="G28" s="71">
        <f t="shared" ca="1" si="2"/>
        <v>10</v>
      </c>
      <c r="H28" s="63">
        <f t="shared" ca="1" si="3"/>
        <v>0</v>
      </c>
      <c r="I28" s="82">
        <f t="shared" ca="1" si="4"/>
        <v>0</v>
      </c>
      <c r="J28" s="71">
        <f t="shared" ca="1" si="5"/>
        <v>40</v>
      </c>
      <c r="K28" s="63">
        <f t="shared" ca="1" si="6"/>
        <v>0</v>
      </c>
      <c r="L28" s="63">
        <f t="shared" ca="1" si="7"/>
        <v>0</v>
      </c>
    </row>
    <row r="29" spans="2:12" ht="20.100000000000001" customHeight="1">
      <c r="B29" s="67">
        <f>Personnels!A12</f>
        <v>111111111111111</v>
      </c>
      <c r="C29" s="62" t="str">
        <f>Personnels!F12</f>
        <v>grade13</v>
      </c>
      <c r="D29" s="66" t="str">
        <f t="shared" ca="1" si="0"/>
        <v>nom7</v>
      </c>
      <c r="E29" s="66" t="str">
        <f>Personnels!C12</f>
        <v>prenom13</v>
      </c>
      <c r="F29" s="81">
        <f t="shared" ca="1" si="1"/>
        <v>0</v>
      </c>
      <c r="G29" s="71">
        <f t="shared" ca="1" si="2"/>
        <v>10</v>
      </c>
      <c r="H29" s="63">
        <f t="shared" ca="1" si="3"/>
        <v>0</v>
      </c>
      <c r="I29" s="82">
        <f t="shared" ca="1" si="4"/>
        <v>0</v>
      </c>
      <c r="J29" s="71">
        <f t="shared" ca="1" si="5"/>
        <v>40</v>
      </c>
      <c r="K29" s="63">
        <f t="shared" ca="1" si="6"/>
        <v>0</v>
      </c>
      <c r="L29" s="63">
        <f t="shared" ca="1" si="7"/>
        <v>0</v>
      </c>
    </row>
    <row r="30" spans="2:12" ht="20.100000000000001" customHeight="1">
      <c r="B30" s="67">
        <f>Personnels!A13</f>
        <v>111111111111111</v>
      </c>
      <c r="C30" s="62" t="str">
        <f>Personnels!F13</f>
        <v>grade14</v>
      </c>
      <c r="D30" s="66" t="str">
        <f t="shared" ca="1" si="0"/>
        <v>nom8</v>
      </c>
      <c r="E30" s="66" t="str">
        <f>Personnels!C13</f>
        <v>prenom14</v>
      </c>
      <c r="F30" s="81">
        <f t="shared" ca="1" si="1"/>
        <v>0</v>
      </c>
      <c r="G30" s="71">
        <f t="shared" ca="1" si="2"/>
        <v>10</v>
      </c>
      <c r="H30" s="63">
        <f t="shared" ca="1" si="3"/>
        <v>0</v>
      </c>
      <c r="I30" s="82">
        <f t="shared" ca="1" si="4"/>
        <v>0</v>
      </c>
      <c r="J30" s="71">
        <f t="shared" ca="1" si="5"/>
        <v>40</v>
      </c>
      <c r="K30" s="63">
        <f t="shared" ca="1" si="6"/>
        <v>0</v>
      </c>
      <c r="L30" s="63">
        <f t="shared" ca="1" si="7"/>
        <v>0</v>
      </c>
    </row>
    <row r="31" spans="2:12" ht="20.100000000000001" customHeight="1">
      <c r="B31" s="67">
        <f>Personnels!A14</f>
        <v>111111111111111</v>
      </c>
      <c r="C31" s="62" t="str">
        <f>Personnels!F14</f>
        <v>grade15</v>
      </c>
      <c r="D31" s="66" t="str">
        <f t="shared" ca="1" si="0"/>
        <v>nom9</v>
      </c>
      <c r="E31" s="66" t="str">
        <f>Personnels!C14</f>
        <v>prenom15</v>
      </c>
      <c r="F31" s="81">
        <f t="shared" ca="1" si="1"/>
        <v>0</v>
      </c>
      <c r="G31" s="71">
        <f t="shared" ca="1" si="2"/>
        <v>10</v>
      </c>
      <c r="H31" s="63">
        <f t="shared" ca="1" si="3"/>
        <v>0</v>
      </c>
      <c r="I31" s="82">
        <f t="shared" ca="1" si="4"/>
        <v>0</v>
      </c>
      <c r="J31" s="71">
        <f t="shared" ca="1" si="5"/>
        <v>40</v>
      </c>
      <c r="K31" s="63">
        <f t="shared" ca="1" si="6"/>
        <v>0</v>
      </c>
      <c r="L31" s="63">
        <f t="shared" ca="1" si="7"/>
        <v>0</v>
      </c>
    </row>
    <row r="32" spans="2:12" ht="20.100000000000001" customHeight="1">
      <c r="B32" s="67" t="str">
        <f>Personnels!A15</f>
        <v/>
      </c>
      <c r="C32" s="62" t="str">
        <f>Personnels!F15</f>
        <v/>
      </c>
      <c r="D32" s="66" t="str">
        <f t="shared" ca="1" si="0"/>
        <v/>
      </c>
      <c r="E32" s="66" t="str">
        <f>Personnels!C15</f>
        <v/>
      </c>
      <c r="F32" s="95"/>
      <c r="G32" s="95"/>
      <c r="H32" s="87"/>
      <c r="I32" s="95"/>
      <c r="J32" s="95"/>
      <c r="K32" s="87"/>
      <c r="L32" s="86"/>
    </row>
    <row r="33" spans="2:12" ht="20.100000000000001" customHeight="1">
      <c r="B33" s="67" t="str">
        <f>Personnels!A16</f>
        <v/>
      </c>
      <c r="C33" s="62" t="str">
        <f>Personnels!F16</f>
        <v/>
      </c>
      <c r="D33" s="66" t="str">
        <f t="shared" ca="1" si="0"/>
        <v/>
      </c>
      <c r="E33" s="66" t="str">
        <f>Personnels!C16</f>
        <v/>
      </c>
      <c r="F33" s="83" t="str">
        <f t="shared" ca="1" si="1"/>
        <v/>
      </c>
      <c r="G33" s="71" t="str">
        <f t="shared" ca="1" si="2"/>
        <v/>
      </c>
      <c r="H33" s="71" t="str">
        <f t="shared" ca="1" si="3"/>
        <v/>
      </c>
      <c r="I33" s="83" t="str">
        <f t="shared" ca="1" si="4"/>
        <v/>
      </c>
      <c r="J33" s="71" t="str">
        <f t="shared" ca="1" si="5"/>
        <v/>
      </c>
      <c r="K33" s="63" t="str">
        <f t="shared" ca="1" si="6"/>
        <v/>
      </c>
      <c r="L33" s="63" t="str">
        <f t="shared" ca="1" si="7"/>
        <v/>
      </c>
    </row>
    <row r="34" spans="2:12" ht="20.100000000000001" customHeight="1">
      <c r="B34" s="67" t="str">
        <f>Personnels!A17</f>
        <v/>
      </c>
      <c r="C34" s="62" t="str">
        <f>Personnels!F17</f>
        <v/>
      </c>
      <c r="D34" s="66" t="str">
        <f t="shared" ca="1" si="0"/>
        <v/>
      </c>
      <c r="E34" s="66" t="str">
        <f>Personnels!C17</f>
        <v/>
      </c>
      <c r="F34" s="83" t="str">
        <f t="shared" ca="1" si="1"/>
        <v/>
      </c>
      <c r="G34" s="71" t="str">
        <f t="shared" ca="1" si="2"/>
        <v/>
      </c>
      <c r="H34" s="71" t="str">
        <f t="shared" ca="1" si="3"/>
        <v/>
      </c>
      <c r="I34" s="83" t="str">
        <f t="shared" ca="1" si="4"/>
        <v/>
      </c>
      <c r="J34" s="71" t="str">
        <f t="shared" ca="1" si="5"/>
        <v/>
      </c>
      <c r="K34" s="63" t="str">
        <f t="shared" ca="1" si="6"/>
        <v/>
      </c>
      <c r="L34" s="63" t="str">
        <f t="shared" ca="1" si="7"/>
        <v/>
      </c>
    </row>
    <row r="35" spans="2:12" ht="20.100000000000001" customHeight="1">
      <c r="B35" s="67" t="str">
        <f>Personnels!A18</f>
        <v/>
      </c>
      <c r="C35" s="62" t="str">
        <f>Personnels!F18</f>
        <v/>
      </c>
      <c r="D35" s="66" t="str">
        <f t="shared" ca="1" si="0"/>
        <v/>
      </c>
      <c r="E35" s="66" t="str">
        <f>Personnels!C18</f>
        <v/>
      </c>
      <c r="F35" s="83" t="str">
        <f t="shared" ca="1" si="1"/>
        <v/>
      </c>
      <c r="G35" s="71" t="str">
        <f t="shared" ca="1" si="2"/>
        <v/>
      </c>
      <c r="H35" s="71" t="str">
        <f t="shared" ca="1" si="3"/>
        <v/>
      </c>
      <c r="I35" s="83" t="str">
        <f t="shared" ca="1" si="4"/>
        <v/>
      </c>
      <c r="J35" s="71" t="str">
        <f t="shared" ca="1" si="5"/>
        <v/>
      </c>
      <c r="K35" s="63" t="str">
        <f t="shared" ca="1" si="6"/>
        <v/>
      </c>
      <c r="L35" s="63" t="str">
        <f t="shared" ca="1" si="7"/>
        <v/>
      </c>
    </row>
    <row r="36" spans="2:12" ht="20.100000000000001" customHeight="1">
      <c r="B36" s="67" t="str">
        <f>Personnels!A19</f>
        <v/>
      </c>
      <c r="C36" s="62" t="str">
        <f>Personnels!F19</f>
        <v/>
      </c>
      <c r="D36" s="66" t="str">
        <f t="shared" ca="1" si="0"/>
        <v/>
      </c>
      <c r="E36" s="66" t="str">
        <f>Personnels!C19</f>
        <v/>
      </c>
      <c r="F36" s="83" t="str">
        <f t="shared" ca="1" si="1"/>
        <v/>
      </c>
      <c r="G36" s="71" t="str">
        <f t="shared" ca="1" si="2"/>
        <v/>
      </c>
      <c r="H36" s="71" t="str">
        <f t="shared" ca="1" si="3"/>
        <v/>
      </c>
      <c r="I36" s="83" t="str">
        <f t="shared" ca="1" si="4"/>
        <v/>
      </c>
      <c r="J36" s="71" t="str">
        <f t="shared" ca="1" si="5"/>
        <v/>
      </c>
      <c r="K36" s="63" t="str">
        <f t="shared" ca="1" si="6"/>
        <v/>
      </c>
      <c r="L36" s="63" t="str">
        <f t="shared" ca="1" si="7"/>
        <v/>
      </c>
    </row>
    <row r="37" spans="2:12" ht="20.100000000000001" customHeight="1">
      <c r="B37" s="67" t="str">
        <f>Personnels!A20</f>
        <v/>
      </c>
      <c r="C37" s="62" t="str">
        <f>Personnels!F20</f>
        <v/>
      </c>
      <c r="D37" s="66" t="str">
        <f t="shared" ca="1" si="0"/>
        <v/>
      </c>
      <c r="E37" s="66" t="str">
        <f>Personnels!C20</f>
        <v/>
      </c>
      <c r="F37" s="83" t="str">
        <f t="shared" ca="1" si="1"/>
        <v/>
      </c>
      <c r="G37" s="71" t="str">
        <f t="shared" ca="1" si="2"/>
        <v/>
      </c>
      <c r="H37" s="71" t="str">
        <f t="shared" ca="1" si="3"/>
        <v/>
      </c>
      <c r="I37" s="83" t="str">
        <f t="shared" ca="1" si="4"/>
        <v/>
      </c>
      <c r="J37" s="71" t="str">
        <f t="shared" ca="1" si="5"/>
        <v/>
      </c>
      <c r="K37" s="63" t="str">
        <f t="shared" ca="1" si="6"/>
        <v/>
      </c>
      <c r="L37" s="63" t="str">
        <f t="shared" ca="1" si="7"/>
        <v/>
      </c>
    </row>
    <row r="38" spans="2:12" ht="20.100000000000001" customHeight="1">
      <c r="B38" s="67" t="str">
        <f>Personnels!A21</f>
        <v/>
      </c>
      <c r="C38" s="62" t="str">
        <f>Personnels!F21</f>
        <v/>
      </c>
      <c r="D38" s="66" t="str">
        <f t="shared" ca="1" si="0"/>
        <v/>
      </c>
      <c r="E38" s="66" t="str">
        <f>Personnels!C21</f>
        <v/>
      </c>
      <c r="F38" s="83" t="str">
        <f t="shared" ca="1" si="1"/>
        <v/>
      </c>
      <c r="G38" s="71" t="str">
        <f t="shared" ca="1" si="2"/>
        <v/>
      </c>
      <c r="H38" s="71" t="str">
        <f t="shared" ca="1" si="3"/>
        <v/>
      </c>
      <c r="I38" s="83" t="str">
        <f t="shared" ca="1" si="4"/>
        <v/>
      </c>
      <c r="J38" s="71" t="str">
        <f t="shared" ca="1" si="5"/>
        <v/>
      </c>
      <c r="K38" s="63" t="str">
        <f t="shared" ca="1" si="6"/>
        <v/>
      </c>
      <c r="L38" s="63" t="str">
        <f t="shared" ca="1" si="7"/>
        <v/>
      </c>
    </row>
    <row r="39" spans="2:12" ht="20.100000000000001" customHeight="1">
      <c r="B39" s="67" t="str">
        <f>Personnels!A22</f>
        <v/>
      </c>
      <c r="C39" s="62" t="str">
        <f>Personnels!F22</f>
        <v/>
      </c>
      <c r="D39" s="66" t="str">
        <f t="shared" ca="1" si="0"/>
        <v/>
      </c>
      <c r="E39" s="66" t="str">
        <f>Personnels!C22</f>
        <v/>
      </c>
      <c r="F39" s="83" t="str">
        <f t="shared" ca="1" si="1"/>
        <v/>
      </c>
      <c r="G39" s="71" t="str">
        <f t="shared" ca="1" si="2"/>
        <v/>
      </c>
      <c r="H39" s="71" t="str">
        <f t="shared" ca="1" si="3"/>
        <v/>
      </c>
      <c r="I39" s="83" t="str">
        <f t="shared" ca="1" si="4"/>
        <v/>
      </c>
      <c r="J39" s="71" t="str">
        <f t="shared" ca="1" si="5"/>
        <v/>
      </c>
      <c r="K39" s="63" t="str">
        <f t="shared" ca="1" si="6"/>
        <v/>
      </c>
      <c r="L39" s="63" t="str">
        <f t="shared" ca="1" si="7"/>
        <v/>
      </c>
    </row>
    <row r="40" spans="2:12" ht="20.100000000000001" customHeight="1">
      <c r="B40" s="67" t="str">
        <f>Personnels!A23</f>
        <v/>
      </c>
      <c r="C40" s="62" t="str">
        <f>Personnels!F23</f>
        <v/>
      </c>
      <c r="D40" s="66" t="str">
        <f t="shared" ca="1" si="0"/>
        <v/>
      </c>
      <c r="E40" s="66" t="str">
        <f>Personnels!C23</f>
        <v/>
      </c>
      <c r="F40" s="83" t="str">
        <f t="shared" ca="1" si="1"/>
        <v/>
      </c>
      <c r="G40" s="71" t="str">
        <f t="shared" ca="1" si="2"/>
        <v/>
      </c>
      <c r="H40" s="71" t="str">
        <f t="shared" ca="1" si="3"/>
        <v/>
      </c>
      <c r="I40" s="83" t="str">
        <f t="shared" ca="1" si="4"/>
        <v/>
      </c>
      <c r="J40" s="71" t="str">
        <f t="shared" ca="1" si="5"/>
        <v/>
      </c>
      <c r="K40" s="63" t="str">
        <f t="shared" ca="1" si="6"/>
        <v/>
      </c>
      <c r="L40" s="63" t="str">
        <f t="shared" ca="1" si="7"/>
        <v/>
      </c>
    </row>
    <row r="41" spans="2:12" ht="20.100000000000001" customHeight="1">
      <c r="B41" s="67" t="str">
        <f>Personnels!A24</f>
        <v/>
      </c>
      <c r="C41" s="62" t="str">
        <f>Personnels!F24</f>
        <v/>
      </c>
      <c r="D41" s="66" t="str">
        <f t="shared" ca="1" si="0"/>
        <v/>
      </c>
      <c r="E41" s="66" t="str">
        <f>Personnels!C24</f>
        <v/>
      </c>
      <c r="F41" s="83" t="str">
        <f t="shared" ca="1" si="1"/>
        <v/>
      </c>
      <c r="G41" s="71" t="str">
        <f t="shared" ca="1" si="2"/>
        <v/>
      </c>
      <c r="H41" s="71" t="str">
        <f t="shared" ca="1" si="3"/>
        <v/>
      </c>
      <c r="I41" s="83" t="str">
        <f t="shared" ca="1" si="4"/>
        <v/>
      </c>
      <c r="J41" s="71" t="str">
        <f t="shared" ca="1" si="5"/>
        <v/>
      </c>
      <c r="K41" s="63" t="str">
        <f t="shared" ca="1" si="6"/>
        <v/>
      </c>
      <c r="L41" s="63" t="str">
        <f t="shared" ca="1" si="7"/>
        <v/>
      </c>
    </row>
    <row r="42" spans="2:12" ht="20.100000000000001" customHeight="1">
      <c r="B42" s="67" t="str">
        <f>Personnels!A25</f>
        <v/>
      </c>
      <c r="C42" s="62" t="str">
        <f>Personnels!F25</f>
        <v/>
      </c>
      <c r="D42" s="66" t="str">
        <f t="shared" ca="1" si="0"/>
        <v/>
      </c>
      <c r="E42" s="66" t="str">
        <f>Personnels!C25</f>
        <v/>
      </c>
      <c r="F42" s="83" t="str">
        <f t="shared" ca="1" si="1"/>
        <v/>
      </c>
      <c r="G42" s="71" t="str">
        <f t="shared" ca="1" si="2"/>
        <v/>
      </c>
      <c r="H42" s="71" t="str">
        <f t="shared" ca="1" si="3"/>
        <v/>
      </c>
      <c r="I42" s="83" t="str">
        <f t="shared" ca="1" si="4"/>
        <v/>
      </c>
      <c r="J42" s="71" t="str">
        <f t="shared" ca="1" si="5"/>
        <v/>
      </c>
      <c r="K42" s="63" t="str">
        <f t="shared" ca="1" si="6"/>
        <v/>
      </c>
      <c r="L42" s="63" t="str">
        <f t="shared" ca="1" si="7"/>
        <v/>
      </c>
    </row>
    <row r="43" spans="2:12" ht="20.100000000000001" customHeight="1">
      <c r="B43" s="67" t="str">
        <f>Personnels!A26</f>
        <v/>
      </c>
      <c r="C43" s="62" t="str">
        <f>Personnels!F26</f>
        <v/>
      </c>
      <c r="D43" s="66" t="str">
        <f t="shared" ca="1" si="0"/>
        <v/>
      </c>
      <c r="E43" s="66" t="str">
        <f>Personnels!C26</f>
        <v/>
      </c>
      <c r="F43" s="83" t="str">
        <f t="shared" ca="1" si="1"/>
        <v/>
      </c>
      <c r="G43" s="71" t="str">
        <f t="shared" ca="1" si="2"/>
        <v/>
      </c>
      <c r="H43" s="71" t="str">
        <f t="shared" ca="1" si="3"/>
        <v/>
      </c>
      <c r="I43" s="83" t="str">
        <f t="shared" ca="1" si="4"/>
        <v/>
      </c>
      <c r="J43" s="71" t="str">
        <f t="shared" ca="1" si="5"/>
        <v/>
      </c>
      <c r="K43" s="63" t="str">
        <f t="shared" ca="1" si="6"/>
        <v/>
      </c>
      <c r="L43" s="63" t="str">
        <f t="shared" ca="1" si="7"/>
        <v/>
      </c>
    </row>
    <row r="44" spans="2:12" ht="20.100000000000001" customHeight="1">
      <c r="B44" s="67" t="str">
        <f>Personnels!A27</f>
        <v/>
      </c>
      <c r="C44" s="62" t="str">
        <f>Personnels!F27</f>
        <v/>
      </c>
      <c r="D44" s="66" t="str">
        <f t="shared" ca="1" si="0"/>
        <v/>
      </c>
      <c r="E44" s="66" t="str">
        <f>Personnels!C27</f>
        <v/>
      </c>
      <c r="F44" s="83" t="str">
        <f t="shared" ca="1" si="1"/>
        <v/>
      </c>
      <c r="G44" s="71" t="str">
        <f t="shared" ca="1" si="2"/>
        <v/>
      </c>
      <c r="H44" s="71" t="str">
        <f t="shared" ca="1" si="3"/>
        <v/>
      </c>
      <c r="I44" s="83" t="str">
        <f t="shared" ca="1" si="4"/>
        <v/>
      </c>
      <c r="J44" s="71" t="str">
        <f t="shared" ca="1" si="5"/>
        <v/>
      </c>
      <c r="K44" s="63" t="str">
        <f t="shared" ca="1" si="6"/>
        <v/>
      </c>
      <c r="L44" s="63" t="str">
        <f t="shared" ca="1" si="7"/>
        <v/>
      </c>
    </row>
    <row r="45" spans="2:12" ht="20.100000000000001" customHeight="1">
      <c r="B45" s="67" t="str">
        <f>Personnels!A28</f>
        <v/>
      </c>
      <c r="C45" s="62" t="str">
        <f>Personnels!F28</f>
        <v/>
      </c>
      <c r="D45" s="66" t="str">
        <f t="shared" ca="1" si="0"/>
        <v/>
      </c>
      <c r="E45" s="66" t="str">
        <f>Personnels!C28</f>
        <v/>
      </c>
      <c r="F45" s="83" t="str">
        <f t="shared" ca="1" si="1"/>
        <v/>
      </c>
      <c r="G45" s="71" t="str">
        <f t="shared" ca="1" si="2"/>
        <v/>
      </c>
      <c r="H45" s="71" t="str">
        <f t="shared" ca="1" si="3"/>
        <v/>
      </c>
      <c r="I45" s="83" t="str">
        <f t="shared" ca="1" si="4"/>
        <v/>
      </c>
      <c r="J45" s="71" t="str">
        <f t="shared" ca="1" si="5"/>
        <v/>
      </c>
      <c r="K45" s="63" t="str">
        <f t="shared" ca="1" si="6"/>
        <v/>
      </c>
      <c r="L45" s="63" t="str">
        <f t="shared" ca="1" si="7"/>
        <v/>
      </c>
    </row>
    <row r="46" spans="2:12" ht="20.100000000000001" customHeight="1">
      <c r="B46" s="67" t="str">
        <f>Personnels!A29</f>
        <v/>
      </c>
      <c r="C46" s="62" t="str">
        <f>Personnels!F29</f>
        <v/>
      </c>
      <c r="D46" s="66" t="str">
        <f t="shared" ca="1" si="0"/>
        <v/>
      </c>
      <c r="E46" s="66" t="str">
        <f>Personnels!C29</f>
        <v/>
      </c>
      <c r="F46" s="83" t="str">
        <f t="shared" ca="1" si="1"/>
        <v/>
      </c>
      <c r="G46" s="71" t="str">
        <f t="shared" ca="1" si="2"/>
        <v/>
      </c>
      <c r="H46" s="71" t="str">
        <f t="shared" ca="1" si="3"/>
        <v/>
      </c>
      <c r="I46" s="83" t="str">
        <f t="shared" ca="1" si="4"/>
        <v/>
      </c>
      <c r="J46" s="71" t="str">
        <f t="shared" ca="1" si="5"/>
        <v/>
      </c>
      <c r="K46" s="63" t="str">
        <f t="shared" ca="1" si="6"/>
        <v/>
      </c>
      <c r="L46" s="63" t="str">
        <f t="shared" ca="1" si="7"/>
        <v/>
      </c>
    </row>
    <row r="47" spans="2:12" ht="20.100000000000001" customHeight="1">
      <c r="B47" s="67" t="str">
        <f>Personnels!A30</f>
        <v/>
      </c>
      <c r="C47" s="62" t="str">
        <f>Personnels!F30</f>
        <v/>
      </c>
      <c r="D47" s="66" t="str">
        <f t="shared" ca="1" si="0"/>
        <v/>
      </c>
      <c r="E47" s="66" t="str">
        <f>Personnels!C30</f>
        <v/>
      </c>
      <c r="F47" s="83" t="str">
        <f t="shared" ca="1" si="1"/>
        <v/>
      </c>
      <c r="G47" s="71" t="str">
        <f t="shared" ca="1" si="2"/>
        <v/>
      </c>
      <c r="H47" s="71" t="str">
        <f t="shared" ca="1" si="3"/>
        <v/>
      </c>
      <c r="I47" s="83" t="str">
        <f t="shared" ca="1" si="4"/>
        <v/>
      </c>
      <c r="J47" s="71" t="str">
        <f t="shared" ca="1" si="5"/>
        <v/>
      </c>
      <c r="K47" s="63" t="str">
        <f t="shared" ca="1" si="6"/>
        <v/>
      </c>
      <c r="L47" s="63" t="str">
        <f t="shared" ca="1" si="7"/>
        <v/>
      </c>
    </row>
    <row r="48" spans="2:12" ht="20.100000000000001" customHeight="1">
      <c r="B48" s="67" t="str">
        <f>Personnels!A31</f>
        <v/>
      </c>
      <c r="C48" s="62" t="str">
        <f>Personnels!F31</f>
        <v/>
      </c>
      <c r="D48" s="66" t="str">
        <f t="shared" ca="1" si="0"/>
        <v/>
      </c>
      <c r="E48" s="66" t="str">
        <f>Personnels!C31</f>
        <v/>
      </c>
      <c r="F48" s="83" t="str">
        <f t="shared" ca="1" si="1"/>
        <v/>
      </c>
      <c r="G48" s="71" t="str">
        <f t="shared" ca="1" si="2"/>
        <v/>
      </c>
      <c r="H48" s="71" t="str">
        <f t="shared" ca="1" si="3"/>
        <v/>
      </c>
      <c r="I48" s="83" t="str">
        <f t="shared" ca="1" si="4"/>
        <v/>
      </c>
      <c r="J48" s="71" t="str">
        <f t="shared" ca="1" si="5"/>
        <v/>
      </c>
      <c r="K48" s="63" t="str">
        <f t="shared" ca="1" si="6"/>
        <v/>
      </c>
      <c r="L48" s="63" t="str">
        <f t="shared" ca="1" si="7"/>
        <v/>
      </c>
    </row>
    <row r="49" spans="2:12" ht="20.100000000000001" customHeight="1">
      <c r="B49" s="67" t="str">
        <f>Personnels!A32</f>
        <v/>
      </c>
      <c r="C49" s="62" t="str">
        <f>Personnels!F32</f>
        <v/>
      </c>
      <c r="D49" s="66" t="str">
        <f t="shared" ca="1" si="0"/>
        <v/>
      </c>
      <c r="E49" s="66" t="str">
        <f>Personnels!C32</f>
        <v/>
      </c>
      <c r="F49" s="83" t="str">
        <f t="shared" ca="1" si="1"/>
        <v/>
      </c>
      <c r="G49" s="71" t="str">
        <f t="shared" ca="1" si="2"/>
        <v/>
      </c>
      <c r="H49" s="71" t="str">
        <f t="shared" ca="1" si="3"/>
        <v/>
      </c>
      <c r="I49" s="83" t="str">
        <f t="shared" ca="1" si="4"/>
        <v/>
      </c>
      <c r="J49" s="71" t="str">
        <f t="shared" ca="1" si="5"/>
        <v/>
      </c>
      <c r="K49" s="63" t="str">
        <f t="shared" ca="1" si="6"/>
        <v/>
      </c>
      <c r="L49" s="63" t="str">
        <f t="shared" ca="1" si="7"/>
        <v/>
      </c>
    </row>
    <row r="50" spans="2:12" ht="20.100000000000001" customHeight="1">
      <c r="B50" s="67" t="str">
        <f>Personnels!A33</f>
        <v/>
      </c>
      <c r="C50" s="62" t="str">
        <f>Personnels!F33</f>
        <v/>
      </c>
      <c r="D50" s="66" t="str">
        <f t="shared" ca="1" si="0"/>
        <v/>
      </c>
      <c r="E50" s="66" t="str">
        <f>Personnels!C33</f>
        <v/>
      </c>
      <c r="F50" s="83" t="str">
        <f t="shared" ca="1" si="1"/>
        <v/>
      </c>
      <c r="G50" s="71" t="str">
        <f t="shared" ca="1" si="2"/>
        <v/>
      </c>
      <c r="H50" s="71" t="str">
        <f t="shared" ca="1" si="3"/>
        <v/>
      </c>
      <c r="I50" s="83" t="str">
        <f t="shared" ca="1" si="4"/>
        <v/>
      </c>
      <c r="J50" s="71" t="str">
        <f t="shared" ca="1" si="5"/>
        <v/>
      </c>
      <c r="K50" s="63" t="str">
        <f t="shared" ca="1" si="6"/>
        <v/>
      </c>
      <c r="L50" s="63" t="str">
        <f t="shared" ca="1" si="7"/>
        <v/>
      </c>
    </row>
    <row r="51" spans="2:12" ht="20.100000000000001" customHeight="1">
      <c r="B51" s="67" t="str">
        <f>Personnels!A34</f>
        <v/>
      </c>
      <c r="C51" s="62" t="str">
        <f>Personnels!F34</f>
        <v/>
      </c>
      <c r="D51" s="66" t="str">
        <f t="shared" ca="1" si="0"/>
        <v/>
      </c>
      <c r="E51" s="66" t="str">
        <f>Personnels!C34</f>
        <v/>
      </c>
      <c r="F51" s="83" t="str">
        <f t="shared" ca="1" si="1"/>
        <v/>
      </c>
      <c r="G51" s="71" t="str">
        <f t="shared" ca="1" si="2"/>
        <v/>
      </c>
      <c r="H51" s="71" t="str">
        <f t="shared" ca="1" si="3"/>
        <v/>
      </c>
      <c r="I51" s="83" t="str">
        <f t="shared" ca="1" si="4"/>
        <v/>
      </c>
      <c r="J51" s="71" t="str">
        <f t="shared" ca="1" si="5"/>
        <v/>
      </c>
      <c r="K51" s="63" t="str">
        <f t="shared" ca="1" si="6"/>
        <v/>
      </c>
      <c r="L51" s="63" t="str">
        <f t="shared" ca="1" si="7"/>
        <v/>
      </c>
    </row>
    <row r="52" spans="2:12" ht="20.100000000000001" customHeight="1">
      <c r="B52" s="67" t="str">
        <f>Personnels!A35</f>
        <v/>
      </c>
      <c r="C52" s="62" t="str">
        <f>Personnels!F35</f>
        <v/>
      </c>
      <c r="D52" s="66" t="str">
        <f t="shared" ca="1" si="0"/>
        <v/>
      </c>
      <c r="E52" s="66" t="str">
        <f>Personnels!C35</f>
        <v/>
      </c>
      <c r="F52" s="83" t="str">
        <f t="shared" ca="1" si="1"/>
        <v/>
      </c>
      <c r="G52" s="71" t="str">
        <f t="shared" ca="1" si="2"/>
        <v/>
      </c>
      <c r="H52" s="71" t="str">
        <f t="shared" ca="1" si="3"/>
        <v/>
      </c>
      <c r="I52" s="83" t="str">
        <f t="shared" ca="1" si="4"/>
        <v/>
      </c>
      <c r="J52" s="71" t="str">
        <f t="shared" ca="1" si="5"/>
        <v/>
      </c>
      <c r="K52" s="63" t="str">
        <f t="shared" ca="1" si="6"/>
        <v/>
      </c>
      <c r="L52" s="63" t="str">
        <f t="shared" ca="1" si="7"/>
        <v/>
      </c>
    </row>
    <row r="53" spans="2:12" ht="20.100000000000001" customHeight="1">
      <c r="B53" s="67" t="str">
        <f>Personnels!A36</f>
        <v/>
      </c>
      <c r="C53" s="62" t="str">
        <f>Personnels!F36</f>
        <v/>
      </c>
      <c r="D53" s="66" t="str">
        <f t="shared" ca="1" si="0"/>
        <v/>
      </c>
      <c r="E53" s="66" t="str">
        <f>Personnels!C36</f>
        <v/>
      </c>
      <c r="F53" s="83" t="str">
        <f t="shared" ca="1" si="1"/>
        <v/>
      </c>
      <c r="G53" s="71" t="str">
        <f t="shared" ca="1" si="2"/>
        <v/>
      </c>
      <c r="H53" s="71" t="str">
        <f t="shared" ca="1" si="3"/>
        <v/>
      </c>
      <c r="I53" s="83" t="str">
        <f t="shared" ca="1" si="4"/>
        <v/>
      </c>
      <c r="J53" s="71" t="str">
        <f t="shared" ca="1" si="5"/>
        <v/>
      </c>
      <c r="K53" s="63" t="str">
        <f t="shared" ca="1" si="6"/>
        <v/>
      </c>
      <c r="L53" s="63" t="str">
        <f t="shared" ca="1" si="7"/>
        <v/>
      </c>
    </row>
    <row r="54" spans="2:12" ht="20.100000000000001" customHeight="1">
      <c r="B54" s="67" t="str">
        <f>Personnels!A37</f>
        <v/>
      </c>
      <c r="C54" s="62" t="str">
        <f>Personnels!F37</f>
        <v/>
      </c>
      <c r="D54" s="66" t="str">
        <f t="shared" ca="1" si="0"/>
        <v/>
      </c>
      <c r="E54" s="66" t="str">
        <f>Personnels!C37</f>
        <v/>
      </c>
      <c r="F54" s="83" t="str">
        <f t="shared" ca="1" si="1"/>
        <v/>
      </c>
      <c r="G54" s="71" t="str">
        <f t="shared" ca="1" si="2"/>
        <v/>
      </c>
      <c r="H54" s="71" t="str">
        <f t="shared" ca="1" si="3"/>
        <v/>
      </c>
      <c r="I54" s="83" t="str">
        <f t="shared" ca="1" si="4"/>
        <v/>
      </c>
      <c r="J54" s="71" t="str">
        <f t="shared" ca="1" si="5"/>
        <v/>
      </c>
      <c r="K54" s="63" t="str">
        <f t="shared" ca="1" si="6"/>
        <v/>
      </c>
      <c r="L54" s="63" t="str">
        <f t="shared" ca="1" si="7"/>
        <v/>
      </c>
    </row>
    <row r="55" spans="2:12" ht="20.100000000000001" customHeight="1">
      <c r="B55" s="67" t="str">
        <f>Personnels!A38</f>
        <v/>
      </c>
      <c r="C55" s="62" t="str">
        <f>Personnels!F38</f>
        <v/>
      </c>
      <c r="D55" s="66" t="str">
        <f t="shared" ca="1" si="0"/>
        <v/>
      </c>
      <c r="E55" s="66" t="str">
        <f>Personnels!C38</f>
        <v/>
      </c>
      <c r="F55" s="83" t="str">
        <f t="shared" ca="1" si="1"/>
        <v/>
      </c>
      <c r="G55" s="71" t="str">
        <f t="shared" ca="1" si="2"/>
        <v/>
      </c>
      <c r="H55" s="71" t="str">
        <f t="shared" ca="1" si="3"/>
        <v/>
      </c>
      <c r="I55" s="83" t="str">
        <f t="shared" ca="1" si="4"/>
        <v/>
      </c>
      <c r="J55" s="71" t="str">
        <f t="shared" ca="1" si="5"/>
        <v/>
      </c>
      <c r="K55" s="63" t="str">
        <f t="shared" ca="1" si="6"/>
        <v/>
      </c>
      <c r="L55" s="63" t="str">
        <f t="shared" ca="1" si="7"/>
        <v/>
      </c>
    </row>
    <row r="56" spans="2:12" ht="20.100000000000001" customHeight="1">
      <c r="B56" s="67" t="str">
        <f>Personnels!A39</f>
        <v/>
      </c>
      <c r="C56" s="62" t="str">
        <f>Personnels!F39</f>
        <v/>
      </c>
      <c r="D56" s="66" t="str">
        <f t="shared" ca="1" si="0"/>
        <v/>
      </c>
      <c r="E56" s="66" t="str">
        <f>Personnels!C39</f>
        <v/>
      </c>
      <c r="F56" s="83" t="str">
        <f t="shared" ca="1" si="1"/>
        <v/>
      </c>
      <c r="G56" s="71" t="str">
        <f t="shared" ca="1" si="2"/>
        <v/>
      </c>
      <c r="H56" s="71" t="str">
        <f t="shared" ca="1" si="3"/>
        <v/>
      </c>
      <c r="I56" s="83" t="str">
        <f t="shared" ca="1" si="4"/>
        <v/>
      </c>
      <c r="J56" s="71" t="str">
        <f t="shared" ca="1" si="5"/>
        <v/>
      </c>
      <c r="K56" s="63" t="str">
        <f t="shared" ca="1" si="6"/>
        <v/>
      </c>
      <c r="L56" s="63" t="str">
        <f t="shared" ca="1" si="7"/>
        <v/>
      </c>
    </row>
    <row r="57" spans="2:12" ht="20.100000000000001" customHeight="1">
      <c r="B57" s="67" t="str">
        <f>Personnels!A40</f>
        <v/>
      </c>
      <c r="C57" s="62" t="str">
        <f>Personnels!F40</f>
        <v/>
      </c>
      <c r="D57" s="66" t="str">
        <f t="shared" ca="1" si="0"/>
        <v/>
      </c>
      <c r="E57" s="66" t="str">
        <f>Personnels!C40</f>
        <v/>
      </c>
      <c r="F57" s="83" t="str">
        <f t="shared" ca="1" si="1"/>
        <v/>
      </c>
      <c r="G57" s="71" t="str">
        <f t="shared" ca="1" si="2"/>
        <v/>
      </c>
      <c r="H57" s="71" t="str">
        <f t="shared" ca="1" si="3"/>
        <v/>
      </c>
      <c r="I57" s="83" t="str">
        <f t="shared" ca="1" si="4"/>
        <v/>
      </c>
      <c r="J57" s="71" t="str">
        <f t="shared" ca="1" si="5"/>
        <v/>
      </c>
      <c r="K57" s="63" t="str">
        <f t="shared" ca="1" si="6"/>
        <v/>
      </c>
      <c r="L57" s="63" t="str">
        <f t="shared" ca="1" si="7"/>
        <v/>
      </c>
    </row>
    <row r="58" spans="2:12" ht="20.100000000000001" customHeight="1">
      <c r="B58" s="67" t="str">
        <f>Personnels!A41</f>
        <v/>
      </c>
      <c r="C58" s="62" t="str">
        <f>Personnels!F41</f>
        <v/>
      </c>
      <c r="D58" s="66" t="str">
        <f t="shared" ca="1" si="0"/>
        <v/>
      </c>
      <c r="E58" s="66" t="str">
        <f>Personnels!C41</f>
        <v/>
      </c>
      <c r="F58" s="83" t="str">
        <f t="shared" ca="1" si="1"/>
        <v/>
      </c>
      <c r="G58" s="71" t="str">
        <f t="shared" ca="1" si="2"/>
        <v/>
      </c>
      <c r="H58" s="71" t="str">
        <f t="shared" ca="1" si="3"/>
        <v/>
      </c>
      <c r="I58" s="83" t="str">
        <f t="shared" ca="1" si="4"/>
        <v/>
      </c>
      <c r="J58" s="71" t="str">
        <f t="shared" ca="1" si="5"/>
        <v/>
      </c>
      <c r="K58" s="63" t="str">
        <f t="shared" ca="1" si="6"/>
        <v/>
      </c>
      <c r="L58" s="63" t="str">
        <f t="shared" ca="1" si="7"/>
        <v/>
      </c>
    </row>
    <row r="59" spans="2:12" ht="20.100000000000001" customHeight="1">
      <c r="B59" s="67" t="str">
        <f>Personnels!A42</f>
        <v/>
      </c>
      <c r="C59" s="62" t="str">
        <f>Personnels!F42</f>
        <v/>
      </c>
      <c r="D59" s="66" t="str">
        <f t="shared" ca="1" si="0"/>
        <v/>
      </c>
      <c r="E59" s="66" t="str">
        <f>Personnels!C42</f>
        <v/>
      </c>
      <c r="F59" s="83" t="str">
        <f t="shared" ca="1" si="1"/>
        <v/>
      </c>
      <c r="G59" s="71" t="str">
        <f t="shared" ca="1" si="2"/>
        <v/>
      </c>
      <c r="H59" s="71" t="str">
        <f t="shared" ca="1" si="3"/>
        <v/>
      </c>
      <c r="I59" s="83" t="str">
        <f t="shared" ca="1" si="4"/>
        <v/>
      </c>
      <c r="J59" s="71" t="str">
        <f t="shared" ca="1" si="5"/>
        <v/>
      </c>
      <c r="K59" s="63" t="str">
        <f t="shared" ca="1" si="6"/>
        <v/>
      </c>
      <c r="L59" s="63" t="str">
        <f t="shared" ca="1" si="7"/>
        <v/>
      </c>
    </row>
    <row r="60" spans="2:12" ht="20.100000000000001" customHeight="1">
      <c r="B60" s="67" t="str">
        <f>Personnels!A43</f>
        <v/>
      </c>
      <c r="C60" s="62" t="str">
        <f>Personnels!F43</f>
        <v/>
      </c>
      <c r="D60" s="66" t="str">
        <f t="shared" ca="1" si="0"/>
        <v/>
      </c>
      <c r="E60" s="66" t="str">
        <f>Personnels!C43</f>
        <v/>
      </c>
      <c r="F60" s="83" t="str">
        <f t="shared" ca="1" si="1"/>
        <v/>
      </c>
      <c r="G60" s="71" t="str">
        <f t="shared" ca="1" si="2"/>
        <v/>
      </c>
      <c r="H60" s="71" t="str">
        <f t="shared" ca="1" si="3"/>
        <v/>
      </c>
      <c r="I60" s="83" t="str">
        <f t="shared" ca="1" si="4"/>
        <v/>
      </c>
      <c r="J60" s="71" t="str">
        <f t="shared" ca="1" si="5"/>
        <v/>
      </c>
      <c r="K60" s="63" t="str">
        <f t="shared" ca="1" si="6"/>
        <v/>
      </c>
      <c r="L60" s="63" t="str">
        <f t="shared" ca="1" si="7"/>
        <v/>
      </c>
    </row>
    <row r="61" spans="2:12" ht="20.100000000000001" customHeight="1">
      <c r="B61" s="67" t="str">
        <f>Personnels!A44</f>
        <v/>
      </c>
      <c r="C61" s="62" t="str">
        <f>Personnels!F44</f>
        <v/>
      </c>
      <c r="D61" s="66" t="str">
        <f t="shared" ca="1" si="0"/>
        <v/>
      </c>
      <c r="E61" s="66" t="str">
        <f>Personnels!C44</f>
        <v/>
      </c>
      <c r="F61" s="83" t="str">
        <f t="shared" ca="1" si="1"/>
        <v/>
      </c>
      <c r="G61" s="71" t="str">
        <f t="shared" ca="1" si="2"/>
        <v/>
      </c>
      <c r="H61" s="71" t="str">
        <f t="shared" ca="1" si="3"/>
        <v/>
      </c>
      <c r="I61" s="83" t="str">
        <f t="shared" ca="1" si="4"/>
        <v/>
      </c>
      <c r="J61" s="71" t="str">
        <f t="shared" ca="1" si="5"/>
        <v/>
      </c>
      <c r="K61" s="63" t="str">
        <f t="shared" ca="1" si="6"/>
        <v/>
      </c>
      <c r="L61" s="63" t="str">
        <f t="shared" ca="1" si="7"/>
        <v/>
      </c>
    </row>
    <row r="62" spans="2:12" ht="20.100000000000001" customHeight="1">
      <c r="B62" s="67" t="str">
        <f>Personnels!A45</f>
        <v/>
      </c>
      <c r="C62" s="62" t="str">
        <f>Personnels!F45</f>
        <v/>
      </c>
      <c r="D62" s="66" t="str">
        <f t="shared" ca="1" si="0"/>
        <v/>
      </c>
      <c r="E62" s="66" t="str">
        <f>Personnels!C45</f>
        <v/>
      </c>
      <c r="F62" s="83" t="str">
        <f t="shared" ca="1" si="1"/>
        <v/>
      </c>
      <c r="G62" s="71" t="str">
        <f t="shared" ca="1" si="2"/>
        <v/>
      </c>
      <c r="H62" s="71" t="str">
        <f t="shared" ca="1" si="3"/>
        <v/>
      </c>
      <c r="I62" s="83" t="str">
        <f t="shared" ca="1" si="4"/>
        <v/>
      </c>
      <c r="J62" s="71" t="str">
        <f t="shared" ca="1" si="5"/>
        <v/>
      </c>
      <c r="K62" s="63" t="str">
        <f t="shared" ca="1" si="6"/>
        <v/>
      </c>
      <c r="L62" s="63" t="str">
        <f t="shared" ca="1" si="7"/>
        <v/>
      </c>
    </row>
    <row r="63" spans="2:12" ht="20.100000000000001" customHeight="1">
      <c r="B63" s="67" t="str">
        <f>Personnels!A46</f>
        <v/>
      </c>
      <c r="C63" s="62" t="str">
        <f>Personnels!F46</f>
        <v/>
      </c>
      <c r="D63" s="66" t="str">
        <f t="shared" ca="1" si="0"/>
        <v/>
      </c>
      <c r="E63" s="66" t="str">
        <f>Personnels!C46</f>
        <v/>
      </c>
      <c r="F63" s="83" t="str">
        <f t="shared" ca="1" si="1"/>
        <v/>
      </c>
      <c r="G63" s="71" t="str">
        <f t="shared" ca="1" si="2"/>
        <v/>
      </c>
      <c r="H63" s="71" t="str">
        <f t="shared" ca="1" si="3"/>
        <v/>
      </c>
      <c r="I63" s="83" t="str">
        <f t="shared" ca="1" si="4"/>
        <v/>
      </c>
      <c r="J63" s="71" t="str">
        <f t="shared" ca="1" si="5"/>
        <v/>
      </c>
      <c r="K63" s="63" t="str">
        <f t="shared" ca="1" si="6"/>
        <v/>
      </c>
      <c r="L63" s="63" t="str">
        <f t="shared" ca="1" si="7"/>
        <v/>
      </c>
    </row>
    <row r="64" spans="2:12" ht="20.100000000000001" customHeight="1">
      <c r="B64" s="67" t="str">
        <f>Personnels!A47</f>
        <v/>
      </c>
      <c r="C64" s="62" t="str">
        <f>Personnels!F47</f>
        <v/>
      </c>
      <c r="D64" s="66" t="str">
        <f t="shared" ca="1" si="0"/>
        <v/>
      </c>
      <c r="E64" s="66" t="str">
        <f>Personnels!C47</f>
        <v/>
      </c>
      <c r="F64" s="83" t="str">
        <f t="shared" ca="1" si="1"/>
        <v/>
      </c>
      <c r="G64" s="71" t="str">
        <f t="shared" ca="1" si="2"/>
        <v/>
      </c>
      <c r="H64" s="71" t="str">
        <f t="shared" ca="1" si="3"/>
        <v/>
      </c>
      <c r="I64" s="83" t="str">
        <f t="shared" ca="1" si="4"/>
        <v/>
      </c>
      <c r="J64" s="71" t="str">
        <f t="shared" ca="1" si="5"/>
        <v/>
      </c>
      <c r="K64" s="63" t="str">
        <f t="shared" ca="1" si="6"/>
        <v/>
      </c>
      <c r="L64" s="63" t="str">
        <f t="shared" ca="1" si="7"/>
        <v/>
      </c>
    </row>
    <row r="65" spans="2:12" ht="20.100000000000001" customHeight="1">
      <c r="B65" s="67" t="str">
        <f>Personnels!A48</f>
        <v/>
      </c>
      <c r="C65" s="62" t="str">
        <f>Personnels!F48</f>
        <v/>
      </c>
      <c r="D65" s="66" t="str">
        <f t="shared" ca="1" si="0"/>
        <v/>
      </c>
      <c r="E65" s="66" t="str">
        <f>Personnels!C48</f>
        <v/>
      </c>
      <c r="F65" s="83" t="str">
        <f t="shared" ca="1" si="1"/>
        <v/>
      </c>
      <c r="G65" s="71" t="str">
        <f t="shared" ca="1" si="2"/>
        <v/>
      </c>
      <c r="H65" s="71" t="str">
        <f t="shared" ca="1" si="3"/>
        <v/>
      </c>
      <c r="I65" s="83" t="str">
        <f t="shared" ca="1" si="4"/>
        <v/>
      </c>
      <c r="J65" s="71" t="str">
        <f t="shared" ca="1" si="5"/>
        <v/>
      </c>
      <c r="K65" s="63" t="str">
        <f t="shared" ca="1" si="6"/>
        <v/>
      </c>
      <c r="L65" s="63" t="str">
        <f t="shared" ca="1" si="7"/>
        <v/>
      </c>
    </row>
    <row r="66" spans="2:12" ht="20.100000000000001" customHeight="1">
      <c r="B66" s="67" t="str">
        <f>Personnels!A49</f>
        <v/>
      </c>
      <c r="C66" s="62" t="str">
        <f>Personnels!F49</f>
        <v/>
      </c>
      <c r="D66" s="66" t="str">
        <f t="shared" ca="1" si="0"/>
        <v/>
      </c>
      <c r="E66" s="66" t="str">
        <f>Personnels!C49</f>
        <v/>
      </c>
      <c r="F66" s="83" t="str">
        <f t="shared" ca="1" si="1"/>
        <v/>
      </c>
      <c r="G66" s="71" t="str">
        <f t="shared" ca="1" si="2"/>
        <v/>
      </c>
      <c r="H66" s="71" t="str">
        <f t="shared" ca="1" si="3"/>
        <v/>
      </c>
      <c r="I66" s="83" t="str">
        <f t="shared" ca="1" si="4"/>
        <v/>
      </c>
      <c r="J66" s="71" t="str">
        <f t="shared" ca="1" si="5"/>
        <v/>
      </c>
      <c r="K66" s="63" t="str">
        <f t="shared" ca="1" si="6"/>
        <v/>
      </c>
      <c r="L66" s="63" t="str">
        <f t="shared" ca="1" si="7"/>
        <v/>
      </c>
    </row>
    <row r="67" spans="2:12" ht="20.100000000000001" customHeight="1">
      <c r="B67" s="67" t="str">
        <f>Personnels!A50</f>
        <v/>
      </c>
      <c r="C67" s="62" t="str">
        <f>Personnels!F50</f>
        <v/>
      </c>
      <c r="D67" s="66" t="str">
        <f t="shared" ca="1" si="0"/>
        <v/>
      </c>
      <c r="E67" s="66" t="str">
        <f>Personnels!C50</f>
        <v/>
      </c>
      <c r="F67" s="83" t="str">
        <f t="shared" ca="1" si="1"/>
        <v/>
      </c>
      <c r="G67" s="71" t="str">
        <f t="shared" ca="1" si="2"/>
        <v/>
      </c>
      <c r="H67" s="71" t="str">
        <f t="shared" ca="1" si="3"/>
        <v/>
      </c>
      <c r="I67" s="83" t="str">
        <f t="shared" ca="1" si="4"/>
        <v/>
      </c>
      <c r="J67" s="71" t="str">
        <f t="shared" ca="1" si="5"/>
        <v/>
      </c>
      <c r="K67" s="63" t="str">
        <f t="shared" ca="1" si="6"/>
        <v/>
      </c>
      <c r="L67" s="63" t="str">
        <f t="shared" ca="1" si="7"/>
        <v/>
      </c>
    </row>
    <row r="68" spans="2:12" ht="20.100000000000001" customHeight="1">
      <c r="B68" s="67" t="str">
        <f>Personnels!A51</f>
        <v/>
      </c>
      <c r="C68" s="62" t="str">
        <f>Personnels!F51</f>
        <v/>
      </c>
      <c r="D68" s="66" t="str">
        <f t="shared" ca="1" si="0"/>
        <v/>
      </c>
      <c r="E68" s="66" t="str">
        <f>Personnels!C51</f>
        <v/>
      </c>
      <c r="F68" s="83" t="str">
        <f t="shared" ca="1" si="1"/>
        <v/>
      </c>
      <c r="G68" s="71" t="str">
        <f t="shared" ca="1" si="2"/>
        <v/>
      </c>
      <c r="H68" s="71" t="str">
        <f t="shared" ca="1" si="3"/>
        <v/>
      </c>
      <c r="I68" s="83" t="str">
        <f t="shared" ca="1" si="4"/>
        <v/>
      </c>
      <c r="J68" s="71" t="str">
        <f t="shared" ca="1" si="5"/>
        <v/>
      </c>
      <c r="K68" s="63" t="str">
        <f t="shared" ca="1" si="6"/>
        <v/>
      </c>
      <c r="L68" s="63" t="str">
        <f t="shared" ca="1" si="7"/>
        <v/>
      </c>
    </row>
    <row r="69" spans="2:12" ht="20.100000000000001" customHeight="1">
      <c r="B69" s="67" t="str">
        <f>Personnels!A52</f>
        <v/>
      </c>
      <c r="C69" s="62" t="str">
        <f>Personnels!F52</f>
        <v/>
      </c>
      <c r="D69" s="66" t="str">
        <f t="shared" ca="1" si="0"/>
        <v/>
      </c>
      <c r="E69" s="66" t="str">
        <f>Personnels!C52</f>
        <v/>
      </c>
      <c r="F69" s="83" t="str">
        <f t="shared" ca="1" si="1"/>
        <v/>
      </c>
      <c r="G69" s="71" t="str">
        <f t="shared" ca="1" si="2"/>
        <v/>
      </c>
      <c r="H69" s="71" t="str">
        <f t="shared" ca="1" si="3"/>
        <v/>
      </c>
      <c r="I69" s="83" t="str">
        <f t="shared" ca="1" si="4"/>
        <v/>
      </c>
      <c r="J69" s="71" t="str">
        <f t="shared" ca="1" si="5"/>
        <v/>
      </c>
      <c r="K69" s="63" t="str">
        <f t="shared" ca="1" si="6"/>
        <v/>
      </c>
      <c r="L69" s="63" t="str">
        <f t="shared" ca="1" si="7"/>
        <v/>
      </c>
    </row>
    <row r="70" spans="2:12" ht="20.100000000000001" customHeight="1">
      <c r="B70" s="67" t="str">
        <f>Personnels!A53</f>
        <v/>
      </c>
      <c r="C70" s="62" t="str">
        <f>Personnels!F53</f>
        <v/>
      </c>
      <c r="D70" s="66" t="str">
        <f t="shared" ca="1" si="0"/>
        <v/>
      </c>
      <c r="E70" s="66" t="str">
        <f>Personnels!C53</f>
        <v/>
      </c>
      <c r="F70" s="83" t="str">
        <f t="shared" ca="1" si="1"/>
        <v/>
      </c>
      <c r="G70" s="71" t="str">
        <f t="shared" ca="1" si="2"/>
        <v/>
      </c>
      <c r="H70" s="71" t="str">
        <f t="shared" ca="1" si="3"/>
        <v/>
      </c>
      <c r="I70" s="83" t="str">
        <f t="shared" ca="1" si="4"/>
        <v/>
      </c>
      <c r="J70" s="71" t="str">
        <f t="shared" ca="1" si="5"/>
        <v/>
      </c>
      <c r="K70" s="63" t="str">
        <f t="shared" ca="1" si="6"/>
        <v/>
      </c>
      <c r="L70" s="63" t="str">
        <f t="shared" ca="1" si="7"/>
        <v/>
      </c>
    </row>
    <row r="71" spans="2:12" ht="20.100000000000001" customHeight="1">
      <c r="B71" s="67" t="str">
        <f>Personnels!A54</f>
        <v/>
      </c>
      <c r="C71" s="62" t="str">
        <f>Personnels!F54</f>
        <v/>
      </c>
      <c r="D71" s="66" t="str">
        <f t="shared" ca="1" si="0"/>
        <v/>
      </c>
      <c r="E71" s="66" t="str">
        <f>Personnels!C54</f>
        <v/>
      </c>
      <c r="F71" s="83" t="str">
        <f t="shared" ca="1" si="1"/>
        <v/>
      </c>
      <c r="G71" s="71" t="str">
        <f t="shared" ca="1" si="2"/>
        <v/>
      </c>
      <c r="H71" s="71" t="str">
        <f t="shared" ca="1" si="3"/>
        <v/>
      </c>
      <c r="I71" s="83" t="str">
        <f t="shared" ca="1" si="4"/>
        <v/>
      </c>
      <c r="J71" s="71" t="str">
        <f t="shared" ca="1" si="5"/>
        <v/>
      </c>
      <c r="K71" s="63" t="str">
        <f t="shared" ca="1" si="6"/>
        <v/>
      </c>
      <c r="L71" s="63" t="str">
        <f t="shared" ca="1" si="7"/>
        <v/>
      </c>
    </row>
    <row r="72" spans="2:12" ht="20.100000000000001" customHeight="1">
      <c r="B72" s="67" t="str">
        <f>Personnels!A55</f>
        <v/>
      </c>
      <c r="C72" s="62" t="str">
        <f>Personnels!F55</f>
        <v/>
      </c>
      <c r="D72" s="66" t="str">
        <f t="shared" ca="1" si="0"/>
        <v/>
      </c>
      <c r="E72" s="66" t="str">
        <f>Personnels!C55</f>
        <v/>
      </c>
      <c r="F72" s="83" t="str">
        <f t="shared" ca="1" si="1"/>
        <v/>
      </c>
      <c r="G72" s="71" t="str">
        <f t="shared" ca="1" si="2"/>
        <v/>
      </c>
      <c r="H72" s="71" t="str">
        <f t="shared" ca="1" si="3"/>
        <v/>
      </c>
      <c r="I72" s="83" t="str">
        <f t="shared" ca="1" si="4"/>
        <v/>
      </c>
      <c r="J72" s="71" t="str">
        <f t="shared" ca="1" si="5"/>
        <v/>
      </c>
      <c r="K72" s="63" t="str">
        <f t="shared" ca="1" si="6"/>
        <v/>
      </c>
      <c r="L72" s="63" t="str">
        <f t="shared" ca="1" si="7"/>
        <v/>
      </c>
    </row>
    <row r="73" spans="2:12" ht="20.100000000000001" customHeight="1">
      <c r="B73" s="67" t="str">
        <f>Personnels!A56</f>
        <v/>
      </c>
      <c r="C73" s="62" t="str">
        <f>Personnels!F56</f>
        <v/>
      </c>
      <c r="D73" s="66" t="str">
        <f t="shared" ca="1" si="0"/>
        <v/>
      </c>
      <c r="E73" s="66" t="str">
        <f>Personnels!C56</f>
        <v/>
      </c>
      <c r="F73" s="83" t="str">
        <f t="shared" ca="1" si="1"/>
        <v/>
      </c>
      <c r="G73" s="71" t="str">
        <f t="shared" ca="1" si="2"/>
        <v/>
      </c>
      <c r="H73" s="71" t="str">
        <f t="shared" ca="1" si="3"/>
        <v/>
      </c>
      <c r="I73" s="83" t="str">
        <f t="shared" ca="1" si="4"/>
        <v/>
      </c>
      <c r="J73" s="71" t="str">
        <f t="shared" ca="1" si="5"/>
        <v/>
      </c>
      <c r="K73" s="63" t="str">
        <f t="shared" ca="1" si="6"/>
        <v/>
      </c>
      <c r="L73" s="63" t="str">
        <f t="shared" ca="1" si="7"/>
        <v/>
      </c>
    </row>
    <row r="74" spans="2:12" ht="20.100000000000001" customHeight="1">
      <c r="B74" s="67" t="str">
        <f>Personnels!A57</f>
        <v/>
      </c>
      <c r="C74" s="62" t="str">
        <f>Personnels!F57</f>
        <v/>
      </c>
      <c r="D74" s="66" t="str">
        <f t="shared" ca="1" si="0"/>
        <v/>
      </c>
      <c r="E74" s="66" t="str">
        <f>Personnels!C57</f>
        <v/>
      </c>
      <c r="F74" s="83" t="str">
        <f t="shared" ca="1" si="1"/>
        <v/>
      </c>
      <c r="G74" s="71" t="str">
        <f t="shared" ca="1" si="2"/>
        <v/>
      </c>
      <c r="H74" s="71" t="str">
        <f t="shared" ca="1" si="3"/>
        <v/>
      </c>
      <c r="I74" s="83" t="str">
        <f t="shared" ca="1" si="4"/>
        <v/>
      </c>
      <c r="J74" s="71" t="str">
        <f t="shared" ca="1" si="5"/>
        <v/>
      </c>
      <c r="K74" s="63" t="str">
        <f t="shared" ca="1" si="6"/>
        <v/>
      </c>
      <c r="L74" s="63" t="str">
        <f t="shared" ca="1" si="7"/>
        <v/>
      </c>
    </row>
    <row r="75" spans="2:12" ht="20.100000000000001" customHeight="1">
      <c r="B75" s="67" t="str">
        <f>Personnels!A58</f>
        <v/>
      </c>
      <c r="C75" s="62" t="str">
        <f>Personnels!F58</f>
        <v/>
      </c>
      <c r="D75" s="66" t="str">
        <f t="shared" ca="1" si="0"/>
        <v/>
      </c>
      <c r="E75" s="66" t="str">
        <f>Personnels!C58</f>
        <v/>
      </c>
      <c r="F75" s="83" t="str">
        <f t="shared" ca="1" si="1"/>
        <v/>
      </c>
      <c r="G75" s="71" t="str">
        <f t="shared" ca="1" si="2"/>
        <v/>
      </c>
      <c r="H75" s="71" t="str">
        <f t="shared" ca="1" si="3"/>
        <v/>
      </c>
      <c r="I75" s="83" t="str">
        <f t="shared" ca="1" si="4"/>
        <v/>
      </c>
      <c r="J75" s="71" t="str">
        <f t="shared" ca="1" si="5"/>
        <v/>
      </c>
      <c r="K75" s="63" t="str">
        <f t="shared" ca="1" si="6"/>
        <v/>
      </c>
      <c r="L75" s="63" t="str">
        <f t="shared" ca="1" si="7"/>
        <v/>
      </c>
    </row>
    <row r="76" spans="2:12" ht="20.100000000000001" customHeight="1">
      <c r="B76" s="67" t="str">
        <f>Personnels!A59</f>
        <v/>
      </c>
      <c r="C76" s="62" t="str">
        <f>Personnels!F59</f>
        <v/>
      </c>
      <c r="D76" s="66" t="str">
        <f t="shared" ca="1" si="0"/>
        <v/>
      </c>
      <c r="E76" s="66" t="str">
        <f>Personnels!C59</f>
        <v/>
      </c>
      <c r="F76" s="83" t="str">
        <f t="shared" ca="1" si="1"/>
        <v/>
      </c>
      <c r="G76" s="71" t="str">
        <f t="shared" ca="1" si="2"/>
        <v/>
      </c>
      <c r="H76" s="71" t="str">
        <f t="shared" ca="1" si="3"/>
        <v/>
      </c>
      <c r="I76" s="83" t="str">
        <f t="shared" ca="1" si="4"/>
        <v/>
      </c>
      <c r="J76" s="71" t="str">
        <f t="shared" ca="1" si="5"/>
        <v/>
      </c>
      <c r="K76" s="63" t="str">
        <f t="shared" ca="1" si="6"/>
        <v/>
      </c>
      <c r="L76" s="63" t="str">
        <f t="shared" ca="1" si="7"/>
        <v/>
      </c>
    </row>
    <row r="77" spans="2:12" ht="20.100000000000001" customHeight="1">
      <c r="B77" s="67" t="str">
        <f>Personnels!A60</f>
        <v/>
      </c>
      <c r="C77" s="62" t="str">
        <f>Personnels!F60</f>
        <v/>
      </c>
      <c r="D77" s="66" t="str">
        <f t="shared" ca="1" si="0"/>
        <v/>
      </c>
      <c r="E77" s="66" t="str">
        <f>Personnels!C60</f>
        <v/>
      </c>
      <c r="F77" s="83" t="str">
        <f t="shared" ca="1" si="1"/>
        <v/>
      </c>
      <c r="G77" s="71" t="str">
        <f t="shared" ca="1" si="2"/>
        <v/>
      </c>
      <c r="H77" s="71" t="str">
        <f t="shared" ca="1" si="3"/>
        <v/>
      </c>
      <c r="I77" s="83" t="str">
        <f t="shared" ca="1" si="4"/>
        <v/>
      </c>
      <c r="J77" s="71" t="str">
        <f t="shared" ca="1" si="5"/>
        <v/>
      </c>
      <c r="K77" s="63" t="str">
        <f t="shared" ca="1" si="6"/>
        <v/>
      </c>
      <c r="L77" s="63" t="str">
        <f t="shared" ca="1" si="7"/>
        <v/>
      </c>
    </row>
    <row r="78" spans="2:12" ht="20.100000000000001" customHeight="1">
      <c r="B78" s="67" t="str">
        <f>Personnels!A61</f>
        <v/>
      </c>
      <c r="C78" s="62" t="str">
        <f>Personnels!F61</f>
        <v/>
      </c>
      <c r="D78" s="66" t="str">
        <f t="shared" ca="1" si="0"/>
        <v/>
      </c>
      <c r="E78" s="66" t="str">
        <f>Personnels!C61</f>
        <v/>
      </c>
      <c r="F78" s="83" t="str">
        <f t="shared" ca="1" si="1"/>
        <v/>
      </c>
      <c r="G78" s="71" t="str">
        <f t="shared" ca="1" si="2"/>
        <v/>
      </c>
      <c r="H78" s="71" t="str">
        <f t="shared" ca="1" si="3"/>
        <v/>
      </c>
      <c r="I78" s="83" t="str">
        <f t="shared" ca="1" si="4"/>
        <v/>
      </c>
      <c r="J78" s="71" t="str">
        <f t="shared" ca="1" si="5"/>
        <v/>
      </c>
      <c r="K78" s="63" t="str">
        <f t="shared" ca="1" si="6"/>
        <v/>
      </c>
      <c r="L78" s="63" t="str">
        <f t="shared" ca="1" si="7"/>
        <v/>
      </c>
    </row>
    <row r="79" spans="2:12" ht="20.100000000000001" customHeight="1">
      <c r="B79" s="67" t="str">
        <f>Personnels!A62</f>
        <v/>
      </c>
      <c r="C79" s="62" t="str">
        <f>Personnels!F62</f>
        <v/>
      </c>
      <c r="D79" s="66" t="str">
        <f t="shared" ca="1" si="0"/>
        <v/>
      </c>
      <c r="E79" s="66" t="str">
        <f>Personnels!C62</f>
        <v/>
      </c>
      <c r="F79" s="83" t="str">
        <f t="shared" ca="1" si="1"/>
        <v/>
      </c>
      <c r="G79" s="71" t="str">
        <f t="shared" ca="1" si="2"/>
        <v/>
      </c>
      <c r="H79" s="71" t="str">
        <f t="shared" ca="1" si="3"/>
        <v/>
      </c>
      <c r="I79" s="83" t="str">
        <f t="shared" ca="1" si="4"/>
        <v/>
      </c>
      <c r="J79" s="71" t="str">
        <f t="shared" ca="1" si="5"/>
        <v/>
      </c>
      <c r="K79" s="63" t="str">
        <f t="shared" ca="1" si="6"/>
        <v/>
      </c>
      <c r="L79" s="63" t="str">
        <f t="shared" ca="1" si="7"/>
        <v/>
      </c>
    </row>
    <row r="80" spans="2:12" ht="20.100000000000001" customHeight="1">
      <c r="B80" s="67" t="str">
        <f>Personnels!A63</f>
        <v/>
      </c>
      <c r="C80" s="62" t="str">
        <f>Personnels!F63</f>
        <v/>
      </c>
      <c r="D80" s="66" t="str">
        <f t="shared" ca="1" si="0"/>
        <v/>
      </c>
      <c r="E80" s="66" t="str">
        <f>Personnels!C63</f>
        <v/>
      </c>
      <c r="F80" s="83" t="str">
        <f t="shared" ca="1" si="1"/>
        <v/>
      </c>
      <c r="G80" s="71" t="str">
        <f t="shared" ca="1" si="2"/>
        <v/>
      </c>
      <c r="H80" s="71" t="str">
        <f t="shared" ca="1" si="3"/>
        <v/>
      </c>
      <c r="I80" s="83" t="str">
        <f t="shared" ca="1" si="4"/>
        <v/>
      </c>
      <c r="J80" s="71" t="str">
        <f t="shared" ca="1" si="5"/>
        <v/>
      </c>
      <c r="K80" s="63" t="str">
        <f t="shared" ca="1" si="6"/>
        <v/>
      </c>
      <c r="L80" s="63" t="str">
        <f t="shared" ca="1" si="7"/>
        <v/>
      </c>
    </row>
    <row r="81" spans="2:12" ht="20.100000000000001" customHeight="1">
      <c r="B81" s="67" t="str">
        <f>Personnels!A64</f>
        <v/>
      </c>
      <c r="C81" s="62" t="str">
        <f>Personnels!F64</f>
        <v/>
      </c>
      <c r="D81" s="66" t="str">
        <f t="shared" ca="1" si="0"/>
        <v/>
      </c>
      <c r="E81" s="66" t="str">
        <f>Personnels!C64</f>
        <v/>
      </c>
      <c r="F81" s="83" t="str">
        <f t="shared" ca="1" si="1"/>
        <v/>
      </c>
      <c r="G81" s="71" t="str">
        <f t="shared" ca="1" si="2"/>
        <v/>
      </c>
      <c r="H81" s="71" t="str">
        <f t="shared" ca="1" si="3"/>
        <v/>
      </c>
      <c r="I81" s="83" t="str">
        <f t="shared" ca="1" si="4"/>
        <v/>
      </c>
      <c r="J81" s="71" t="str">
        <f t="shared" ca="1" si="5"/>
        <v/>
      </c>
      <c r="K81" s="63" t="str">
        <f t="shared" ca="1" si="6"/>
        <v/>
      </c>
      <c r="L81" s="63" t="str">
        <f t="shared" ca="1" si="7"/>
        <v/>
      </c>
    </row>
    <row r="82" spans="2:12" ht="20.100000000000001" customHeight="1">
      <c r="B82" s="67" t="str">
        <f>Personnels!A65</f>
        <v/>
      </c>
      <c r="C82" s="62" t="str">
        <f>Personnels!F65</f>
        <v/>
      </c>
      <c r="D82" s="66" t="str">
        <f t="shared" ca="1" si="0"/>
        <v/>
      </c>
      <c r="E82" s="66" t="str">
        <f>Personnels!C65</f>
        <v/>
      </c>
      <c r="F82" s="83" t="str">
        <f t="shared" ca="1" si="1"/>
        <v/>
      </c>
      <c r="G82" s="71" t="str">
        <f t="shared" ca="1" si="2"/>
        <v/>
      </c>
      <c r="H82" s="71" t="str">
        <f t="shared" ca="1" si="3"/>
        <v/>
      </c>
      <c r="I82" s="83" t="str">
        <f t="shared" ca="1" si="4"/>
        <v/>
      </c>
      <c r="J82" s="71" t="str">
        <f t="shared" ca="1" si="5"/>
        <v/>
      </c>
      <c r="K82" s="63" t="str">
        <f t="shared" ca="1" si="6"/>
        <v/>
      </c>
      <c r="L82" s="63" t="str">
        <f t="shared" ca="1" si="7"/>
        <v/>
      </c>
    </row>
    <row r="83" spans="2:12" ht="20.100000000000001" customHeight="1">
      <c r="B83" s="67" t="str">
        <f>Personnels!A66</f>
        <v/>
      </c>
      <c r="C83" s="62" t="str">
        <f>Personnels!F66</f>
        <v/>
      </c>
      <c r="D83" s="66" t="str">
        <f t="shared" ref="D83:D117" ca="1" si="8">IF(INDIRECT("Planning!"&amp;ADDRESS(1,ROW()-15))="","",INDIRECT("Planning!"&amp;ADDRESS(1,ROW()-15)))</f>
        <v/>
      </c>
      <c r="E83" s="66" t="str">
        <f>Personnels!C66</f>
        <v/>
      </c>
      <c r="F83" s="83" t="str">
        <f t="shared" ref="F83:F146" ca="1" si="9">IF(D83="","",INDIRECT("Planning!"&amp;ADDRESS(33,ROW()-15)))</f>
        <v/>
      </c>
      <c r="G83" s="71" t="str">
        <f t="shared" ref="G83:G117" ca="1" si="10">IF(D83&lt;&gt;"",10,"")</f>
        <v/>
      </c>
      <c r="H83" s="71" t="str">
        <f t="shared" ref="H83:H117" ca="1" si="11">IF(D83&lt;&gt;"",F83*G83,"")</f>
        <v/>
      </c>
      <c r="I83" s="83" t="str">
        <f t="shared" ref="I83:I146" ca="1" si="12">IF(D83="","",INDIRECT("Planning!"&amp;ADDRESS(34,ROW()-15)))</f>
        <v/>
      </c>
      <c r="J83" s="71" t="str">
        <f t="shared" ref="J83:J117" ca="1" si="13">IF(G83&lt;&gt;"",40,"")</f>
        <v/>
      </c>
      <c r="K83" s="63" t="str">
        <f t="shared" ref="K83:K117" ca="1" si="14">IF(G83&lt;&gt;"",I83*J83,"")</f>
        <v/>
      </c>
      <c r="L83" s="63" t="str">
        <f t="shared" ref="L83:L117" ca="1" si="15">IF(D83&lt;&gt;"",H83+K83,"")</f>
        <v/>
      </c>
    </row>
    <row r="84" spans="2:12" ht="20.100000000000001" customHeight="1">
      <c r="B84" s="67" t="str">
        <f>Personnels!A67</f>
        <v/>
      </c>
      <c r="C84" s="62" t="str">
        <f>Personnels!F67</f>
        <v/>
      </c>
      <c r="D84" s="66" t="str">
        <f t="shared" ca="1" si="8"/>
        <v/>
      </c>
      <c r="E84" s="66" t="str">
        <f>Personnels!C67</f>
        <v/>
      </c>
      <c r="F84" s="83" t="str">
        <f t="shared" ca="1" si="9"/>
        <v/>
      </c>
      <c r="G84" s="71" t="str">
        <f t="shared" ca="1" si="10"/>
        <v/>
      </c>
      <c r="H84" s="71" t="str">
        <f t="shared" ca="1" si="11"/>
        <v/>
      </c>
      <c r="I84" s="83" t="str">
        <f t="shared" ca="1" si="12"/>
        <v/>
      </c>
      <c r="J84" s="71" t="str">
        <f t="shared" ca="1" si="13"/>
        <v/>
      </c>
      <c r="K84" s="63" t="str">
        <f t="shared" ca="1" si="14"/>
        <v/>
      </c>
      <c r="L84" s="63" t="str">
        <f t="shared" ca="1" si="15"/>
        <v/>
      </c>
    </row>
    <row r="85" spans="2:12" ht="20.100000000000001" customHeight="1">
      <c r="B85" s="67" t="str">
        <f>Personnels!A68</f>
        <v/>
      </c>
      <c r="C85" s="62" t="str">
        <f>Personnels!F68</f>
        <v/>
      </c>
      <c r="D85" s="66" t="str">
        <f t="shared" ca="1" si="8"/>
        <v/>
      </c>
      <c r="E85" s="66" t="str">
        <f>Personnels!C68</f>
        <v/>
      </c>
      <c r="F85" s="83" t="str">
        <f t="shared" ca="1" si="9"/>
        <v/>
      </c>
      <c r="G85" s="71" t="str">
        <f t="shared" ca="1" si="10"/>
        <v/>
      </c>
      <c r="H85" s="71" t="str">
        <f t="shared" ca="1" si="11"/>
        <v/>
      </c>
      <c r="I85" s="83" t="str">
        <f t="shared" ca="1" si="12"/>
        <v/>
      </c>
      <c r="J85" s="71" t="str">
        <f t="shared" ca="1" si="13"/>
        <v/>
      </c>
      <c r="K85" s="63" t="str">
        <f t="shared" ca="1" si="14"/>
        <v/>
      </c>
      <c r="L85" s="63" t="str">
        <f t="shared" ca="1" si="15"/>
        <v/>
      </c>
    </row>
    <row r="86" spans="2:12" ht="20.100000000000001" customHeight="1">
      <c r="B86" s="67" t="str">
        <f>Personnels!A69</f>
        <v/>
      </c>
      <c r="C86" s="62" t="str">
        <f>Personnels!F69</f>
        <v/>
      </c>
      <c r="D86" s="66" t="str">
        <f t="shared" ca="1" si="8"/>
        <v/>
      </c>
      <c r="E86" s="66" t="str">
        <f>Personnels!C69</f>
        <v/>
      </c>
      <c r="F86" s="83" t="str">
        <f t="shared" ca="1" si="9"/>
        <v/>
      </c>
      <c r="G86" s="71" t="str">
        <f t="shared" ca="1" si="10"/>
        <v/>
      </c>
      <c r="H86" s="71" t="str">
        <f t="shared" ca="1" si="11"/>
        <v/>
      </c>
      <c r="I86" s="83" t="str">
        <f t="shared" ca="1" si="12"/>
        <v/>
      </c>
      <c r="J86" s="71" t="str">
        <f t="shared" ca="1" si="13"/>
        <v/>
      </c>
      <c r="K86" s="63" t="str">
        <f t="shared" ca="1" si="14"/>
        <v/>
      </c>
      <c r="L86" s="63" t="str">
        <f t="shared" ca="1" si="15"/>
        <v/>
      </c>
    </row>
    <row r="87" spans="2:12" ht="20.100000000000001" customHeight="1">
      <c r="B87" s="67" t="str">
        <f>Personnels!A70</f>
        <v/>
      </c>
      <c r="C87" s="62" t="str">
        <f>Personnels!F70</f>
        <v/>
      </c>
      <c r="D87" s="66" t="str">
        <f t="shared" ca="1" si="8"/>
        <v/>
      </c>
      <c r="E87" s="66" t="str">
        <f>Personnels!C70</f>
        <v/>
      </c>
      <c r="F87" s="83" t="str">
        <f t="shared" ca="1" si="9"/>
        <v/>
      </c>
      <c r="G87" s="71" t="str">
        <f t="shared" ca="1" si="10"/>
        <v/>
      </c>
      <c r="H87" s="71" t="str">
        <f t="shared" ca="1" si="11"/>
        <v/>
      </c>
      <c r="I87" s="83" t="str">
        <f t="shared" ca="1" si="12"/>
        <v/>
      </c>
      <c r="J87" s="71" t="str">
        <f t="shared" ca="1" si="13"/>
        <v/>
      </c>
      <c r="K87" s="63" t="str">
        <f t="shared" ca="1" si="14"/>
        <v/>
      </c>
      <c r="L87" s="63" t="str">
        <f t="shared" ca="1" si="15"/>
        <v/>
      </c>
    </row>
    <row r="88" spans="2:12" ht="20.100000000000001" customHeight="1">
      <c r="B88" s="67" t="str">
        <f>Personnels!A71</f>
        <v/>
      </c>
      <c r="C88" s="62" t="str">
        <f>Personnels!F71</f>
        <v/>
      </c>
      <c r="D88" s="66" t="str">
        <f t="shared" ca="1" si="8"/>
        <v/>
      </c>
      <c r="E88" s="66" t="str">
        <f>Personnels!C71</f>
        <v/>
      </c>
      <c r="F88" s="83" t="str">
        <f t="shared" ca="1" si="9"/>
        <v/>
      </c>
      <c r="G88" s="71" t="str">
        <f t="shared" ca="1" si="10"/>
        <v/>
      </c>
      <c r="H88" s="71" t="str">
        <f t="shared" ca="1" si="11"/>
        <v/>
      </c>
      <c r="I88" s="83" t="str">
        <f t="shared" ca="1" si="12"/>
        <v/>
      </c>
      <c r="J88" s="71" t="str">
        <f t="shared" ca="1" si="13"/>
        <v/>
      </c>
      <c r="K88" s="63" t="str">
        <f t="shared" ca="1" si="14"/>
        <v/>
      </c>
      <c r="L88" s="63" t="str">
        <f t="shared" ca="1" si="15"/>
        <v/>
      </c>
    </row>
    <row r="89" spans="2:12" ht="20.100000000000001" customHeight="1">
      <c r="B89" s="67" t="str">
        <f>Personnels!A72</f>
        <v/>
      </c>
      <c r="C89" s="62" t="str">
        <f>Personnels!F72</f>
        <v/>
      </c>
      <c r="D89" s="66" t="str">
        <f t="shared" ca="1" si="8"/>
        <v/>
      </c>
      <c r="E89" s="66" t="str">
        <f>Personnels!C72</f>
        <v/>
      </c>
      <c r="F89" s="83" t="str">
        <f t="shared" ca="1" si="9"/>
        <v/>
      </c>
      <c r="G89" s="71" t="str">
        <f t="shared" ca="1" si="10"/>
        <v/>
      </c>
      <c r="H89" s="71" t="str">
        <f t="shared" ca="1" si="11"/>
        <v/>
      </c>
      <c r="I89" s="83" t="str">
        <f t="shared" ca="1" si="12"/>
        <v/>
      </c>
      <c r="J89" s="71" t="str">
        <f t="shared" ca="1" si="13"/>
        <v/>
      </c>
      <c r="K89" s="63" t="str">
        <f t="shared" ca="1" si="14"/>
        <v/>
      </c>
      <c r="L89" s="63" t="str">
        <f t="shared" ca="1" si="15"/>
        <v/>
      </c>
    </row>
    <row r="90" spans="2:12" ht="20.100000000000001" customHeight="1">
      <c r="B90" s="67" t="str">
        <f>Personnels!A73</f>
        <v/>
      </c>
      <c r="C90" s="62" t="str">
        <f>Personnels!F73</f>
        <v/>
      </c>
      <c r="D90" s="66" t="str">
        <f t="shared" ca="1" si="8"/>
        <v/>
      </c>
      <c r="E90" s="66" t="str">
        <f>Personnels!C73</f>
        <v/>
      </c>
      <c r="F90" s="83" t="str">
        <f t="shared" ca="1" si="9"/>
        <v/>
      </c>
      <c r="G90" s="71" t="str">
        <f t="shared" ca="1" si="10"/>
        <v/>
      </c>
      <c r="H90" s="71" t="str">
        <f t="shared" ca="1" si="11"/>
        <v/>
      </c>
      <c r="I90" s="83" t="str">
        <f t="shared" ca="1" si="12"/>
        <v/>
      </c>
      <c r="J90" s="71" t="str">
        <f t="shared" ca="1" si="13"/>
        <v/>
      </c>
      <c r="K90" s="63" t="str">
        <f t="shared" ca="1" si="14"/>
        <v/>
      </c>
      <c r="L90" s="63" t="str">
        <f t="shared" ca="1" si="15"/>
        <v/>
      </c>
    </row>
    <row r="91" spans="2:12" ht="20.100000000000001" customHeight="1">
      <c r="B91" s="67" t="str">
        <f>Personnels!A74</f>
        <v/>
      </c>
      <c r="C91" s="62" t="str">
        <f>Personnels!F74</f>
        <v/>
      </c>
      <c r="D91" s="66" t="str">
        <f t="shared" ca="1" si="8"/>
        <v/>
      </c>
      <c r="E91" s="66" t="str">
        <f>Personnels!C74</f>
        <v/>
      </c>
      <c r="F91" s="83" t="str">
        <f t="shared" ca="1" si="9"/>
        <v/>
      </c>
      <c r="G91" s="71" t="str">
        <f t="shared" ca="1" si="10"/>
        <v/>
      </c>
      <c r="H91" s="71" t="str">
        <f t="shared" ca="1" si="11"/>
        <v/>
      </c>
      <c r="I91" s="83" t="str">
        <f t="shared" ca="1" si="12"/>
        <v/>
      </c>
      <c r="J91" s="71" t="str">
        <f t="shared" ca="1" si="13"/>
        <v/>
      </c>
      <c r="K91" s="63" t="str">
        <f t="shared" ca="1" si="14"/>
        <v/>
      </c>
      <c r="L91" s="63" t="str">
        <f t="shared" ca="1" si="15"/>
        <v/>
      </c>
    </row>
    <row r="92" spans="2:12" ht="20.100000000000001" customHeight="1">
      <c r="B92" s="67" t="str">
        <f>Personnels!A75</f>
        <v/>
      </c>
      <c r="C92" s="62" t="str">
        <f>Personnels!F75</f>
        <v/>
      </c>
      <c r="D92" s="66" t="str">
        <f t="shared" ca="1" si="8"/>
        <v/>
      </c>
      <c r="E92" s="66" t="str">
        <f>Personnels!C75</f>
        <v/>
      </c>
      <c r="F92" s="83" t="str">
        <f t="shared" ca="1" si="9"/>
        <v/>
      </c>
      <c r="G92" s="71" t="str">
        <f t="shared" ca="1" si="10"/>
        <v/>
      </c>
      <c r="H92" s="71" t="str">
        <f t="shared" ca="1" si="11"/>
        <v/>
      </c>
      <c r="I92" s="83" t="str">
        <f t="shared" ca="1" si="12"/>
        <v/>
      </c>
      <c r="J92" s="71" t="str">
        <f t="shared" ca="1" si="13"/>
        <v/>
      </c>
      <c r="K92" s="63" t="str">
        <f t="shared" ca="1" si="14"/>
        <v/>
      </c>
      <c r="L92" s="63" t="str">
        <f t="shared" ca="1" si="15"/>
        <v/>
      </c>
    </row>
    <row r="93" spans="2:12" ht="20.100000000000001" customHeight="1">
      <c r="B93" s="67" t="str">
        <f>Personnels!A76</f>
        <v/>
      </c>
      <c r="C93" s="62" t="str">
        <f>Personnels!F76</f>
        <v/>
      </c>
      <c r="D93" s="66" t="str">
        <f t="shared" ca="1" si="8"/>
        <v/>
      </c>
      <c r="E93" s="66" t="str">
        <f>Personnels!C76</f>
        <v/>
      </c>
      <c r="F93" s="83" t="str">
        <f t="shared" ca="1" si="9"/>
        <v/>
      </c>
      <c r="G93" s="71" t="str">
        <f t="shared" ca="1" si="10"/>
        <v/>
      </c>
      <c r="H93" s="71" t="str">
        <f t="shared" ca="1" si="11"/>
        <v/>
      </c>
      <c r="I93" s="83" t="str">
        <f t="shared" ca="1" si="12"/>
        <v/>
      </c>
      <c r="J93" s="71" t="str">
        <f t="shared" ca="1" si="13"/>
        <v/>
      </c>
      <c r="K93" s="63" t="str">
        <f t="shared" ca="1" si="14"/>
        <v/>
      </c>
      <c r="L93" s="63" t="str">
        <f t="shared" ca="1" si="15"/>
        <v/>
      </c>
    </row>
    <row r="94" spans="2:12" ht="20.100000000000001" customHeight="1">
      <c r="B94" s="67" t="str">
        <f>Personnels!A77</f>
        <v/>
      </c>
      <c r="C94" s="62" t="str">
        <f>Personnels!F77</f>
        <v/>
      </c>
      <c r="D94" s="66" t="str">
        <f t="shared" ca="1" si="8"/>
        <v/>
      </c>
      <c r="E94" s="66" t="str">
        <f>Personnels!C77</f>
        <v/>
      </c>
      <c r="F94" s="83" t="str">
        <f t="shared" ca="1" si="9"/>
        <v/>
      </c>
      <c r="G94" s="71" t="str">
        <f t="shared" ca="1" si="10"/>
        <v/>
      </c>
      <c r="H94" s="71" t="str">
        <f t="shared" ca="1" si="11"/>
        <v/>
      </c>
      <c r="I94" s="83" t="str">
        <f t="shared" ca="1" si="12"/>
        <v/>
      </c>
      <c r="J94" s="71" t="str">
        <f t="shared" ca="1" si="13"/>
        <v/>
      </c>
      <c r="K94" s="63" t="str">
        <f t="shared" ca="1" si="14"/>
        <v/>
      </c>
      <c r="L94" s="63" t="str">
        <f t="shared" ca="1" si="15"/>
        <v/>
      </c>
    </row>
    <row r="95" spans="2:12" ht="20.100000000000001" customHeight="1">
      <c r="B95" s="67" t="str">
        <f>Personnels!A78</f>
        <v/>
      </c>
      <c r="C95" s="62" t="str">
        <f>Personnels!F78</f>
        <v/>
      </c>
      <c r="D95" s="66" t="str">
        <f t="shared" ca="1" si="8"/>
        <v/>
      </c>
      <c r="E95" s="66" t="str">
        <f>Personnels!C78</f>
        <v/>
      </c>
      <c r="F95" s="83" t="str">
        <f t="shared" ca="1" si="9"/>
        <v/>
      </c>
      <c r="G95" s="71" t="str">
        <f t="shared" ca="1" si="10"/>
        <v/>
      </c>
      <c r="H95" s="71" t="str">
        <f t="shared" ca="1" si="11"/>
        <v/>
      </c>
      <c r="I95" s="83" t="str">
        <f t="shared" ca="1" si="12"/>
        <v/>
      </c>
      <c r="J95" s="71" t="str">
        <f t="shared" ca="1" si="13"/>
        <v/>
      </c>
      <c r="K95" s="63" t="str">
        <f t="shared" ca="1" si="14"/>
        <v/>
      </c>
      <c r="L95" s="63" t="str">
        <f t="shared" ca="1" si="15"/>
        <v/>
      </c>
    </row>
    <row r="96" spans="2:12" ht="20.100000000000001" customHeight="1">
      <c r="B96" s="67" t="str">
        <f>Personnels!A79</f>
        <v/>
      </c>
      <c r="C96" s="62" t="str">
        <f>Personnels!F79</f>
        <v/>
      </c>
      <c r="D96" s="66" t="str">
        <f t="shared" ca="1" si="8"/>
        <v/>
      </c>
      <c r="E96" s="66" t="str">
        <f>Personnels!C79</f>
        <v/>
      </c>
      <c r="F96" s="83" t="str">
        <f t="shared" ca="1" si="9"/>
        <v/>
      </c>
      <c r="G96" s="71" t="str">
        <f t="shared" ca="1" si="10"/>
        <v/>
      </c>
      <c r="H96" s="71" t="str">
        <f t="shared" ca="1" si="11"/>
        <v/>
      </c>
      <c r="I96" s="83" t="str">
        <f t="shared" ca="1" si="12"/>
        <v/>
      </c>
      <c r="J96" s="71" t="str">
        <f t="shared" ca="1" si="13"/>
        <v/>
      </c>
      <c r="K96" s="63" t="str">
        <f t="shared" ca="1" si="14"/>
        <v/>
      </c>
      <c r="L96" s="63" t="str">
        <f t="shared" ca="1" si="15"/>
        <v/>
      </c>
    </row>
    <row r="97" spans="2:12" ht="20.100000000000001" customHeight="1">
      <c r="B97" s="67" t="str">
        <f>Personnels!A80</f>
        <v/>
      </c>
      <c r="C97" s="62" t="str">
        <f>Personnels!F80</f>
        <v/>
      </c>
      <c r="D97" s="66" t="str">
        <f t="shared" ca="1" si="8"/>
        <v/>
      </c>
      <c r="E97" s="66" t="str">
        <f>Personnels!C80</f>
        <v/>
      </c>
      <c r="F97" s="83" t="str">
        <f t="shared" ca="1" si="9"/>
        <v/>
      </c>
      <c r="G97" s="71" t="str">
        <f t="shared" ca="1" si="10"/>
        <v/>
      </c>
      <c r="H97" s="71" t="str">
        <f t="shared" ca="1" si="11"/>
        <v/>
      </c>
      <c r="I97" s="83" t="str">
        <f t="shared" ca="1" si="12"/>
        <v/>
      </c>
      <c r="J97" s="71" t="str">
        <f t="shared" ca="1" si="13"/>
        <v/>
      </c>
      <c r="K97" s="63" t="str">
        <f t="shared" ca="1" si="14"/>
        <v/>
      </c>
      <c r="L97" s="63" t="str">
        <f t="shared" ca="1" si="15"/>
        <v/>
      </c>
    </row>
    <row r="98" spans="2:12" ht="20.100000000000001" customHeight="1">
      <c r="B98" s="67" t="str">
        <f>Personnels!A81</f>
        <v/>
      </c>
      <c r="C98" s="62" t="str">
        <f>Personnels!F81</f>
        <v/>
      </c>
      <c r="D98" s="66" t="str">
        <f t="shared" ca="1" si="8"/>
        <v/>
      </c>
      <c r="E98" s="66" t="str">
        <f>Personnels!C81</f>
        <v/>
      </c>
      <c r="F98" s="83" t="str">
        <f t="shared" ca="1" si="9"/>
        <v/>
      </c>
      <c r="G98" s="71" t="str">
        <f t="shared" ca="1" si="10"/>
        <v/>
      </c>
      <c r="H98" s="71" t="str">
        <f t="shared" ca="1" si="11"/>
        <v/>
      </c>
      <c r="I98" s="83" t="str">
        <f t="shared" ca="1" si="12"/>
        <v/>
      </c>
      <c r="J98" s="71" t="str">
        <f t="shared" ca="1" si="13"/>
        <v/>
      </c>
      <c r="K98" s="63" t="str">
        <f t="shared" ca="1" si="14"/>
        <v/>
      </c>
      <c r="L98" s="63" t="str">
        <f t="shared" ca="1" si="15"/>
        <v/>
      </c>
    </row>
    <row r="99" spans="2:12" ht="20.100000000000001" customHeight="1">
      <c r="B99" s="67" t="str">
        <f>Personnels!A82</f>
        <v/>
      </c>
      <c r="C99" s="62" t="str">
        <f>Personnels!F82</f>
        <v/>
      </c>
      <c r="D99" s="66" t="str">
        <f t="shared" ca="1" si="8"/>
        <v/>
      </c>
      <c r="E99" s="66" t="str">
        <f>Personnels!C82</f>
        <v/>
      </c>
      <c r="F99" s="83" t="str">
        <f t="shared" ca="1" si="9"/>
        <v/>
      </c>
      <c r="G99" s="71" t="str">
        <f t="shared" ca="1" si="10"/>
        <v/>
      </c>
      <c r="H99" s="71" t="str">
        <f t="shared" ca="1" si="11"/>
        <v/>
      </c>
      <c r="I99" s="83" t="str">
        <f t="shared" ca="1" si="12"/>
        <v/>
      </c>
      <c r="J99" s="71" t="str">
        <f t="shared" ca="1" si="13"/>
        <v/>
      </c>
      <c r="K99" s="63" t="str">
        <f t="shared" ca="1" si="14"/>
        <v/>
      </c>
      <c r="L99" s="63" t="str">
        <f t="shared" ca="1" si="15"/>
        <v/>
      </c>
    </row>
    <row r="100" spans="2:12" ht="20.100000000000001" customHeight="1">
      <c r="B100" s="67" t="str">
        <f>Personnels!A83</f>
        <v/>
      </c>
      <c r="C100" s="62" t="str">
        <f>Personnels!F83</f>
        <v/>
      </c>
      <c r="D100" s="66" t="str">
        <f t="shared" ca="1" si="8"/>
        <v/>
      </c>
      <c r="E100" s="66" t="str">
        <f>Personnels!C83</f>
        <v/>
      </c>
      <c r="F100" s="83" t="str">
        <f t="shared" ca="1" si="9"/>
        <v/>
      </c>
      <c r="G100" s="71" t="str">
        <f t="shared" ca="1" si="10"/>
        <v/>
      </c>
      <c r="H100" s="71" t="str">
        <f t="shared" ca="1" si="11"/>
        <v/>
      </c>
      <c r="I100" s="83" t="str">
        <f t="shared" ca="1" si="12"/>
        <v/>
      </c>
      <c r="J100" s="71" t="str">
        <f t="shared" ca="1" si="13"/>
        <v/>
      </c>
      <c r="K100" s="63" t="str">
        <f t="shared" ca="1" si="14"/>
        <v/>
      </c>
      <c r="L100" s="63" t="str">
        <f t="shared" ca="1" si="15"/>
        <v/>
      </c>
    </row>
    <row r="101" spans="2:12" ht="20.100000000000001" customHeight="1">
      <c r="B101" s="67" t="str">
        <f>Personnels!A84</f>
        <v/>
      </c>
      <c r="C101" s="62" t="str">
        <f>Personnels!F84</f>
        <v/>
      </c>
      <c r="D101" s="66" t="str">
        <f t="shared" ca="1" si="8"/>
        <v/>
      </c>
      <c r="E101" s="66" t="str">
        <f>Personnels!C84</f>
        <v/>
      </c>
      <c r="F101" s="83" t="str">
        <f t="shared" ca="1" si="9"/>
        <v/>
      </c>
      <c r="G101" s="71" t="str">
        <f t="shared" ca="1" si="10"/>
        <v/>
      </c>
      <c r="H101" s="71" t="str">
        <f t="shared" ca="1" si="11"/>
        <v/>
      </c>
      <c r="I101" s="83" t="str">
        <f t="shared" ca="1" si="12"/>
        <v/>
      </c>
      <c r="J101" s="71" t="str">
        <f t="shared" ca="1" si="13"/>
        <v/>
      </c>
      <c r="K101" s="63" t="str">
        <f t="shared" ca="1" si="14"/>
        <v/>
      </c>
      <c r="L101" s="63" t="str">
        <f t="shared" ca="1" si="15"/>
        <v/>
      </c>
    </row>
    <row r="102" spans="2:12" ht="20.100000000000001" customHeight="1">
      <c r="B102" s="67" t="str">
        <f>Personnels!A85</f>
        <v/>
      </c>
      <c r="C102" s="62" t="str">
        <f>Personnels!F85</f>
        <v/>
      </c>
      <c r="D102" s="66" t="str">
        <f t="shared" ca="1" si="8"/>
        <v/>
      </c>
      <c r="E102" s="66" t="str">
        <f>Personnels!C85</f>
        <v/>
      </c>
      <c r="F102" s="83" t="str">
        <f t="shared" ca="1" si="9"/>
        <v/>
      </c>
      <c r="G102" s="71" t="str">
        <f t="shared" ca="1" si="10"/>
        <v/>
      </c>
      <c r="H102" s="71" t="str">
        <f t="shared" ca="1" si="11"/>
        <v/>
      </c>
      <c r="I102" s="83" t="str">
        <f t="shared" ca="1" si="12"/>
        <v/>
      </c>
      <c r="J102" s="71" t="str">
        <f t="shared" ca="1" si="13"/>
        <v/>
      </c>
      <c r="K102" s="63" t="str">
        <f t="shared" ca="1" si="14"/>
        <v/>
      </c>
      <c r="L102" s="63" t="str">
        <f t="shared" ca="1" si="15"/>
        <v/>
      </c>
    </row>
    <row r="103" spans="2:12" ht="20.100000000000001" customHeight="1">
      <c r="B103" s="67" t="str">
        <f>Personnels!A86</f>
        <v/>
      </c>
      <c r="C103" s="62" t="str">
        <f>Personnels!F86</f>
        <v/>
      </c>
      <c r="D103" s="66" t="str">
        <f t="shared" ca="1" si="8"/>
        <v/>
      </c>
      <c r="E103" s="66" t="str">
        <f>Personnels!C86</f>
        <v/>
      </c>
      <c r="F103" s="83" t="str">
        <f t="shared" ca="1" si="9"/>
        <v/>
      </c>
      <c r="G103" s="71" t="str">
        <f t="shared" ca="1" si="10"/>
        <v/>
      </c>
      <c r="H103" s="71" t="str">
        <f t="shared" ca="1" si="11"/>
        <v/>
      </c>
      <c r="I103" s="83" t="str">
        <f t="shared" ca="1" si="12"/>
        <v/>
      </c>
      <c r="J103" s="71" t="str">
        <f t="shared" ca="1" si="13"/>
        <v/>
      </c>
      <c r="K103" s="63" t="str">
        <f t="shared" ca="1" si="14"/>
        <v/>
      </c>
      <c r="L103" s="63" t="str">
        <f t="shared" ca="1" si="15"/>
        <v/>
      </c>
    </row>
    <row r="104" spans="2:12" ht="20.100000000000001" customHeight="1">
      <c r="B104" s="67" t="str">
        <f>Personnels!A87</f>
        <v/>
      </c>
      <c r="C104" s="62" t="str">
        <f>Personnels!F87</f>
        <v/>
      </c>
      <c r="D104" s="66" t="str">
        <f t="shared" ca="1" si="8"/>
        <v/>
      </c>
      <c r="E104" s="66" t="str">
        <f>Personnels!C87</f>
        <v/>
      </c>
      <c r="F104" s="83" t="str">
        <f t="shared" ca="1" si="9"/>
        <v/>
      </c>
      <c r="G104" s="71" t="str">
        <f t="shared" ca="1" si="10"/>
        <v/>
      </c>
      <c r="H104" s="71" t="str">
        <f t="shared" ca="1" si="11"/>
        <v/>
      </c>
      <c r="I104" s="83" t="str">
        <f t="shared" ca="1" si="12"/>
        <v/>
      </c>
      <c r="J104" s="71" t="str">
        <f t="shared" ca="1" si="13"/>
        <v/>
      </c>
      <c r="K104" s="63" t="str">
        <f t="shared" ca="1" si="14"/>
        <v/>
      </c>
      <c r="L104" s="63" t="str">
        <f t="shared" ca="1" si="15"/>
        <v/>
      </c>
    </row>
    <row r="105" spans="2:12" ht="20.100000000000001" customHeight="1">
      <c r="B105" s="67" t="str">
        <f>Personnels!A88</f>
        <v/>
      </c>
      <c r="C105" s="62" t="str">
        <f>Personnels!F88</f>
        <v/>
      </c>
      <c r="D105" s="66" t="str">
        <f t="shared" ca="1" si="8"/>
        <v/>
      </c>
      <c r="E105" s="66" t="str">
        <f>Personnels!C88</f>
        <v/>
      </c>
      <c r="F105" s="83" t="str">
        <f t="shared" ca="1" si="9"/>
        <v/>
      </c>
      <c r="G105" s="71" t="str">
        <f t="shared" ca="1" si="10"/>
        <v/>
      </c>
      <c r="H105" s="71" t="str">
        <f t="shared" ca="1" si="11"/>
        <v/>
      </c>
      <c r="I105" s="83" t="str">
        <f t="shared" ca="1" si="12"/>
        <v/>
      </c>
      <c r="J105" s="71" t="str">
        <f t="shared" ca="1" si="13"/>
        <v/>
      </c>
      <c r="K105" s="63" t="str">
        <f t="shared" ca="1" si="14"/>
        <v/>
      </c>
      <c r="L105" s="63" t="str">
        <f t="shared" ca="1" si="15"/>
        <v/>
      </c>
    </row>
    <row r="106" spans="2:12" ht="20.100000000000001" customHeight="1">
      <c r="B106" s="67" t="str">
        <f>Personnels!A89</f>
        <v/>
      </c>
      <c r="C106" s="62" t="str">
        <f>Personnels!F89</f>
        <v/>
      </c>
      <c r="D106" s="66" t="str">
        <f t="shared" ca="1" si="8"/>
        <v/>
      </c>
      <c r="E106" s="66" t="str">
        <f>Personnels!C89</f>
        <v/>
      </c>
      <c r="F106" s="83" t="str">
        <f t="shared" ca="1" si="9"/>
        <v/>
      </c>
      <c r="G106" s="71" t="str">
        <f t="shared" ca="1" si="10"/>
        <v/>
      </c>
      <c r="H106" s="71" t="str">
        <f t="shared" ca="1" si="11"/>
        <v/>
      </c>
      <c r="I106" s="83" t="str">
        <f t="shared" ca="1" si="12"/>
        <v/>
      </c>
      <c r="J106" s="71" t="str">
        <f t="shared" ca="1" si="13"/>
        <v/>
      </c>
      <c r="K106" s="63" t="str">
        <f t="shared" ca="1" si="14"/>
        <v/>
      </c>
      <c r="L106" s="63" t="str">
        <f t="shared" ca="1" si="15"/>
        <v/>
      </c>
    </row>
    <row r="107" spans="2:12" ht="20.100000000000001" customHeight="1">
      <c r="B107" s="67" t="str">
        <f>Personnels!A90</f>
        <v/>
      </c>
      <c r="C107" s="62" t="str">
        <f>Personnels!F90</f>
        <v/>
      </c>
      <c r="D107" s="66" t="str">
        <f t="shared" ca="1" si="8"/>
        <v/>
      </c>
      <c r="E107" s="66" t="str">
        <f>Personnels!C90</f>
        <v/>
      </c>
      <c r="F107" s="83" t="str">
        <f t="shared" ca="1" si="9"/>
        <v/>
      </c>
      <c r="G107" s="71" t="str">
        <f t="shared" ca="1" si="10"/>
        <v/>
      </c>
      <c r="H107" s="71" t="str">
        <f t="shared" ca="1" si="11"/>
        <v/>
      </c>
      <c r="I107" s="83" t="str">
        <f t="shared" ca="1" si="12"/>
        <v/>
      </c>
      <c r="J107" s="71" t="str">
        <f t="shared" ca="1" si="13"/>
        <v/>
      </c>
      <c r="K107" s="63" t="str">
        <f t="shared" ca="1" si="14"/>
        <v/>
      </c>
      <c r="L107" s="63" t="str">
        <f t="shared" ca="1" si="15"/>
        <v/>
      </c>
    </row>
    <row r="108" spans="2:12" ht="20.100000000000001" customHeight="1">
      <c r="B108" s="67" t="str">
        <f>Personnels!A91</f>
        <v/>
      </c>
      <c r="C108" s="62" t="str">
        <f>Personnels!F91</f>
        <v/>
      </c>
      <c r="D108" s="66" t="str">
        <f t="shared" ca="1" si="8"/>
        <v/>
      </c>
      <c r="E108" s="66" t="str">
        <f>Personnels!C91</f>
        <v/>
      </c>
      <c r="F108" s="83" t="str">
        <f t="shared" ca="1" si="9"/>
        <v/>
      </c>
      <c r="G108" s="71" t="str">
        <f t="shared" ca="1" si="10"/>
        <v/>
      </c>
      <c r="H108" s="71" t="str">
        <f t="shared" ca="1" si="11"/>
        <v/>
      </c>
      <c r="I108" s="83" t="str">
        <f t="shared" ca="1" si="12"/>
        <v/>
      </c>
      <c r="J108" s="71" t="str">
        <f t="shared" ca="1" si="13"/>
        <v/>
      </c>
      <c r="K108" s="63" t="str">
        <f t="shared" ca="1" si="14"/>
        <v/>
      </c>
      <c r="L108" s="63" t="str">
        <f t="shared" ca="1" si="15"/>
        <v/>
      </c>
    </row>
    <row r="109" spans="2:12" ht="20.100000000000001" customHeight="1">
      <c r="B109" s="67" t="str">
        <f>Personnels!A92</f>
        <v/>
      </c>
      <c r="C109" s="62" t="str">
        <f>Personnels!F92</f>
        <v/>
      </c>
      <c r="D109" s="66" t="str">
        <f t="shared" ca="1" si="8"/>
        <v/>
      </c>
      <c r="E109" s="66" t="str">
        <f>Personnels!C92</f>
        <v/>
      </c>
      <c r="F109" s="83" t="str">
        <f t="shared" ca="1" si="9"/>
        <v/>
      </c>
      <c r="G109" s="71" t="str">
        <f t="shared" ca="1" si="10"/>
        <v/>
      </c>
      <c r="H109" s="71" t="str">
        <f t="shared" ca="1" si="11"/>
        <v/>
      </c>
      <c r="I109" s="83" t="str">
        <f t="shared" ca="1" si="12"/>
        <v/>
      </c>
      <c r="J109" s="71" t="str">
        <f t="shared" ca="1" si="13"/>
        <v/>
      </c>
      <c r="K109" s="63" t="str">
        <f t="shared" ca="1" si="14"/>
        <v/>
      </c>
      <c r="L109" s="63" t="str">
        <f t="shared" ca="1" si="15"/>
        <v/>
      </c>
    </row>
    <row r="110" spans="2:12" ht="20.100000000000001" customHeight="1">
      <c r="B110" s="67" t="str">
        <f>Personnels!A93</f>
        <v/>
      </c>
      <c r="C110" s="62" t="str">
        <f>Personnels!F93</f>
        <v/>
      </c>
      <c r="D110" s="66" t="str">
        <f t="shared" ca="1" si="8"/>
        <v/>
      </c>
      <c r="E110" s="66" t="str">
        <f>Personnels!C93</f>
        <v/>
      </c>
      <c r="F110" s="83" t="str">
        <f t="shared" ca="1" si="9"/>
        <v/>
      </c>
      <c r="G110" s="71" t="str">
        <f t="shared" ca="1" si="10"/>
        <v/>
      </c>
      <c r="H110" s="71" t="str">
        <f t="shared" ca="1" si="11"/>
        <v/>
      </c>
      <c r="I110" s="83" t="str">
        <f t="shared" ca="1" si="12"/>
        <v/>
      </c>
      <c r="J110" s="71" t="str">
        <f t="shared" ca="1" si="13"/>
        <v/>
      </c>
      <c r="K110" s="63" t="str">
        <f t="shared" ca="1" si="14"/>
        <v/>
      </c>
      <c r="L110" s="63" t="str">
        <f t="shared" ca="1" si="15"/>
        <v/>
      </c>
    </row>
    <row r="111" spans="2:12" ht="20.100000000000001" customHeight="1">
      <c r="B111" s="67" t="str">
        <f>Personnels!A94</f>
        <v/>
      </c>
      <c r="C111" s="62" t="str">
        <f>Personnels!F94</f>
        <v/>
      </c>
      <c r="D111" s="66" t="str">
        <f t="shared" ca="1" si="8"/>
        <v/>
      </c>
      <c r="E111" s="66" t="str">
        <f>Personnels!C94</f>
        <v/>
      </c>
      <c r="F111" s="83" t="str">
        <f t="shared" ca="1" si="9"/>
        <v/>
      </c>
      <c r="G111" s="71" t="str">
        <f t="shared" ca="1" si="10"/>
        <v/>
      </c>
      <c r="H111" s="71" t="str">
        <f t="shared" ca="1" si="11"/>
        <v/>
      </c>
      <c r="I111" s="83" t="str">
        <f t="shared" ca="1" si="12"/>
        <v/>
      </c>
      <c r="J111" s="71" t="str">
        <f t="shared" ca="1" si="13"/>
        <v/>
      </c>
      <c r="K111" s="63" t="str">
        <f t="shared" ca="1" si="14"/>
        <v/>
      </c>
      <c r="L111" s="63" t="str">
        <f t="shared" ca="1" si="15"/>
        <v/>
      </c>
    </row>
    <row r="112" spans="2:12" ht="20.100000000000001" customHeight="1">
      <c r="B112" s="67" t="str">
        <f>Personnels!A95</f>
        <v/>
      </c>
      <c r="C112" s="62" t="str">
        <f>Personnels!F95</f>
        <v/>
      </c>
      <c r="D112" s="66" t="str">
        <f t="shared" ca="1" si="8"/>
        <v/>
      </c>
      <c r="E112" s="66" t="str">
        <f>Personnels!C95</f>
        <v/>
      </c>
      <c r="F112" s="83" t="str">
        <f t="shared" ca="1" si="9"/>
        <v/>
      </c>
      <c r="G112" s="71" t="str">
        <f t="shared" ca="1" si="10"/>
        <v/>
      </c>
      <c r="H112" s="71" t="str">
        <f t="shared" ca="1" si="11"/>
        <v/>
      </c>
      <c r="I112" s="83" t="str">
        <f t="shared" ca="1" si="12"/>
        <v/>
      </c>
      <c r="J112" s="71" t="str">
        <f t="shared" ca="1" si="13"/>
        <v/>
      </c>
      <c r="K112" s="63" t="str">
        <f t="shared" ca="1" si="14"/>
        <v/>
      </c>
      <c r="L112" s="63" t="str">
        <f t="shared" ca="1" si="15"/>
        <v/>
      </c>
    </row>
    <row r="113" spans="2:12" ht="20.100000000000001" customHeight="1">
      <c r="B113" s="67" t="str">
        <f>Personnels!A96</f>
        <v/>
      </c>
      <c r="C113" s="62" t="str">
        <f>Personnels!F96</f>
        <v/>
      </c>
      <c r="D113" s="66" t="str">
        <f t="shared" ca="1" si="8"/>
        <v/>
      </c>
      <c r="E113" s="66" t="str">
        <f>Personnels!C96</f>
        <v/>
      </c>
      <c r="F113" s="83" t="str">
        <f t="shared" ca="1" si="9"/>
        <v/>
      </c>
      <c r="G113" s="71" t="str">
        <f t="shared" ca="1" si="10"/>
        <v/>
      </c>
      <c r="H113" s="71" t="str">
        <f t="shared" ca="1" si="11"/>
        <v/>
      </c>
      <c r="I113" s="83" t="str">
        <f t="shared" ca="1" si="12"/>
        <v/>
      </c>
      <c r="J113" s="71" t="str">
        <f t="shared" ca="1" si="13"/>
        <v/>
      </c>
      <c r="K113" s="63" t="str">
        <f t="shared" ca="1" si="14"/>
        <v/>
      </c>
      <c r="L113" s="63" t="str">
        <f t="shared" ca="1" si="15"/>
        <v/>
      </c>
    </row>
    <row r="114" spans="2:12" ht="20.100000000000001" customHeight="1">
      <c r="B114" s="67" t="str">
        <f>Personnels!A97</f>
        <v/>
      </c>
      <c r="C114" s="62" t="str">
        <f>Personnels!F97</f>
        <v/>
      </c>
      <c r="D114" s="66" t="str">
        <f t="shared" ca="1" si="8"/>
        <v/>
      </c>
      <c r="E114" s="66" t="str">
        <f>Personnels!C97</f>
        <v/>
      </c>
      <c r="F114" s="83" t="str">
        <f t="shared" ca="1" si="9"/>
        <v/>
      </c>
      <c r="G114" s="71" t="str">
        <f t="shared" ca="1" si="10"/>
        <v/>
      </c>
      <c r="H114" s="71" t="str">
        <f t="shared" ca="1" si="11"/>
        <v/>
      </c>
      <c r="I114" s="83" t="str">
        <f t="shared" ca="1" si="12"/>
        <v/>
      </c>
      <c r="J114" s="71" t="str">
        <f t="shared" ca="1" si="13"/>
        <v/>
      </c>
      <c r="K114" s="63" t="str">
        <f t="shared" ca="1" si="14"/>
        <v/>
      </c>
      <c r="L114" s="63" t="str">
        <f t="shared" ca="1" si="15"/>
        <v/>
      </c>
    </row>
    <row r="115" spans="2:12" ht="20.100000000000001" customHeight="1">
      <c r="B115" s="67" t="str">
        <f>Personnels!A98</f>
        <v/>
      </c>
      <c r="C115" s="62" t="str">
        <f>Personnels!F98</f>
        <v/>
      </c>
      <c r="D115" s="66" t="str">
        <f t="shared" ca="1" si="8"/>
        <v/>
      </c>
      <c r="E115" s="66" t="str">
        <f>Personnels!C98</f>
        <v/>
      </c>
      <c r="F115" s="83" t="str">
        <f t="shared" ca="1" si="9"/>
        <v/>
      </c>
      <c r="G115" s="71" t="str">
        <f t="shared" ca="1" si="10"/>
        <v/>
      </c>
      <c r="H115" s="71" t="str">
        <f t="shared" ca="1" si="11"/>
        <v/>
      </c>
      <c r="I115" s="83" t="str">
        <f t="shared" ca="1" si="12"/>
        <v/>
      </c>
      <c r="J115" s="71" t="str">
        <f t="shared" ca="1" si="13"/>
        <v/>
      </c>
      <c r="K115" s="63" t="str">
        <f t="shared" ca="1" si="14"/>
        <v/>
      </c>
      <c r="L115" s="63" t="str">
        <f t="shared" ca="1" si="15"/>
        <v/>
      </c>
    </row>
    <row r="116" spans="2:12" ht="20.100000000000001" customHeight="1">
      <c r="B116" s="67" t="str">
        <f>Personnels!A99</f>
        <v/>
      </c>
      <c r="C116" s="62" t="str">
        <f>Personnels!F99</f>
        <v/>
      </c>
      <c r="D116" s="66" t="str">
        <f t="shared" ca="1" si="8"/>
        <v/>
      </c>
      <c r="E116" s="66" t="str">
        <f>Personnels!C99</f>
        <v/>
      </c>
      <c r="F116" s="83" t="str">
        <f t="shared" ca="1" si="9"/>
        <v/>
      </c>
      <c r="G116" s="71" t="str">
        <f t="shared" ca="1" si="10"/>
        <v/>
      </c>
      <c r="H116" s="71" t="str">
        <f t="shared" ca="1" si="11"/>
        <v/>
      </c>
      <c r="I116" s="83" t="str">
        <f t="shared" ca="1" si="12"/>
        <v/>
      </c>
      <c r="J116" s="71" t="str">
        <f t="shared" ca="1" si="13"/>
        <v/>
      </c>
      <c r="K116" s="63" t="str">
        <f t="shared" ca="1" si="14"/>
        <v/>
      </c>
      <c r="L116" s="63" t="str">
        <f t="shared" ca="1" si="15"/>
        <v/>
      </c>
    </row>
    <row r="117" spans="2:12" ht="20.100000000000001" customHeight="1">
      <c r="B117" s="67" t="str">
        <f>Personnels!A100</f>
        <v/>
      </c>
      <c r="C117" s="62" t="str">
        <f>Personnels!F100</f>
        <v/>
      </c>
      <c r="D117" s="66" t="str">
        <f t="shared" ca="1" si="8"/>
        <v/>
      </c>
      <c r="E117" s="66" t="str">
        <f>Personnels!C100</f>
        <v/>
      </c>
      <c r="F117" s="83" t="str">
        <f t="shared" ca="1" si="9"/>
        <v/>
      </c>
      <c r="G117" s="71" t="str">
        <f t="shared" ca="1" si="10"/>
        <v/>
      </c>
      <c r="H117" s="71" t="str">
        <f t="shared" ca="1" si="11"/>
        <v/>
      </c>
      <c r="I117" s="83" t="str">
        <f t="shared" ca="1" si="12"/>
        <v/>
      </c>
      <c r="J117" s="71" t="str">
        <f t="shared" ca="1" si="13"/>
        <v/>
      </c>
      <c r="K117" s="63" t="str">
        <f t="shared" ca="1" si="14"/>
        <v/>
      </c>
      <c r="L117" s="63" t="str">
        <f t="shared" ca="1" si="15"/>
        <v/>
      </c>
    </row>
    <row r="118" spans="2:12" ht="20.100000000000001" customHeight="1">
      <c r="F118" s="83" t="str">
        <f t="shared" ca="1" si="9"/>
        <v/>
      </c>
      <c r="G118" s="84"/>
      <c r="H118" s="84"/>
      <c r="I118" s="83" t="str">
        <f t="shared" ca="1" si="12"/>
        <v/>
      </c>
    </row>
    <row r="119" spans="2:12" ht="20.100000000000001" customHeight="1">
      <c r="F119" s="83" t="str">
        <f t="shared" ca="1" si="9"/>
        <v/>
      </c>
      <c r="G119" s="84"/>
      <c r="H119" s="84"/>
      <c r="I119" s="83" t="str">
        <f t="shared" ca="1" si="12"/>
        <v/>
      </c>
    </row>
    <row r="120" spans="2:12" ht="20.100000000000001" customHeight="1">
      <c r="F120" s="83" t="str">
        <f t="shared" ca="1" si="9"/>
        <v/>
      </c>
      <c r="G120" s="84"/>
      <c r="H120" s="84"/>
      <c r="I120" s="83" t="str">
        <f t="shared" ca="1" si="12"/>
        <v/>
      </c>
    </row>
    <row r="121" spans="2:12" ht="20.100000000000001" customHeight="1">
      <c r="F121" s="83" t="str">
        <f t="shared" ca="1" si="9"/>
        <v/>
      </c>
      <c r="G121" s="84"/>
      <c r="H121" s="84"/>
      <c r="I121" s="83" t="str">
        <f t="shared" ca="1" si="12"/>
        <v/>
      </c>
    </row>
    <row r="122" spans="2:12" ht="20.100000000000001" customHeight="1">
      <c r="F122" s="83" t="str">
        <f t="shared" ca="1" si="9"/>
        <v/>
      </c>
      <c r="G122" s="84"/>
      <c r="H122" s="84"/>
      <c r="I122" s="83" t="str">
        <f t="shared" ca="1" si="12"/>
        <v/>
      </c>
    </row>
    <row r="123" spans="2:12" ht="20.100000000000001" customHeight="1">
      <c r="F123" s="83" t="str">
        <f t="shared" ca="1" si="9"/>
        <v/>
      </c>
      <c r="G123" s="84"/>
      <c r="H123" s="84"/>
      <c r="I123" s="83" t="str">
        <f t="shared" ca="1" si="12"/>
        <v/>
      </c>
    </row>
    <row r="124" spans="2:12" ht="20.100000000000001" customHeight="1">
      <c r="F124" s="83" t="str">
        <f t="shared" ca="1" si="9"/>
        <v/>
      </c>
      <c r="G124" s="84"/>
      <c r="H124" s="84"/>
      <c r="I124" s="83" t="str">
        <f t="shared" ca="1" si="12"/>
        <v/>
      </c>
    </row>
    <row r="125" spans="2:12" ht="20.100000000000001" customHeight="1">
      <c r="F125" s="83" t="str">
        <f t="shared" ca="1" si="9"/>
        <v/>
      </c>
      <c r="G125" s="84"/>
      <c r="H125" s="84"/>
      <c r="I125" s="83" t="str">
        <f t="shared" ca="1" si="12"/>
        <v/>
      </c>
    </row>
    <row r="126" spans="2:12" ht="20.100000000000001" customHeight="1">
      <c r="F126" s="83" t="str">
        <f t="shared" ca="1" si="9"/>
        <v/>
      </c>
      <c r="G126" s="84"/>
      <c r="H126" s="84"/>
      <c r="I126" s="83" t="str">
        <f t="shared" ca="1" si="12"/>
        <v/>
      </c>
    </row>
    <row r="127" spans="2:12" ht="20.100000000000001" customHeight="1">
      <c r="F127" s="83" t="str">
        <f t="shared" ca="1" si="9"/>
        <v/>
      </c>
      <c r="G127" s="84"/>
      <c r="H127" s="84"/>
      <c r="I127" s="83" t="str">
        <f t="shared" ca="1" si="12"/>
        <v/>
      </c>
    </row>
    <row r="128" spans="2:12" ht="20.100000000000001" customHeight="1">
      <c r="F128" s="83" t="str">
        <f t="shared" ca="1" si="9"/>
        <v/>
      </c>
      <c r="G128" s="84"/>
      <c r="H128" s="84"/>
      <c r="I128" s="83" t="str">
        <f t="shared" ca="1" si="12"/>
        <v/>
      </c>
    </row>
    <row r="129" spans="6:9" ht="20.100000000000001" customHeight="1">
      <c r="F129" s="83" t="str">
        <f t="shared" ca="1" si="9"/>
        <v/>
      </c>
      <c r="G129" s="84"/>
      <c r="H129" s="84"/>
      <c r="I129" s="83" t="str">
        <f t="shared" ca="1" si="12"/>
        <v/>
      </c>
    </row>
    <row r="130" spans="6:9" ht="20.100000000000001" customHeight="1">
      <c r="F130" s="83" t="str">
        <f t="shared" ca="1" si="9"/>
        <v/>
      </c>
      <c r="G130" s="84"/>
      <c r="H130" s="84"/>
      <c r="I130" s="83" t="str">
        <f t="shared" ca="1" si="12"/>
        <v/>
      </c>
    </row>
    <row r="131" spans="6:9" ht="20.100000000000001" customHeight="1">
      <c r="F131" s="83" t="str">
        <f t="shared" ca="1" si="9"/>
        <v/>
      </c>
      <c r="G131" s="84"/>
      <c r="H131" s="84"/>
      <c r="I131" s="83" t="str">
        <f t="shared" ca="1" si="12"/>
        <v/>
      </c>
    </row>
    <row r="132" spans="6:9" ht="20.100000000000001" customHeight="1">
      <c r="F132" s="83" t="str">
        <f t="shared" ca="1" si="9"/>
        <v/>
      </c>
      <c r="G132" s="84"/>
      <c r="H132" s="84"/>
      <c r="I132" s="83" t="str">
        <f t="shared" ca="1" si="12"/>
        <v/>
      </c>
    </row>
    <row r="133" spans="6:9" ht="20.100000000000001" customHeight="1">
      <c r="F133" s="83" t="str">
        <f t="shared" ca="1" si="9"/>
        <v/>
      </c>
      <c r="G133" s="84"/>
      <c r="H133" s="84"/>
      <c r="I133" s="83" t="str">
        <f t="shared" ca="1" si="12"/>
        <v/>
      </c>
    </row>
    <row r="134" spans="6:9" ht="20.100000000000001" customHeight="1">
      <c r="F134" s="83" t="str">
        <f t="shared" ca="1" si="9"/>
        <v/>
      </c>
      <c r="G134" s="84"/>
      <c r="H134" s="84"/>
      <c r="I134" s="83" t="str">
        <f t="shared" ca="1" si="12"/>
        <v/>
      </c>
    </row>
    <row r="135" spans="6:9" ht="20.100000000000001" customHeight="1">
      <c r="F135" s="83" t="str">
        <f t="shared" ca="1" si="9"/>
        <v/>
      </c>
      <c r="G135" s="84"/>
      <c r="H135" s="84"/>
      <c r="I135" s="83" t="str">
        <f t="shared" ca="1" si="12"/>
        <v/>
      </c>
    </row>
    <row r="136" spans="6:9" ht="20.100000000000001" customHeight="1">
      <c r="F136" s="83" t="str">
        <f t="shared" ca="1" si="9"/>
        <v/>
      </c>
      <c r="G136" s="84"/>
      <c r="H136" s="84"/>
      <c r="I136" s="83" t="str">
        <f t="shared" ca="1" si="12"/>
        <v/>
      </c>
    </row>
    <row r="137" spans="6:9" ht="20.100000000000001" customHeight="1">
      <c r="F137" s="83" t="str">
        <f t="shared" ca="1" si="9"/>
        <v/>
      </c>
      <c r="G137" s="84"/>
      <c r="H137" s="84"/>
      <c r="I137" s="83" t="str">
        <f t="shared" ca="1" si="12"/>
        <v/>
      </c>
    </row>
    <row r="138" spans="6:9" ht="20.100000000000001" customHeight="1">
      <c r="F138" s="83" t="str">
        <f t="shared" ca="1" si="9"/>
        <v/>
      </c>
      <c r="G138" s="84"/>
      <c r="H138" s="84"/>
      <c r="I138" s="83" t="str">
        <f t="shared" ca="1" si="12"/>
        <v/>
      </c>
    </row>
    <row r="139" spans="6:9" ht="20.100000000000001" customHeight="1">
      <c r="F139" s="83" t="str">
        <f t="shared" ca="1" si="9"/>
        <v/>
      </c>
      <c r="G139" s="84"/>
      <c r="H139" s="84"/>
      <c r="I139" s="83" t="str">
        <f t="shared" ca="1" si="12"/>
        <v/>
      </c>
    </row>
    <row r="140" spans="6:9" ht="20.100000000000001" customHeight="1">
      <c r="F140" s="83" t="str">
        <f t="shared" ca="1" si="9"/>
        <v/>
      </c>
      <c r="G140" s="84"/>
      <c r="H140" s="84"/>
      <c r="I140" s="83" t="str">
        <f t="shared" ca="1" si="12"/>
        <v/>
      </c>
    </row>
    <row r="141" spans="6:9" ht="20.100000000000001" customHeight="1">
      <c r="F141" s="83" t="str">
        <f t="shared" ca="1" si="9"/>
        <v/>
      </c>
      <c r="G141" s="84"/>
      <c r="H141" s="84"/>
      <c r="I141" s="83" t="str">
        <f t="shared" ca="1" si="12"/>
        <v/>
      </c>
    </row>
    <row r="142" spans="6:9" ht="20.100000000000001" customHeight="1">
      <c r="F142" s="83" t="str">
        <f t="shared" ca="1" si="9"/>
        <v/>
      </c>
      <c r="G142" s="84"/>
      <c r="H142" s="84"/>
      <c r="I142" s="83" t="str">
        <f t="shared" ca="1" si="12"/>
        <v/>
      </c>
    </row>
    <row r="143" spans="6:9" ht="20.100000000000001" customHeight="1">
      <c r="F143" s="83" t="str">
        <f t="shared" ca="1" si="9"/>
        <v/>
      </c>
      <c r="G143" s="84"/>
      <c r="H143" s="84"/>
      <c r="I143" s="83" t="str">
        <f t="shared" ca="1" si="12"/>
        <v/>
      </c>
    </row>
    <row r="144" spans="6:9" ht="20.100000000000001" customHeight="1">
      <c r="F144" s="83" t="str">
        <f t="shared" ca="1" si="9"/>
        <v/>
      </c>
      <c r="G144" s="84"/>
      <c r="H144" s="84"/>
      <c r="I144" s="83" t="str">
        <f t="shared" ca="1" si="12"/>
        <v/>
      </c>
    </row>
    <row r="145" spans="6:9" ht="20.100000000000001" customHeight="1">
      <c r="F145" s="83" t="str">
        <f t="shared" ca="1" si="9"/>
        <v/>
      </c>
      <c r="G145" s="84"/>
      <c r="H145" s="84"/>
      <c r="I145" s="83" t="str">
        <f t="shared" ca="1" si="12"/>
        <v/>
      </c>
    </row>
    <row r="146" spans="6:9" ht="20.100000000000001" customHeight="1">
      <c r="F146" s="83" t="str">
        <f t="shared" ca="1" si="9"/>
        <v/>
      </c>
      <c r="G146" s="84"/>
      <c r="H146" s="84"/>
      <c r="I146" s="83" t="str">
        <f t="shared" ca="1" si="12"/>
        <v/>
      </c>
    </row>
    <row r="147" spans="6:9" ht="20.100000000000001" customHeight="1">
      <c r="F147" s="83" t="str">
        <f t="shared" ref="F147:F181" ca="1" si="16">IF(D147="","",INDIRECT("Planning!"&amp;ADDRESS(33,ROW()-15)))</f>
        <v/>
      </c>
      <c r="G147" s="84"/>
      <c r="H147" s="84"/>
      <c r="I147" s="83" t="str">
        <f t="shared" ref="I147:I181" ca="1" si="17">IF(D147="","",INDIRECT("Planning!"&amp;ADDRESS(34,ROW()-15)))</f>
        <v/>
      </c>
    </row>
    <row r="148" spans="6:9" ht="20.100000000000001" customHeight="1">
      <c r="F148" s="83" t="str">
        <f t="shared" ca="1" si="16"/>
        <v/>
      </c>
      <c r="G148" s="84"/>
      <c r="H148" s="84"/>
      <c r="I148" s="83" t="str">
        <f t="shared" ca="1" si="17"/>
        <v/>
      </c>
    </row>
    <row r="149" spans="6:9" ht="20.100000000000001" customHeight="1">
      <c r="F149" s="83" t="str">
        <f t="shared" ca="1" si="16"/>
        <v/>
      </c>
      <c r="G149" s="84"/>
      <c r="H149" s="84"/>
      <c r="I149" s="83" t="str">
        <f t="shared" ca="1" si="17"/>
        <v/>
      </c>
    </row>
    <row r="150" spans="6:9" ht="20.100000000000001" customHeight="1">
      <c r="F150" s="83" t="str">
        <f t="shared" ca="1" si="16"/>
        <v/>
      </c>
      <c r="G150" s="84"/>
      <c r="H150" s="84"/>
      <c r="I150" s="83" t="str">
        <f t="shared" ca="1" si="17"/>
        <v/>
      </c>
    </row>
    <row r="151" spans="6:9" ht="20.100000000000001" customHeight="1">
      <c r="F151" s="83" t="str">
        <f t="shared" ca="1" si="16"/>
        <v/>
      </c>
      <c r="G151" s="84"/>
      <c r="H151" s="84"/>
      <c r="I151" s="83" t="str">
        <f t="shared" ca="1" si="17"/>
        <v/>
      </c>
    </row>
    <row r="152" spans="6:9" ht="20.100000000000001" customHeight="1">
      <c r="F152" s="83" t="str">
        <f t="shared" ca="1" si="16"/>
        <v/>
      </c>
      <c r="G152" s="84"/>
      <c r="H152" s="84"/>
      <c r="I152" s="83" t="str">
        <f t="shared" ca="1" si="17"/>
        <v/>
      </c>
    </row>
    <row r="153" spans="6:9" ht="20.100000000000001" customHeight="1">
      <c r="F153" s="83" t="str">
        <f t="shared" ca="1" si="16"/>
        <v/>
      </c>
      <c r="G153" s="84"/>
      <c r="H153" s="84"/>
      <c r="I153" s="83" t="str">
        <f t="shared" ca="1" si="17"/>
        <v/>
      </c>
    </row>
    <row r="154" spans="6:9" ht="20.100000000000001" customHeight="1">
      <c r="F154" s="83" t="str">
        <f t="shared" ca="1" si="16"/>
        <v/>
      </c>
      <c r="G154" s="84"/>
      <c r="H154" s="84"/>
      <c r="I154" s="83" t="str">
        <f t="shared" ca="1" si="17"/>
        <v/>
      </c>
    </row>
    <row r="155" spans="6:9" ht="20.100000000000001" customHeight="1">
      <c r="F155" s="83" t="str">
        <f t="shared" ca="1" si="16"/>
        <v/>
      </c>
      <c r="G155" s="84"/>
      <c r="H155" s="84"/>
      <c r="I155" s="83" t="str">
        <f t="shared" ca="1" si="17"/>
        <v/>
      </c>
    </row>
    <row r="156" spans="6:9" ht="20.100000000000001" customHeight="1">
      <c r="F156" s="83" t="str">
        <f t="shared" ca="1" si="16"/>
        <v/>
      </c>
      <c r="G156" s="84"/>
      <c r="H156" s="84"/>
      <c r="I156" s="83" t="str">
        <f t="shared" ca="1" si="17"/>
        <v/>
      </c>
    </row>
    <row r="157" spans="6:9" ht="20.100000000000001" customHeight="1">
      <c r="F157" s="83" t="str">
        <f t="shared" ca="1" si="16"/>
        <v/>
      </c>
      <c r="G157" s="84"/>
      <c r="H157" s="84"/>
      <c r="I157" s="83" t="str">
        <f t="shared" ca="1" si="17"/>
        <v/>
      </c>
    </row>
    <row r="158" spans="6:9" ht="20.100000000000001" customHeight="1">
      <c r="F158" s="83" t="str">
        <f t="shared" ca="1" si="16"/>
        <v/>
      </c>
      <c r="G158" s="84"/>
      <c r="H158" s="84"/>
      <c r="I158" s="83" t="str">
        <f t="shared" ca="1" si="17"/>
        <v/>
      </c>
    </row>
    <row r="159" spans="6:9" ht="20.100000000000001" customHeight="1">
      <c r="F159" s="83" t="str">
        <f t="shared" ca="1" si="16"/>
        <v/>
      </c>
      <c r="G159" s="84"/>
      <c r="H159" s="84"/>
      <c r="I159" s="83" t="str">
        <f t="shared" ca="1" si="17"/>
        <v/>
      </c>
    </row>
    <row r="160" spans="6:9" ht="20.100000000000001" customHeight="1">
      <c r="F160" s="83" t="str">
        <f t="shared" ca="1" si="16"/>
        <v/>
      </c>
      <c r="G160" s="84"/>
      <c r="H160" s="84"/>
      <c r="I160" s="83" t="str">
        <f t="shared" ca="1" si="17"/>
        <v/>
      </c>
    </row>
    <row r="161" spans="6:9" ht="20.100000000000001" customHeight="1">
      <c r="F161" s="83" t="str">
        <f t="shared" ca="1" si="16"/>
        <v/>
      </c>
      <c r="G161" s="84"/>
      <c r="H161" s="84"/>
      <c r="I161" s="83" t="str">
        <f t="shared" ca="1" si="17"/>
        <v/>
      </c>
    </row>
    <row r="162" spans="6:9" ht="20.100000000000001" customHeight="1">
      <c r="F162" s="83" t="str">
        <f t="shared" ca="1" si="16"/>
        <v/>
      </c>
      <c r="G162" s="84"/>
      <c r="H162" s="84"/>
      <c r="I162" s="83" t="str">
        <f t="shared" ca="1" si="17"/>
        <v/>
      </c>
    </row>
    <row r="163" spans="6:9" ht="20.100000000000001" customHeight="1">
      <c r="F163" s="83" t="str">
        <f t="shared" ca="1" si="16"/>
        <v/>
      </c>
      <c r="G163" s="84"/>
      <c r="H163" s="84"/>
      <c r="I163" s="83" t="str">
        <f t="shared" ca="1" si="17"/>
        <v/>
      </c>
    </row>
    <row r="164" spans="6:9" ht="20.100000000000001" customHeight="1">
      <c r="F164" s="83" t="str">
        <f t="shared" ca="1" si="16"/>
        <v/>
      </c>
      <c r="G164" s="84"/>
      <c r="H164" s="84"/>
      <c r="I164" s="83" t="str">
        <f t="shared" ca="1" si="17"/>
        <v/>
      </c>
    </row>
    <row r="165" spans="6:9" ht="20.100000000000001" customHeight="1">
      <c r="F165" s="83" t="str">
        <f t="shared" ca="1" si="16"/>
        <v/>
      </c>
      <c r="G165" s="84"/>
      <c r="H165" s="84"/>
      <c r="I165" s="83" t="str">
        <f t="shared" ca="1" si="17"/>
        <v/>
      </c>
    </row>
    <row r="166" spans="6:9" ht="20.100000000000001" customHeight="1">
      <c r="F166" s="83" t="str">
        <f t="shared" ca="1" si="16"/>
        <v/>
      </c>
      <c r="G166" s="84"/>
      <c r="H166" s="84"/>
      <c r="I166" s="83" t="str">
        <f t="shared" ca="1" si="17"/>
        <v/>
      </c>
    </row>
    <row r="167" spans="6:9" ht="20.100000000000001" customHeight="1">
      <c r="F167" s="83" t="str">
        <f t="shared" ca="1" si="16"/>
        <v/>
      </c>
      <c r="G167" s="84"/>
      <c r="H167" s="84"/>
      <c r="I167" s="83" t="str">
        <f t="shared" ca="1" si="17"/>
        <v/>
      </c>
    </row>
    <row r="168" spans="6:9" ht="20.100000000000001" customHeight="1">
      <c r="F168" s="83" t="str">
        <f t="shared" ca="1" si="16"/>
        <v/>
      </c>
      <c r="G168" s="84"/>
      <c r="H168" s="84"/>
      <c r="I168" s="83" t="str">
        <f t="shared" ca="1" si="17"/>
        <v/>
      </c>
    </row>
    <row r="169" spans="6:9" ht="20.100000000000001" customHeight="1">
      <c r="F169" s="83" t="str">
        <f t="shared" ca="1" si="16"/>
        <v/>
      </c>
      <c r="G169" s="84"/>
      <c r="H169" s="84"/>
      <c r="I169" s="83" t="str">
        <f t="shared" ca="1" si="17"/>
        <v/>
      </c>
    </row>
    <row r="170" spans="6:9" ht="20.100000000000001" customHeight="1">
      <c r="F170" s="83" t="str">
        <f t="shared" ca="1" si="16"/>
        <v/>
      </c>
      <c r="G170" s="84"/>
      <c r="H170" s="84"/>
      <c r="I170" s="83" t="str">
        <f t="shared" ca="1" si="17"/>
        <v/>
      </c>
    </row>
    <row r="171" spans="6:9" ht="20.100000000000001" customHeight="1">
      <c r="F171" s="83" t="str">
        <f t="shared" ca="1" si="16"/>
        <v/>
      </c>
      <c r="G171" s="84"/>
      <c r="H171" s="84"/>
      <c r="I171" s="83" t="str">
        <f t="shared" ca="1" si="17"/>
        <v/>
      </c>
    </row>
    <row r="172" spans="6:9" ht="20.100000000000001" customHeight="1">
      <c r="F172" s="83" t="str">
        <f t="shared" ca="1" si="16"/>
        <v/>
      </c>
      <c r="G172" s="84"/>
      <c r="H172" s="84"/>
      <c r="I172" s="83" t="str">
        <f t="shared" ca="1" si="17"/>
        <v/>
      </c>
    </row>
    <row r="173" spans="6:9" ht="20.100000000000001" customHeight="1">
      <c r="F173" s="83" t="str">
        <f t="shared" ca="1" si="16"/>
        <v/>
      </c>
      <c r="G173" s="84"/>
      <c r="H173" s="84"/>
      <c r="I173" s="83" t="str">
        <f t="shared" ca="1" si="17"/>
        <v/>
      </c>
    </row>
    <row r="174" spans="6:9" ht="20.100000000000001" customHeight="1">
      <c r="F174" s="83" t="str">
        <f t="shared" ca="1" si="16"/>
        <v/>
      </c>
      <c r="G174" s="84"/>
      <c r="H174" s="84"/>
      <c r="I174" s="83" t="str">
        <f t="shared" ca="1" si="17"/>
        <v/>
      </c>
    </row>
    <row r="175" spans="6:9" ht="20.100000000000001" customHeight="1">
      <c r="F175" s="83" t="str">
        <f t="shared" ca="1" si="16"/>
        <v/>
      </c>
      <c r="G175" s="84"/>
      <c r="H175" s="84"/>
      <c r="I175" s="83" t="str">
        <f t="shared" ca="1" si="17"/>
        <v/>
      </c>
    </row>
    <row r="176" spans="6:9" ht="20.100000000000001" customHeight="1">
      <c r="F176" s="83" t="str">
        <f t="shared" ca="1" si="16"/>
        <v/>
      </c>
      <c r="G176" s="84"/>
      <c r="H176" s="84"/>
      <c r="I176" s="83" t="str">
        <f t="shared" ca="1" si="17"/>
        <v/>
      </c>
    </row>
    <row r="177" spans="6:9" ht="20.100000000000001" customHeight="1">
      <c r="F177" s="83" t="str">
        <f t="shared" ca="1" si="16"/>
        <v/>
      </c>
      <c r="G177" s="84"/>
      <c r="H177" s="84"/>
      <c r="I177" s="83" t="str">
        <f t="shared" ca="1" si="17"/>
        <v/>
      </c>
    </row>
    <row r="178" spans="6:9" ht="20.100000000000001" customHeight="1">
      <c r="F178" s="83" t="str">
        <f t="shared" ca="1" si="16"/>
        <v/>
      </c>
      <c r="G178" s="84"/>
      <c r="H178" s="84"/>
      <c r="I178" s="83" t="str">
        <f t="shared" ca="1" si="17"/>
        <v/>
      </c>
    </row>
    <row r="179" spans="6:9" ht="20.100000000000001" customHeight="1">
      <c r="F179" s="83" t="str">
        <f t="shared" ca="1" si="16"/>
        <v/>
      </c>
      <c r="G179" s="84"/>
      <c r="H179" s="84"/>
      <c r="I179" s="83" t="str">
        <f t="shared" ca="1" si="17"/>
        <v/>
      </c>
    </row>
    <row r="180" spans="6:9" ht="20.100000000000001" customHeight="1">
      <c r="F180" s="83" t="str">
        <f t="shared" ca="1" si="16"/>
        <v/>
      </c>
      <c r="G180" s="84"/>
      <c r="H180" s="84"/>
      <c r="I180" s="83" t="str">
        <f t="shared" ca="1" si="17"/>
        <v/>
      </c>
    </row>
    <row r="181" spans="6:9" ht="20.100000000000001" customHeight="1">
      <c r="F181" s="83" t="str">
        <f t="shared" ca="1" si="16"/>
        <v/>
      </c>
      <c r="G181" s="84"/>
      <c r="H181" s="84"/>
      <c r="I181" s="83" t="str">
        <f t="shared" ca="1" si="17"/>
        <v/>
      </c>
    </row>
    <row r="182" spans="6:9" ht="20.100000000000001" customHeight="1">
      <c r="F182" s="85"/>
      <c r="G182" s="84"/>
      <c r="H182" s="84"/>
      <c r="I182" s="85"/>
    </row>
    <row r="183" spans="6:9" ht="20.100000000000001" customHeight="1">
      <c r="F183" s="85"/>
      <c r="G183" s="84"/>
      <c r="H183" s="84"/>
      <c r="I183" s="85"/>
    </row>
    <row r="184" spans="6:9" ht="20.100000000000001" customHeight="1">
      <c r="F184" s="85"/>
      <c r="G184" s="84"/>
      <c r="H184" s="84"/>
      <c r="I184" s="85"/>
    </row>
    <row r="185" spans="6:9" ht="20.100000000000001" customHeight="1">
      <c r="F185" s="85"/>
      <c r="G185" s="84"/>
      <c r="H185" s="84"/>
      <c r="I185" s="85"/>
    </row>
    <row r="186" spans="6:9" ht="20.100000000000001" customHeight="1">
      <c r="F186" s="85"/>
      <c r="G186" s="84"/>
      <c r="H186" s="84"/>
      <c r="I186" s="85"/>
    </row>
    <row r="187" spans="6:9" ht="20.100000000000001" customHeight="1">
      <c r="F187" s="85"/>
      <c r="G187" s="84"/>
      <c r="H187" s="84"/>
      <c r="I187" s="85"/>
    </row>
    <row r="188" spans="6:9" ht="20.100000000000001" customHeight="1">
      <c r="F188" s="85"/>
      <c r="G188" s="84"/>
      <c r="H188" s="84"/>
      <c r="I188" s="85"/>
    </row>
    <row r="189" spans="6:9" ht="20.100000000000001" customHeight="1">
      <c r="F189" s="85"/>
      <c r="G189" s="84"/>
      <c r="H189" s="84"/>
      <c r="I189" s="85"/>
    </row>
    <row r="190" spans="6:9" ht="20.100000000000001" customHeight="1">
      <c r="F190" s="85"/>
      <c r="G190" s="84"/>
      <c r="H190" s="84"/>
      <c r="I190" s="85"/>
    </row>
    <row r="191" spans="6:9" ht="20.100000000000001" customHeight="1">
      <c r="F191" s="85"/>
      <c r="G191" s="84"/>
      <c r="H191" s="84"/>
      <c r="I191" s="85"/>
    </row>
    <row r="192" spans="6:9" ht="20.100000000000001" customHeight="1">
      <c r="F192" s="85"/>
      <c r="G192" s="84"/>
      <c r="H192" s="84"/>
      <c r="I192" s="85"/>
    </row>
    <row r="193" spans="6:9" ht="20.100000000000001" customHeight="1">
      <c r="F193" s="85"/>
      <c r="G193" s="84"/>
      <c r="H193" s="84"/>
      <c r="I193" s="85"/>
    </row>
    <row r="194" spans="6:9" ht="20.100000000000001" customHeight="1">
      <c r="F194" s="85"/>
      <c r="G194" s="84"/>
      <c r="H194" s="84"/>
      <c r="I194" s="85"/>
    </row>
    <row r="195" spans="6:9" ht="20.100000000000001" customHeight="1">
      <c r="F195" s="85"/>
      <c r="G195" s="84"/>
      <c r="H195" s="84"/>
      <c r="I195" s="85"/>
    </row>
    <row r="196" spans="6:9" ht="20.100000000000001" customHeight="1">
      <c r="F196" s="85"/>
      <c r="G196" s="84"/>
      <c r="H196" s="84"/>
      <c r="I196" s="85"/>
    </row>
    <row r="197" spans="6:9" ht="20.100000000000001" customHeight="1">
      <c r="F197" s="85"/>
      <c r="G197" s="84"/>
      <c r="H197" s="84"/>
      <c r="I197" s="85"/>
    </row>
    <row r="198" spans="6:9" ht="20.100000000000001" customHeight="1">
      <c r="F198" s="85"/>
      <c r="G198" s="84"/>
      <c r="H198" s="84"/>
      <c r="I198" s="85"/>
    </row>
    <row r="199" spans="6:9" ht="20.100000000000001" customHeight="1">
      <c r="F199" s="85"/>
      <c r="G199" s="84"/>
      <c r="H199" s="84"/>
      <c r="I199" s="85"/>
    </row>
    <row r="200" spans="6:9" ht="20.100000000000001" customHeight="1">
      <c r="F200" s="85"/>
      <c r="G200" s="84"/>
      <c r="H200" s="84"/>
      <c r="I200" s="85"/>
    </row>
    <row r="201" spans="6:9" ht="20.100000000000001" customHeight="1">
      <c r="F201" s="85"/>
      <c r="G201" s="84"/>
      <c r="H201" s="84"/>
      <c r="I201" s="85"/>
    </row>
    <row r="202" spans="6:9" ht="20.100000000000001" customHeight="1">
      <c r="F202" s="85"/>
      <c r="G202" s="84"/>
      <c r="H202" s="84"/>
      <c r="I202" s="85"/>
    </row>
    <row r="203" spans="6:9" ht="20.100000000000001" customHeight="1">
      <c r="F203" s="85"/>
      <c r="G203" s="84"/>
      <c r="H203" s="84"/>
      <c r="I203" s="85"/>
    </row>
    <row r="204" spans="6:9" ht="20.100000000000001" customHeight="1">
      <c r="F204" s="85"/>
      <c r="G204" s="84"/>
      <c r="H204" s="84"/>
      <c r="I204" s="85"/>
    </row>
    <row r="205" spans="6:9" ht="20.100000000000001" customHeight="1">
      <c r="F205" s="85"/>
      <c r="G205" s="84"/>
      <c r="H205" s="84"/>
      <c r="I205" s="85"/>
    </row>
    <row r="206" spans="6:9" ht="20.100000000000001" customHeight="1">
      <c r="F206" s="85"/>
      <c r="G206" s="84"/>
      <c r="H206" s="84"/>
      <c r="I206" s="85"/>
    </row>
    <row r="207" spans="6:9" ht="20.100000000000001" customHeight="1">
      <c r="F207" s="85"/>
      <c r="G207" s="84"/>
      <c r="H207" s="84"/>
      <c r="I207" s="85"/>
    </row>
    <row r="208" spans="6:9" ht="20.100000000000001" customHeight="1">
      <c r="F208" s="85"/>
      <c r="G208" s="84"/>
      <c r="H208" s="84"/>
      <c r="I208" s="85"/>
    </row>
    <row r="209" spans="6:9" ht="20.100000000000001" customHeight="1">
      <c r="F209" s="85"/>
      <c r="G209" s="84"/>
      <c r="H209" s="84"/>
      <c r="I209" s="85"/>
    </row>
    <row r="210" spans="6:9" ht="20.100000000000001" customHeight="1">
      <c r="F210" s="85"/>
      <c r="G210" s="84"/>
      <c r="H210" s="84"/>
      <c r="I210" s="85"/>
    </row>
    <row r="211" spans="6:9" ht="20.100000000000001" customHeight="1">
      <c r="F211" s="85"/>
      <c r="G211" s="84"/>
      <c r="H211" s="84"/>
      <c r="I211" s="85"/>
    </row>
    <row r="212" spans="6:9" ht="20.100000000000001" customHeight="1">
      <c r="F212" s="85"/>
      <c r="G212" s="84"/>
      <c r="H212" s="84"/>
      <c r="I212" s="85"/>
    </row>
    <row r="213" spans="6:9" ht="20.100000000000001" customHeight="1">
      <c r="F213" s="85"/>
      <c r="G213" s="84"/>
      <c r="H213" s="84"/>
      <c r="I213" s="85"/>
    </row>
    <row r="214" spans="6:9" ht="20.100000000000001" customHeight="1">
      <c r="F214" s="85"/>
      <c r="G214" s="84"/>
      <c r="H214" s="84"/>
      <c r="I214" s="85"/>
    </row>
    <row r="215" spans="6:9" ht="20.100000000000001" customHeight="1">
      <c r="F215" s="85"/>
      <c r="G215" s="84"/>
      <c r="H215" s="84"/>
      <c r="I215" s="85"/>
    </row>
    <row r="216" spans="6:9" ht="20.100000000000001" customHeight="1">
      <c r="F216" s="85"/>
      <c r="G216" s="84"/>
      <c r="H216" s="84"/>
      <c r="I216" s="85"/>
    </row>
    <row r="217" spans="6:9" ht="20.100000000000001" customHeight="1">
      <c r="F217" s="85"/>
      <c r="G217" s="84"/>
      <c r="H217" s="84"/>
      <c r="I217" s="85"/>
    </row>
    <row r="218" spans="6:9" ht="20.100000000000001" customHeight="1">
      <c r="F218" s="85"/>
      <c r="G218" s="84"/>
      <c r="H218" s="84"/>
      <c r="I218" s="85"/>
    </row>
    <row r="219" spans="6:9" ht="20.100000000000001" customHeight="1">
      <c r="F219" s="85"/>
      <c r="G219" s="84"/>
      <c r="H219" s="84"/>
      <c r="I219" s="85"/>
    </row>
    <row r="220" spans="6:9" ht="20.100000000000001" customHeight="1">
      <c r="F220" s="85"/>
      <c r="G220" s="84"/>
      <c r="H220" s="84"/>
      <c r="I220" s="85"/>
    </row>
  </sheetData>
  <mergeCells count="9">
    <mergeCell ref="F32:G32"/>
    <mergeCell ref="I32:J32"/>
    <mergeCell ref="L16:L17"/>
    <mergeCell ref="F16:H16"/>
    <mergeCell ref="I16:K16"/>
    <mergeCell ref="E10:J10"/>
    <mergeCell ref="E11:J11"/>
    <mergeCell ref="E12:J12"/>
    <mergeCell ref="E13:J13"/>
  </mergeCells>
  <phoneticPr fontId="5" type="noConversion"/>
  <conditionalFormatting sqref="B18:H18 B19:E135 F19:H31 G33:H135 J33:L135 F33:F181 I18:L31 I33:I181">
    <cfRule type="notContainsBlanks" dxfId="32" priority="4">
      <formula>LEN(TRIM(B18))&gt;0</formula>
    </cfRule>
  </conditionalFormatting>
  <conditionalFormatting sqref="C12:C14">
    <cfRule type="notContainsBlanks" dxfId="31" priority="1">
      <formula>LEN(TRIM(C12))&gt;0</formula>
    </cfRule>
  </conditionalFormatting>
  <dataValidations disablePrompts="1"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printOptions horizontalCentered="1" verticalCentered="1"/>
  <pageMargins left="0.25" right="0.25" top="0.75" bottom="0.75" header="0.3" footer="0.3"/>
  <pageSetup paperSize="9" scale="65" orientation="landscape" r:id="rId1"/>
  <headerFooter alignWithMargins="0"/>
  <legacy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codeName="Feuil4" enableFormatConditionsCalculation="0"/>
  <dimension ref="A1:BU41"/>
  <sheetViews>
    <sheetView showGridLines="0" zoomScale="110" zoomScaleNormal="110" zoomScalePageLayoutView="110" workbookViewId="0">
      <pane xSplit="2" topLeftCell="C1" activePane="topRight" state="frozen"/>
      <selection pane="topRight" activeCell="BV45" sqref="BV45"/>
    </sheetView>
  </sheetViews>
  <sheetFormatPr baseColWidth="10" defaultRowHeight="12.75"/>
  <cols>
    <col min="1" max="1" width="31.28515625" style="39" customWidth="1"/>
    <col min="2" max="2" width="10.7109375" style="39" hidden="1" customWidth="1"/>
    <col min="3" max="16" width="5.7109375" customWidth="1"/>
    <col min="17" max="70" width="5.7109375" hidden="1" customWidth="1"/>
    <col min="71" max="75" width="5.7109375" customWidth="1"/>
  </cols>
  <sheetData>
    <row r="1" spans="1:73" s="44" customFormat="1" ht="124.5" customHeight="1">
      <c r="A1" s="43"/>
      <c r="B1" s="61"/>
      <c r="C1" s="64" t="str">
        <f>Personnels!B9</f>
        <v>nom10</v>
      </c>
      <c r="D1" s="64" t="str">
        <f>Personnels!B10</f>
        <v>nom11</v>
      </c>
      <c r="E1" s="64" t="str">
        <f>Personnels!B11</f>
        <v>nom12</v>
      </c>
      <c r="F1" s="64" t="str">
        <f>Personnels!B12</f>
        <v>nom13</v>
      </c>
      <c r="G1" s="64" t="str">
        <f>Personnels!B13</f>
        <v>nom14</v>
      </c>
      <c r="H1" s="64" t="str">
        <f>Personnels!B14</f>
        <v>nom15</v>
      </c>
      <c r="I1" s="64" t="str">
        <f>Personnels!B1</f>
        <v>nom2</v>
      </c>
      <c r="J1" s="64" t="str">
        <f>Personnels!B2</f>
        <v>nom3</v>
      </c>
      <c r="K1" s="64" t="str">
        <f>Personnels!B3</f>
        <v>nom4</v>
      </c>
      <c r="L1" s="64" t="str">
        <f>Personnels!B4</f>
        <v>nom5</v>
      </c>
      <c r="M1" s="64" t="str">
        <f>Personnels!B5</f>
        <v>nom6</v>
      </c>
      <c r="N1" s="64" t="str">
        <f>Personnels!B6</f>
        <v>nom7</v>
      </c>
      <c r="O1" s="64" t="str">
        <f>Personnels!B7</f>
        <v>nom8</v>
      </c>
      <c r="P1" s="64" t="str">
        <f>Personnels!B8</f>
        <v>nom9</v>
      </c>
      <c r="Q1" s="64" t="str">
        <f>Personnels!B15</f>
        <v/>
      </c>
      <c r="R1" s="64" t="str">
        <f>Personnels!B16</f>
        <v/>
      </c>
      <c r="S1" s="64" t="str">
        <f>Personnels!B17</f>
        <v/>
      </c>
      <c r="T1" s="64" t="str">
        <f>Personnels!B18</f>
        <v/>
      </c>
      <c r="U1" s="44" t="str">
        <f>Personnels!B19</f>
        <v/>
      </c>
      <c r="V1" s="44" t="str">
        <f>Personnels!B20</f>
        <v/>
      </c>
      <c r="W1" s="44" t="str">
        <f>Personnels!B21</f>
        <v/>
      </c>
      <c r="X1" s="44" t="str">
        <f>Personnels!B22</f>
        <v/>
      </c>
      <c r="Y1" s="44" t="str">
        <f>Personnels!B23</f>
        <v/>
      </c>
      <c r="Z1" s="44" t="str">
        <f>Personnels!B24</f>
        <v/>
      </c>
      <c r="AA1" s="44" t="str">
        <f>Personnels!B25</f>
        <v/>
      </c>
      <c r="AB1" s="44" t="str">
        <f>Personnels!B26</f>
        <v/>
      </c>
      <c r="AC1" s="44" t="str">
        <f>Personnels!B27</f>
        <v/>
      </c>
      <c r="AD1" s="44" t="str">
        <f>Personnels!B28</f>
        <v/>
      </c>
      <c r="AE1" s="44" t="str">
        <f>Personnels!B29</f>
        <v/>
      </c>
      <c r="AF1" s="44" t="str">
        <f>Personnels!B30</f>
        <v/>
      </c>
      <c r="AG1" s="44" t="str">
        <f>Personnels!B31</f>
        <v/>
      </c>
      <c r="AH1" s="44" t="str">
        <f>Personnels!B32</f>
        <v/>
      </c>
      <c r="AI1" s="44" t="str">
        <f>Personnels!B33</f>
        <v/>
      </c>
      <c r="AJ1" s="44" t="str">
        <f>Personnels!B34</f>
        <v/>
      </c>
      <c r="AK1" s="44" t="str">
        <f>Personnels!B35</f>
        <v/>
      </c>
      <c r="AL1" s="44" t="str">
        <f>Personnels!B36</f>
        <v/>
      </c>
      <c r="AM1" s="44" t="str">
        <f>Personnels!B37</f>
        <v/>
      </c>
      <c r="AN1" s="44" t="str">
        <f>Personnels!B38</f>
        <v/>
      </c>
      <c r="AO1" s="44" t="str">
        <f>Personnels!B39</f>
        <v/>
      </c>
      <c r="AP1" s="44" t="str">
        <f>Personnels!B40</f>
        <v/>
      </c>
      <c r="AQ1" s="44" t="str">
        <f>Personnels!B41</f>
        <v/>
      </c>
      <c r="AR1" s="44" t="str">
        <f>Personnels!B42</f>
        <v/>
      </c>
      <c r="AS1" s="44" t="str">
        <f>Personnels!B43</f>
        <v/>
      </c>
      <c r="AT1" s="44" t="str">
        <f>Personnels!B44</f>
        <v/>
      </c>
      <c r="AU1" s="44" t="str">
        <f>Personnels!B45</f>
        <v/>
      </c>
      <c r="AV1" s="44" t="str">
        <f>Personnels!B46</f>
        <v/>
      </c>
      <c r="AW1" s="44" t="str">
        <f>Personnels!B47</f>
        <v/>
      </c>
      <c r="AX1" s="65" t="str">
        <f>Personnels!B48</f>
        <v/>
      </c>
      <c r="AY1" s="65" t="str">
        <f>Personnels!B49</f>
        <v/>
      </c>
      <c r="AZ1" s="65" t="str">
        <f>Personnels!B50</f>
        <v/>
      </c>
      <c r="BA1" s="65" t="str">
        <f>Personnels!B51</f>
        <v/>
      </c>
      <c r="BB1" s="65" t="str">
        <f>Personnels!B52</f>
        <v/>
      </c>
      <c r="BC1" s="65" t="str">
        <f>Personnels!B53</f>
        <v/>
      </c>
      <c r="BD1" s="65" t="str">
        <f>Personnels!B54</f>
        <v/>
      </c>
      <c r="BE1" s="65" t="str">
        <f>Personnels!B55</f>
        <v/>
      </c>
      <c r="BF1" s="65" t="str">
        <f>Personnels!B57</f>
        <v/>
      </c>
      <c r="BG1" s="65" t="str">
        <f>Personnels!B58</f>
        <v/>
      </c>
      <c r="BH1" s="65" t="str">
        <f>Personnels!B59</f>
        <v/>
      </c>
      <c r="BI1" s="65" t="str">
        <f>Personnels!B60</f>
        <v/>
      </c>
      <c r="BJ1" s="65" t="str">
        <f>Personnels!B61</f>
        <v/>
      </c>
      <c r="BK1" s="65" t="str">
        <f>Personnels!B62</f>
        <v/>
      </c>
      <c r="BL1" s="65" t="str">
        <f>Personnels!B63</f>
        <v/>
      </c>
      <c r="BM1" s="65" t="str">
        <f>Personnels!B64</f>
        <v/>
      </c>
      <c r="BN1" s="65" t="str">
        <f>Personnels!B65</f>
        <v/>
      </c>
      <c r="BO1" s="65" t="str">
        <f>Personnels!B66</f>
        <v/>
      </c>
      <c r="BP1" s="65"/>
      <c r="BQ1" s="65"/>
      <c r="BR1" s="65"/>
      <c r="BS1" s="65"/>
      <c r="BT1" s="65"/>
      <c r="BU1" s="65"/>
    </row>
    <row r="2" spans="1:73">
      <c r="A2" s="41">
        <f>IF(ROWS(Paramètres!$B$1:'Paramètres'!B1)-1&lt;Paramètres!$B$2,Paramètres!$B$1+ROWS(Paramètres!$B$1:'Paramètres'!B1)-1,"")</f>
        <v>42036</v>
      </c>
      <c r="B2" s="41" t="s">
        <v>37</v>
      </c>
      <c r="C2" s="56" t="s">
        <v>36</v>
      </c>
      <c r="D2" s="56"/>
      <c r="E2" s="56"/>
      <c r="F2" s="56"/>
      <c r="G2" s="51"/>
      <c r="H2" s="51"/>
      <c r="I2" s="51"/>
      <c r="J2" s="51"/>
      <c r="K2" s="51"/>
      <c r="L2" s="57"/>
      <c r="M2" s="57"/>
      <c r="N2" s="57"/>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row>
    <row r="3" spans="1:73">
      <c r="A3" s="41">
        <f>IF(ROWS(Paramètres!$B$1:'Paramètres'!B2)-1&lt;Paramètres!$B$2,Paramètres!$B$1+ROWS(Paramètres!$B$1:'Paramètres'!B2)-1,"")</f>
        <v>42037</v>
      </c>
      <c r="B3" s="41" t="s">
        <v>38</v>
      </c>
      <c r="C3" s="56"/>
      <c r="D3" s="72" t="s">
        <v>36</v>
      </c>
      <c r="E3" s="56"/>
      <c r="F3" s="56"/>
      <c r="G3" s="51"/>
      <c r="H3" s="51"/>
      <c r="I3" s="51"/>
      <c r="J3" s="51"/>
      <c r="K3" s="51"/>
      <c r="L3" s="57"/>
      <c r="M3" s="57"/>
      <c r="N3" s="57"/>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row>
    <row r="4" spans="1:73">
      <c r="A4" s="41">
        <f>IF(ROWS(Paramètres!$B$1:'Paramètres'!B3)-1&lt;Paramètres!$B$2,Paramètres!$B$1+ROWS(Paramètres!$B$1:'Paramètres'!B3)-1,"")</f>
        <v>42038</v>
      </c>
      <c r="B4" s="41" t="s">
        <v>38</v>
      </c>
      <c r="C4" s="51" t="s">
        <v>36</v>
      </c>
      <c r="D4" s="51"/>
      <c r="E4" s="56"/>
      <c r="F4" s="56"/>
      <c r="G4" s="51"/>
      <c r="H4" s="51"/>
      <c r="I4" s="51"/>
      <c r="J4" s="51"/>
      <c r="K4" s="51"/>
      <c r="L4" s="57"/>
      <c r="M4" s="57"/>
      <c r="N4" s="57"/>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row>
    <row r="5" spans="1:73">
      <c r="A5" s="41">
        <f>IF(ROWS(Paramètres!$B$1:'Paramètres'!B4)-1&lt;Paramètres!$B$2,Paramètres!$B$1+ROWS(Paramètres!$B$1:'Paramètres'!B4)-1,"")</f>
        <v>42039</v>
      </c>
      <c r="B5" s="41" t="s">
        <v>38</v>
      </c>
      <c r="C5" s="56"/>
      <c r="D5" s="72" t="s">
        <v>36</v>
      </c>
      <c r="E5" s="56"/>
      <c r="F5" s="56"/>
      <c r="G5" s="56"/>
      <c r="H5" s="51"/>
      <c r="I5" s="51"/>
      <c r="J5" s="51"/>
      <c r="K5" s="51"/>
      <c r="L5" s="57"/>
      <c r="M5" s="57"/>
      <c r="N5" s="57"/>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row>
    <row r="6" spans="1:73">
      <c r="A6" s="41">
        <f>IF(ROWS(Paramètres!$B$1:'Paramètres'!B5)-1&lt;Paramètres!$B$2,Paramètres!$B$1+ROWS(Paramètres!$B$1:'Paramètres'!B5)-1,"")</f>
        <v>42040</v>
      </c>
      <c r="B6" s="41" t="s">
        <v>38</v>
      </c>
      <c r="C6" s="51"/>
      <c r="D6" s="51"/>
      <c r="E6" s="56"/>
      <c r="F6" s="56"/>
      <c r="G6" s="51"/>
      <c r="H6" s="56"/>
      <c r="I6" s="51"/>
      <c r="J6" s="51"/>
      <c r="K6" s="51"/>
      <c r="L6" s="57"/>
      <c r="M6" s="57"/>
      <c r="N6" s="57"/>
      <c r="O6" s="58"/>
      <c r="P6" s="58"/>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row>
    <row r="7" spans="1:73">
      <c r="A7" s="41">
        <f>IF(ROWS(Paramètres!$B$1:'Paramètres'!B6)-1&lt;Paramètres!$B$2,Paramètres!$B$1+ROWS(Paramètres!$B$1:'Paramètres'!B6)-1,"")</f>
        <v>42041</v>
      </c>
      <c r="B7" s="41" t="s">
        <v>38</v>
      </c>
      <c r="C7" s="51"/>
      <c r="D7" s="51" t="s">
        <v>36</v>
      </c>
      <c r="E7" s="51"/>
      <c r="F7" s="56"/>
      <c r="G7" s="51"/>
      <c r="H7" s="51"/>
      <c r="I7" s="56"/>
      <c r="J7" s="51"/>
      <c r="K7" s="51"/>
      <c r="L7" s="57"/>
      <c r="M7" s="57"/>
      <c r="N7" s="57"/>
      <c r="O7" s="58"/>
      <c r="P7" s="58"/>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row>
    <row r="8" spans="1:73">
      <c r="A8" s="41">
        <f>IF(ROWS(Paramètres!$B$1:'Paramètres'!B7)-1&lt;Paramètres!$B$2,Paramètres!$B$1+ROWS(Paramètres!$B$1:'Paramètres'!B7)-1,"")</f>
        <v>42042</v>
      </c>
      <c r="B8" s="41" t="s">
        <v>37</v>
      </c>
      <c r="C8" s="51" t="s">
        <v>36</v>
      </c>
      <c r="D8" s="51" t="s">
        <v>36</v>
      </c>
      <c r="E8" s="51"/>
      <c r="F8" s="56"/>
      <c r="G8" s="51"/>
      <c r="H8" s="51"/>
      <c r="I8" s="51"/>
      <c r="J8" s="56"/>
      <c r="K8" s="51"/>
      <c r="L8" s="57"/>
      <c r="M8" s="57"/>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row>
    <row r="9" spans="1:73">
      <c r="A9" s="41">
        <f>IF(ROWS(Paramètres!$B$1:'Paramètres'!B8)-1&lt;Paramètres!$B$2,Paramètres!$B$1+ROWS(Paramètres!$B$1:'Paramètres'!B8)-1,"")</f>
        <v>42043</v>
      </c>
      <c r="B9" s="41" t="s">
        <v>37</v>
      </c>
      <c r="C9" s="56"/>
      <c r="D9" s="56"/>
      <c r="E9" s="51"/>
      <c r="F9" s="56"/>
      <c r="G9" s="51"/>
      <c r="H9" s="51"/>
      <c r="I9" s="51"/>
      <c r="J9" s="51"/>
      <c r="K9" s="56"/>
      <c r="L9" s="57"/>
      <c r="M9" s="57"/>
      <c r="N9" s="57"/>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row>
    <row r="10" spans="1:73">
      <c r="A10" s="41">
        <f>IF(ROWS(Paramètres!$B$1:'Paramètres'!B9)-1&lt;Paramètres!$B$2,Paramètres!$B$1+ROWS(Paramètres!$B$1:'Paramètres'!B9)-1,"")</f>
        <v>42044</v>
      </c>
      <c r="B10" s="41" t="s">
        <v>38</v>
      </c>
      <c r="C10" s="56"/>
      <c r="D10" s="72" t="s">
        <v>36</v>
      </c>
      <c r="E10" s="51"/>
      <c r="F10" s="56"/>
      <c r="G10" s="51"/>
      <c r="H10" s="51"/>
      <c r="I10" s="51"/>
      <c r="J10" s="51"/>
      <c r="K10" s="51"/>
      <c r="L10" s="58"/>
      <c r="M10" s="57"/>
      <c r="N10" s="57"/>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row>
    <row r="11" spans="1:73">
      <c r="A11" s="41">
        <f>IF(ROWS(Paramètres!$B$1:'Paramètres'!B10)-1&lt;Paramètres!$B$2,Paramètres!$B$1+ROWS(Paramètres!$B$1:'Paramètres'!B10)-1,"")</f>
        <v>42045</v>
      </c>
      <c r="B11" s="41" t="s">
        <v>38</v>
      </c>
      <c r="C11" s="51"/>
      <c r="D11" s="51"/>
      <c r="E11" s="51"/>
      <c r="F11" s="56"/>
      <c r="G11" s="51"/>
      <c r="H11" s="51"/>
      <c r="I11" s="51"/>
      <c r="J11" s="51"/>
      <c r="K11" s="51"/>
      <c r="L11" s="57"/>
      <c r="M11" s="58"/>
      <c r="N11" s="57"/>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row>
    <row r="12" spans="1:73">
      <c r="A12" s="41">
        <f>IF(ROWS(Paramètres!$B$1:'Paramètres'!B11)-1&lt;Paramètres!$B$2,Paramètres!$B$1+ROWS(Paramètres!$B$1:'Paramètres'!B11)-1,"")</f>
        <v>42046</v>
      </c>
      <c r="B12" s="41" t="s">
        <v>38</v>
      </c>
      <c r="C12" s="51" t="s">
        <v>36</v>
      </c>
      <c r="D12" s="51"/>
      <c r="E12" s="51"/>
      <c r="F12" s="56"/>
      <c r="G12" s="51"/>
      <c r="H12" s="51"/>
      <c r="I12" s="51"/>
      <c r="J12" s="51"/>
      <c r="K12" s="51"/>
      <c r="L12" s="57"/>
      <c r="M12" s="57"/>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row>
    <row r="13" spans="1:73">
      <c r="A13" s="41">
        <f>IF(ROWS(Paramètres!$B$1:'Paramètres'!B12)-1&lt;Paramètres!$B$2,Paramètres!$B$1+ROWS(Paramètres!$B$1:'Paramètres'!B12)-1,"")</f>
        <v>42047</v>
      </c>
      <c r="B13" s="41" t="s">
        <v>38</v>
      </c>
      <c r="C13" s="51"/>
      <c r="D13" s="51"/>
      <c r="E13" s="51"/>
      <c r="F13" s="56"/>
      <c r="G13" s="51"/>
      <c r="H13" s="51"/>
      <c r="I13" s="51"/>
      <c r="J13" s="51"/>
      <c r="K13" s="51"/>
      <c r="L13" s="57"/>
      <c r="M13" s="57"/>
      <c r="N13" s="57"/>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row>
    <row r="14" spans="1:73">
      <c r="A14" s="41">
        <f>IF(ROWS(Paramètres!$B$1:'Paramètres'!B13)-1&lt;Paramètres!$B$2,Paramètres!$B$1+ROWS(Paramètres!$B$1:'Paramètres'!B13)-1,"")</f>
        <v>42048</v>
      </c>
      <c r="B14" s="41" t="s">
        <v>38</v>
      </c>
      <c r="C14" s="51" t="s">
        <v>36</v>
      </c>
      <c r="D14" s="51" t="s">
        <v>36</v>
      </c>
      <c r="E14" s="51"/>
      <c r="F14" s="56"/>
      <c r="G14" s="51"/>
      <c r="H14" s="51"/>
      <c r="I14" s="51"/>
      <c r="J14" s="51"/>
      <c r="K14" s="51"/>
      <c r="L14" s="57"/>
      <c r="M14" s="57"/>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row>
    <row r="15" spans="1:73">
      <c r="A15" s="41">
        <f>IF(ROWS(Paramètres!$B$1:'Paramètres'!B14)-1&lt;Paramètres!$B$2,Paramètres!$B$1+ROWS(Paramètres!$B$1:'Paramètres'!B14)-1,"")</f>
        <v>42049</v>
      </c>
      <c r="B15" s="41" t="s">
        <v>37</v>
      </c>
      <c r="C15" s="51"/>
      <c r="D15" s="51" t="s">
        <v>36</v>
      </c>
      <c r="E15" s="51"/>
      <c r="F15" s="56"/>
      <c r="G15" s="51"/>
      <c r="H15" s="51"/>
      <c r="I15" s="51"/>
      <c r="J15" s="51"/>
      <c r="K15" s="51"/>
      <c r="L15" s="57"/>
      <c r="M15" s="58"/>
      <c r="N15" s="57"/>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row>
    <row r="16" spans="1:73">
      <c r="A16" s="41">
        <f>IF(ROWS(Paramètres!$B$1:'Paramètres'!B15)-1&lt;Paramètres!$B$2,Paramètres!$B$1+ROWS(Paramètres!$B$1:'Paramètres'!B15)-1,"")</f>
        <v>42050</v>
      </c>
      <c r="B16" s="41" t="s">
        <v>37</v>
      </c>
      <c r="C16" s="51"/>
      <c r="D16" s="51" t="s">
        <v>36</v>
      </c>
      <c r="E16" s="51"/>
      <c r="F16" s="56"/>
      <c r="G16" s="51"/>
      <c r="H16" s="51"/>
      <c r="I16" s="51"/>
      <c r="J16" s="51"/>
      <c r="K16" s="51"/>
      <c r="L16" s="58"/>
      <c r="M16" s="57"/>
      <c r="N16" s="57"/>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row>
    <row r="17" spans="1:67">
      <c r="A17" s="41">
        <f>IF(ROWS(Paramètres!$B$1:'Paramètres'!B16)-1&lt;Paramètres!$B$2,Paramètres!$B$1+ROWS(Paramètres!$B$1:'Paramètres'!B16)-1,"")</f>
        <v>42051</v>
      </c>
      <c r="B17" s="41" t="s">
        <v>38</v>
      </c>
      <c r="C17" s="51" t="s">
        <v>36</v>
      </c>
      <c r="D17" s="51"/>
      <c r="E17" s="51"/>
      <c r="F17" s="56"/>
      <c r="G17" s="51"/>
      <c r="H17" s="51"/>
      <c r="I17" s="51"/>
      <c r="J17" s="51"/>
      <c r="K17" s="56"/>
      <c r="L17" s="57"/>
      <c r="M17" s="57"/>
      <c r="N17" s="57"/>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row>
    <row r="18" spans="1:67">
      <c r="A18" s="41">
        <f>IF(ROWS(Paramètres!$B$1:'Paramètres'!B17)-1&lt;Paramètres!$B$2,Paramètres!$B$1+ROWS(Paramètres!$B$1:'Paramètres'!B17)-1,"")</f>
        <v>42052</v>
      </c>
      <c r="B18" s="41" t="s">
        <v>38</v>
      </c>
      <c r="C18" s="51"/>
      <c r="D18" s="51" t="s">
        <v>36</v>
      </c>
      <c r="E18" s="51"/>
      <c r="F18" s="56"/>
      <c r="G18" s="51"/>
      <c r="H18" s="51"/>
      <c r="I18" s="51"/>
      <c r="J18" s="56"/>
      <c r="K18" s="51"/>
      <c r="L18" s="57"/>
      <c r="M18" s="57"/>
      <c r="N18" s="57"/>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row>
    <row r="19" spans="1:67">
      <c r="A19" s="41">
        <f>IF(ROWS(Paramètres!$B$1:'Paramètres'!B18)-1&lt;Paramètres!$B$2,Paramètres!$B$1+ROWS(Paramètres!$B$1:'Paramètres'!B18)-1,"")</f>
        <v>42053</v>
      </c>
      <c r="B19" s="41" t="s">
        <v>38</v>
      </c>
      <c r="C19" s="51"/>
      <c r="D19" s="51"/>
      <c r="E19" s="51"/>
      <c r="F19" s="56"/>
      <c r="G19" s="51"/>
      <c r="H19" s="51"/>
      <c r="I19" s="56"/>
      <c r="J19" s="51"/>
      <c r="K19" s="51"/>
      <c r="L19" s="57"/>
      <c r="M19" s="57"/>
      <c r="N19" s="57"/>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8"/>
      <c r="BF19" s="58"/>
      <c r="BG19" s="58"/>
      <c r="BH19" s="58"/>
      <c r="BI19" s="58"/>
      <c r="BJ19" s="58"/>
      <c r="BK19" s="58"/>
      <c r="BL19" s="58"/>
      <c r="BM19" s="58"/>
      <c r="BN19" s="58"/>
      <c r="BO19" s="58"/>
    </row>
    <row r="20" spans="1:67">
      <c r="A20" s="41">
        <f>IF(ROWS(Paramètres!$B$1:'Paramètres'!B19)-1&lt;Paramètres!$B$2,Paramètres!$B$1+ROWS(Paramètres!$B$1:'Paramètres'!B19)-1,"")</f>
        <v>42054</v>
      </c>
      <c r="B20" s="41" t="s">
        <v>38</v>
      </c>
      <c r="C20" s="51"/>
      <c r="D20" s="51" t="s">
        <v>36</v>
      </c>
      <c r="E20" s="51"/>
      <c r="F20" s="56"/>
      <c r="G20" s="51"/>
      <c r="H20" s="56"/>
      <c r="I20" s="51"/>
      <c r="J20" s="51"/>
      <c r="K20" s="51"/>
      <c r="L20" s="57"/>
      <c r="M20" s="57"/>
      <c r="N20" s="57"/>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row>
    <row r="21" spans="1:67">
      <c r="A21" s="41">
        <f>IF(ROWS(Paramètres!$B$1:'Paramètres'!B20)-1&lt;Paramètres!$B$2,Paramètres!$B$1+ROWS(Paramètres!$B$1:'Paramètres'!B20)-1,"")</f>
        <v>42055</v>
      </c>
      <c r="B21" s="41" t="s">
        <v>38</v>
      </c>
      <c r="C21" s="51"/>
      <c r="D21" s="51" t="s">
        <v>36</v>
      </c>
      <c r="E21" s="51"/>
      <c r="F21" s="56"/>
      <c r="G21" s="56"/>
      <c r="H21" s="51"/>
      <c r="I21" s="51"/>
      <c r="J21" s="51"/>
      <c r="K21" s="51"/>
      <c r="L21" s="57"/>
      <c r="M21" s="57"/>
      <c r="N21" s="57"/>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row>
    <row r="22" spans="1:67">
      <c r="A22" s="41">
        <f>IF(ROWS(Paramètres!$B$1:'Paramètres'!B21)-1&lt;Paramètres!$B$2,Paramètres!$B$1+ROWS(Paramètres!$B$1:'Paramètres'!B21)-1,"")</f>
        <v>42056</v>
      </c>
      <c r="B22" s="41" t="s">
        <v>37</v>
      </c>
      <c r="C22" s="51"/>
      <c r="D22" s="51" t="s">
        <v>36</v>
      </c>
      <c r="E22" s="51"/>
      <c r="F22" s="56"/>
      <c r="G22" s="51"/>
      <c r="H22" s="51"/>
      <c r="I22" s="51"/>
      <c r="J22" s="51"/>
      <c r="K22" s="51"/>
      <c r="L22" s="57"/>
      <c r="M22" s="57"/>
      <c r="N22" s="57"/>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c r="BA22" s="58"/>
      <c r="BB22" s="58"/>
      <c r="BC22" s="58"/>
      <c r="BD22" s="58"/>
      <c r="BE22" s="58"/>
      <c r="BF22" s="58"/>
      <c r="BG22" s="58"/>
      <c r="BH22" s="58"/>
      <c r="BI22" s="58"/>
      <c r="BJ22" s="58"/>
      <c r="BK22" s="58"/>
      <c r="BL22" s="58"/>
      <c r="BM22" s="58"/>
      <c r="BN22" s="58"/>
      <c r="BO22" s="58"/>
    </row>
    <row r="23" spans="1:67">
      <c r="A23" s="41">
        <f>IF(ROWS(Paramètres!$B$1:'Paramètres'!B22)-1&lt;Paramètres!$B$2,Paramètres!$B$1+ROWS(Paramètres!$B$1:'Paramètres'!B22)-1,"")</f>
        <v>42057</v>
      </c>
      <c r="B23" s="41" t="s">
        <v>37</v>
      </c>
      <c r="C23" s="51" t="s">
        <v>36</v>
      </c>
      <c r="D23" s="51" t="s">
        <v>36</v>
      </c>
      <c r="E23" s="56"/>
      <c r="F23" s="56"/>
      <c r="G23" s="51"/>
      <c r="H23" s="51"/>
      <c r="I23" s="51"/>
      <c r="J23" s="51"/>
      <c r="K23" s="51"/>
      <c r="L23" s="57"/>
      <c r="M23" s="57"/>
      <c r="N23" s="57"/>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c r="BA23" s="58"/>
      <c r="BB23" s="58"/>
      <c r="BC23" s="58"/>
      <c r="BD23" s="58"/>
      <c r="BE23" s="58"/>
      <c r="BF23" s="58"/>
      <c r="BG23" s="58"/>
      <c r="BH23" s="58"/>
      <c r="BI23" s="58"/>
      <c r="BJ23" s="58"/>
      <c r="BK23" s="58"/>
      <c r="BL23" s="58"/>
      <c r="BM23" s="58"/>
      <c r="BN23" s="58"/>
      <c r="BO23" s="58"/>
    </row>
    <row r="24" spans="1:67">
      <c r="A24" s="41">
        <f>IF(ROWS(Paramètres!$B$1:'Paramètres'!B23)-1&lt;Paramètres!$B$2,Paramètres!$B$1+ROWS(Paramètres!$B$1:'Paramètres'!B23)-1,"")</f>
        <v>42058</v>
      </c>
      <c r="B24" s="41" t="s">
        <v>38</v>
      </c>
      <c r="C24" s="56" t="s">
        <v>36</v>
      </c>
      <c r="D24" s="56"/>
      <c r="E24" s="51"/>
      <c r="F24" s="56"/>
      <c r="G24" s="51"/>
      <c r="H24" s="51"/>
      <c r="I24" s="51"/>
      <c r="J24" s="51"/>
      <c r="K24" s="51"/>
      <c r="L24" s="57"/>
      <c r="M24" s="57"/>
      <c r="N24" s="57"/>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row>
    <row r="25" spans="1:67">
      <c r="A25" s="41">
        <f>IF(ROWS(Paramètres!$B$1:'Paramètres'!B24)-1&lt;Paramètres!$B$2,Paramètres!$B$1+ROWS(Paramètres!$B$1:'Paramètres'!B24)-1,"")</f>
        <v>42059</v>
      </c>
      <c r="B25" s="41" t="s">
        <v>38</v>
      </c>
      <c r="C25" s="51"/>
      <c r="D25" s="51"/>
      <c r="E25" s="56"/>
      <c r="F25" s="56"/>
      <c r="G25" s="51"/>
      <c r="H25" s="51"/>
      <c r="I25" s="51"/>
      <c r="J25" s="51"/>
      <c r="K25" s="51"/>
      <c r="L25" s="57"/>
      <c r="M25" s="57"/>
      <c r="N25" s="57"/>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c r="BA25" s="58"/>
      <c r="BB25" s="58"/>
      <c r="BC25" s="58"/>
      <c r="BD25" s="58"/>
      <c r="BE25" s="58"/>
      <c r="BF25" s="58"/>
      <c r="BG25" s="58"/>
      <c r="BH25" s="58"/>
      <c r="BI25" s="58"/>
      <c r="BJ25" s="58"/>
      <c r="BK25" s="58"/>
      <c r="BL25" s="58"/>
      <c r="BM25" s="58"/>
      <c r="BN25" s="58"/>
      <c r="BO25" s="58"/>
    </row>
    <row r="26" spans="1:67">
      <c r="A26" s="41">
        <f>IF(ROWS(Paramètres!$B$1:'Paramètres'!B25)-1&lt;Paramètres!$B$2,Paramètres!$B$1+ROWS(Paramètres!$B$1:'Paramètres'!B25)-1,"")</f>
        <v>42060</v>
      </c>
      <c r="B26" s="41" t="s">
        <v>38</v>
      </c>
      <c r="C26" s="51"/>
      <c r="D26" s="51"/>
      <c r="E26" s="51"/>
      <c r="F26" s="56"/>
      <c r="G26" s="51"/>
      <c r="H26" s="51"/>
      <c r="I26" s="51"/>
      <c r="J26" s="51"/>
      <c r="K26" s="51"/>
      <c r="L26" s="57"/>
      <c r="M26" s="57"/>
      <c r="N26" s="57"/>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c r="BA26" s="58"/>
      <c r="BB26" s="58"/>
      <c r="BC26" s="58"/>
      <c r="BD26" s="58"/>
      <c r="BE26" s="58"/>
      <c r="BF26" s="58"/>
      <c r="BG26" s="58"/>
      <c r="BH26" s="58"/>
      <c r="BI26" s="58"/>
      <c r="BJ26" s="58"/>
      <c r="BK26" s="58"/>
      <c r="BL26" s="58"/>
      <c r="BM26" s="58"/>
      <c r="BN26" s="58"/>
      <c r="BO26" s="58"/>
    </row>
    <row r="27" spans="1:67">
      <c r="A27" s="41">
        <f>IF(ROWS(Paramètres!$B$1:'Paramètres'!B26)-1&lt;Paramètres!$B$2,Paramètres!$B$1+ROWS(Paramètres!$B$1:'Paramètres'!B26)-1,"")</f>
        <v>42061</v>
      </c>
      <c r="B27" s="41" t="s">
        <v>38</v>
      </c>
      <c r="C27" s="51"/>
      <c r="D27" s="51"/>
      <c r="E27" s="51"/>
      <c r="F27" s="56"/>
      <c r="G27" s="56"/>
      <c r="H27" s="51"/>
      <c r="I27" s="51"/>
      <c r="J27" s="51"/>
      <c r="K27" s="51"/>
      <c r="L27" s="57"/>
      <c r="M27" s="57"/>
      <c r="N27" s="57"/>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c r="BD27" s="58"/>
      <c r="BE27" s="58"/>
      <c r="BF27" s="58"/>
      <c r="BG27" s="58"/>
      <c r="BH27" s="58"/>
      <c r="BI27" s="58"/>
      <c r="BJ27" s="58"/>
      <c r="BK27" s="58"/>
      <c r="BL27" s="58"/>
      <c r="BM27" s="58"/>
      <c r="BN27" s="58"/>
      <c r="BO27" s="58"/>
    </row>
    <row r="28" spans="1:67">
      <c r="A28" s="41">
        <f>IF(ROWS(Paramètres!$B$1:'Paramètres'!B27)-1&lt;Paramètres!$B$2,Paramètres!$B$1+ROWS(Paramètres!$B$1:'Paramètres'!B27)-1,"")</f>
        <v>42062</v>
      </c>
      <c r="B28" s="41" t="s">
        <v>38</v>
      </c>
      <c r="C28" s="51"/>
      <c r="D28" s="51"/>
      <c r="E28" s="51"/>
      <c r="F28" s="56"/>
      <c r="G28" s="51"/>
      <c r="H28" s="56"/>
      <c r="I28" s="51"/>
      <c r="J28" s="51"/>
      <c r="K28" s="51"/>
      <c r="L28" s="57"/>
      <c r="M28" s="57"/>
      <c r="N28" s="57"/>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c r="BM28" s="58"/>
      <c r="BN28" s="58"/>
      <c r="BO28" s="58"/>
    </row>
    <row r="29" spans="1:67">
      <c r="A29" s="41">
        <f>IF(ROWS(Paramètres!$B$1:'Paramètres'!B28)-1&lt;Paramètres!$B$2,Paramètres!$B$1+ROWS(Paramètres!$B$1:'Paramètres'!B28)-1,"")</f>
        <v>42063</v>
      </c>
      <c r="B29" s="41" t="s">
        <v>37</v>
      </c>
      <c r="C29" s="51"/>
      <c r="D29" s="51"/>
      <c r="E29" s="51"/>
      <c r="F29" s="56"/>
      <c r="G29" s="51"/>
      <c r="H29" s="51"/>
      <c r="I29" s="56"/>
      <c r="J29" s="51"/>
      <c r="K29" s="51"/>
      <c r="L29" s="57"/>
      <c r="M29" s="57"/>
      <c r="N29" s="57"/>
      <c r="O29" s="58"/>
      <c r="P29" s="58"/>
      <c r="Q29" s="58"/>
      <c r="R29" s="58"/>
      <c r="S29" s="58"/>
      <c r="T29" s="58"/>
      <c r="U29" s="58"/>
      <c r="V29" s="58"/>
      <c r="W29" s="58"/>
      <c r="X29" s="58"/>
      <c r="Y29" s="58"/>
      <c r="Z29" s="58"/>
      <c r="AA29" s="58"/>
      <c r="AB29" s="58"/>
      <c r="AC29" s="58"/>
      <c r="AD29" s="58"/>
      <c r="AE29" s="58"/>
      <c r="AF29" s="58"/>
      <c r="AG29" s="58"/>
      <c r="AH29" s="58"/>
      <c r="AI29" s="58"/>
      <c r="AJ29" s="58"/>
      <c r="AK29" s="58"/>
      <c r="AL29" s="58"/>
      <c r="AM29" s="58"/>
      <c r="AN29" s="58"/>
      <c r="AO29" s="58"/>
      <c r="AP29" s="58"/>
      <c r="AQ29" s="58"/>
      <c r="AR29" s="58"/>
      <c r="AS29" s="58"/>
      <c r="AT29" s="58"/>
      <c r="AU29" s="58"/>
      <c r="AV29" s="58"/>
      <c r="AW29" s="58"/>
      <c r="AX29" s="58"/>
      <c r="AY29" s="58"/>
      <c r="AZ29" s="58"/>
      <c r="BA29" s="58"/>
      <c r="BB29" s="58"/>
      <c r="BC29" s="58"/>
      <c r="BD29" s="58"/>
      <c r="BE29" s="58"/>
      <c r="BF29" s="58"/>
      <c r="BG29" s="58"/>
      <c r="BH29" s="58"/>
      <c r="BI29" s="58"/>
      <c r="BJ29" s="58"/>
      <c r="BK29" s="58"/>
      <c r="BL29" s="58"/>
      <c r="BM29" s="58"/>
      <c r="BN29" s="58"/>
      <c r="BO29" s="58"/>
    </row>
    <row r="30" spans="1:67">
      <c r="A30" s="41" t="str">
        <f>IF(ROWS(Paramètres!$B$1:'Paramètres'!B29)-1&lt;Paramètres!$B$2,Paramètres!$B$1+ROWS(Paramètres!$B$1:'Paramètres'!B29)-1,"")</f>
        <v/>
      </c>
      <c r="B30" s="41" t="e">
        <v>#VALUE!</v>
      </c>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row>
    <row r="31" spans="1:67">
      <c r="A31" s="41" t="str">
        <f>IF(ROWS(Paramètres!$B$1:'Paramètres'!B30)-1&lt;Paramètres!$B$2,Paramètres!$B$1+ROWS(Paramètres!$B$1:'Paramètres'!B30)-1,"")</f>
        <v/>
      </c>
      <c r="B31" s="41" t="e">
        <v>#VALUE!</v>
      </c>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row>
    <row r="32" spans="1:67">
      <c r="A32" s="41" t="str">
        <f>IF(ROWS(Paramètres!$B$1:'Paramètres'!B31)-1&lt;Paramètres!$B$2,Paramètres!$B$1+ROWS(Paramètres!$B$1:'Paramètres'!B31)-1,"")</f>
        <v/>
      </c>
      <c r="B32" s="41" t="e">
        <v>#VALUE!</v>
      </c>
      <c r="C32" s="51"/>
      <c r="D32" s="51"/>
      <c r="E32" s="51"/>
      <c r="F32" s="51"/>
      <c r="G32" s="51"/>
      <c r="H32" s="51"/>
      <c r="I32" s="51"/>
      <c r="J32" s="56"/>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row>
    <row r="33" spans="1:67">
      <c r="A33" s="39" t="s">
        <v>40</v>
      </c>
      <c r="B33" s="60" t="s">
        <v>34</v>
      </c>
      <c r="C33" s="51">
        <f>COUNTIFS(C$2:C$31,"AS",JSFERIE,"Jrs")</f>
        <v>5</v>
      </c>
      <c r="D33" s="51">
        <f>COUNTIFS(D$2:D$31,"AS",JSFERIE,"Jrs")</f>
        <v>8</v>
      </c>
      <c r="E33" s="51">
        <f>COUNTIFS(E$2:E$31,"AS",JSFERIE,"Jrs")</f>
        <v>0</v>
      </c>
      <c r="F33" s="51">
        <f t="shared" ref="F33:BO33" si="0">COUNTIFS(F$2:F$31,"x",JSFERIE,"Jrs")</f>
        <v>0</v>
      </c>
      <c r="G33" s="51">
        <f t="shared" si="0"/>
        <v>0</v>
      </c>
      <c r="H33" s="51">
        <f t="shared" si="0"/>
        <v>0</v>
      </c>
      <c r="I33" s="51">
        <f t="shared" si="0"/>
        <v>0</v>
      </c>
      <c r="J33" s="51">
        <f t="shared" si="0"/>
        <v>0</v>
      </c>
      <c r="K33" s="51">
        <f t="shared" si="0"/>
        <v>0</v>
      </c>
      <c r="L33" s="51">
        <f t="shared" si="0"/>
        <v>0</v>
      </c>
      <c r="M33" s="51">
        <f t="shared" si="0"/>
        <v>0</v>
      </c>
      <c r="N33" s="51">
        <f t="shared" si="0"/>
        <v>0</v>
      </c>
      <c r="O33" s="51">
        <f t="shared" si="0"/>
        <v>0</v>
      </c>
      <c r="P33" s="51">
        <f t="shared" si="0"/>
        <v>0</v>
      </c>
      <c r="Q33" s="51">
        <f t="shared" si="0"/>
        <v>0</v>
      </c>
      <c r="R33" s="51">
        <f t="shared" si="0"/>
        <v>0</v>
      </c>
      <c r="S33" s="51">
        <f t="shared" si="0"/>
        <v>0</v>
      </c>
      <c r="T33" s="51">
        <f t="shared" si="0"/>
        <v>0</v>
      </c>
      <c r="U33" s="51">
        <f t="shared" si="0"/>
        <v>0</v>
      </c>
      <c r="V33" s="51">
        <f t="shared" si="0"/>
        <v>0</v>
      </c>
      <c r="W33" s="51">
        <f t="shared" si="0"/>
        <v>0</v>
      </c>
      <c r="X33" s="51">
        <f t="shared" si="0"/>
        <v>0</v>
      </c>
      <c r="Y33" s="51">
        <f t="shared" si="0"/>
        <v>0</v>
      </c>
      <c r="Z33" s="51">
        <f t="shared" si="0"/>
        <v>0</v>
      </c>
      <c r="AA33" s="51">
        <f t="shared" si="0"/>
        <v>0</v>
      </c>
      <c r="AB33" s="51">
        <f t="shared" si="0"/>
        <v>0</v>
      </c>
      <c r="AC33" s="51">
        <f t="shared" si="0"/>
        <v>0</v>
      </c>
      <c r="AD33" s="51">
        <f t="shared" si="0"/>
        <v>0</v>
      </c>
      <c r="AE33" s="51">
        <f t="shared" si="0"/>
        <v>0</v>
      </c>
      <c r="AF33" s="51">
        <f t="shared" si="0"/>
        <v>0</v>
      </c>
      <c r="AG33" s="51">
        <f t="shared" si="0"/>
        <v>0</v>
      </c>
      <c r="AH33" s="51">
        <f t="shared" si="0"/>
        <v>0</v>
      </c>
      <c r="AI33" s="51">
        <f t="shared" si="0"/>
        <v>0</v>
      </c>
      <c r="AJ33" s="51">
        <f t="shared" si="0"/>
        <v>0</v>
      </c>
      <c r="AK33" s="51">
        <f t="shared" si="0"/>
        <v>0</v>
      </c>
      <c r="AL33" s="51">
        <f t="shared" si="0"/>
        <v>0</v>
      </c>
      <c r="AM33" s="51">
        <f t="shared" si="0"/>
        <v>0</v>
      </c>
      <c r="AN33" s="51">
        <f t="shared" si="0"/>
        <v>0</v>
      </c>
      <c r="AO33" s="51">
        <f t="shared" si="0"/>
        <v>0</v>
      </c>
      <c r="AP33" s="51">
        <f t="shared" si="0"/>
        <v>0</v>
      </c>
      <c r="AQ33" s="51">
        <f t="shared" si="0"/>
        <v>0</v>
      </c>
      <c r="AR33" s="51">
        <f t="shared" si="0"/>
        <v>0</v>
      </c>
      <c r="AS33" s="51">
        <f t="shared" si="0"/>
        <v>0</v>
      </c>
      <c r="AT33" s="51">
        <f t="shared" si="0"/>
        <v>0</v>
      </c>
      <c r="AU33" s="51">
        <f t="shared" si="0"/>
        <v>0</v>
      </c>
      <c r="AV33" s="51">
        <f t="shared" si="0"/>
        <v>0</v>
      </c>
      <c r="AW33" s="51">
        <f t="shared" si="0"/>
        <v>0</v>
      </c>
      <c r="AX33" s="51">
        <f t="shared" si="0"/>
        <v>0</v>
      </c>
      <c r="AY33" s="51">
        <f t="shared" si="0"/>
        <v>0</v>
      </c>
      <c r="AZ33" s="51">
        <f t="shared" si="0"/>
        <v>0</v>
      </c>
      <c r="BA33" s="51">
        <f t="shared" si="0"/>
        <v>0</v>
      </c>
      <c r="BB33" s="51">
        <f t="shared" si="0"/>
        <v>0</v>
      </c>
      <c r="BC33" s="51">
        <f t="shared" si="0"/>
        <v>0</v>
      </c>
      <c r="BD33" s="51">
        <f t="shared" si="0"/>
        <v>0</v>
      </c>
      <c r="BE33" s="51">
        <f t="shared" si="0"/>
        <v>0</v>
      </c>
      <c r="BF33" s="51">
        <f t="shared" si="0"/>
        <v>0</v>
      </c>
      <c r="BG33" s="51">
        <f t="shared" si="0"/>
        <v>0</v>
      </c>
      <c r="BH33" s="51">
        <f t="shared" si="0"/>
        <v>0</v>
      </c>
      <c r="BI33" s="51">
        <f t="shared" si="0"/>
        <v>0</v>
      </c>
      <c r="BJ33" s="51">
        <f t="shared" si="0"/>
        <v>0</v>
      </c>
      <c r="BK33" s="51">
        <f t="shared" si="0"/>
        <v>0</v>
      </c>
      <c r="BL33" s="51">
        <f t="shared" si="0"/>
        <v>0</v>
      </c>
      <c r="BM33" s="51">
        <f t="shared" si="0"/>
        <v>0</v>
      </c>
      <c r="BN33" s="51">
        <f t="shared" si="0"/>
        <v>0</v>
      </c>
      <c r="BO33" s="51">
        <f t="shared" si="0"/>
        <v>0</v>
      </c>
    </row>
    <row r="34" spans="1:67">
      <c r="A34" s="39" t="s">
        <v>39</v>
      </c>
      <c r="B34" s="60" t="s">
        <v>35</v>
      </c>
      <c r="C34" s="51">
        <f>COUNTIFS(C$2:C$31,"AS",JSFERIE,"Feri")</f>
        <v>3</v>
      </c>
      <c r="D34" s="51">
        <f>COUNTIFS(D$2:D$31,"AS",JSFERIE,"Feri")</f>
        <v>5</v>
      </c>
      <c r="E34" s="51">
        <f>COUNTIFS(E$2:E$31,"AS",JSFERIE,"Feri")</f>
        <v>0</v>
      </c>
      <c r="F34" s="51">
        <f t="shared" ref="F34:BO34" si="1">COUNTIFS(F$2:F$31,"x",JSFERIE,"Feri")</f>
        <v>0</v>
      </c>
      <c r="G34" s="51">
        <f t="shared" si="1"/>
        <v>0</v>
      </c>
      <c r="H34" s="51">
        <f t="shared" si="1"/>
        <v>0</v>
      </c>
      <c r="I34" s="51">
        <f t="shared" si="1"/>
        <v>0</v>
      </c>
      <c r="J34" s="51">
        <f t="shared" si="1"/>
        <v>0</v>
      </c>
      <c r="K34" s="51">
        <f t="shared" si="1"/>
        <v>0</v>
      </c>
      <c r="L34" s="51">
        <f t="shared" si="1"/>
        <v>0</v>
      </c>
      <c r="M34" s="51">
        <f t="shared" si="1"/>
        <v>0</v>
      </c>
      <c r="N34" s="51">
        <f t="shared" si="1"/>
        <v>0</v>
      </c>
      <c r="O34" s="51">
        <f t="shared" si="1"/>
        <v>0</v>
      </c>
      <c r="P34" s="51">
        <f t="shared" si="1"/>
        <v>0</v>
      </c>
      <c r="Q34" s="51">
        <f t="shared" si="1"/>
        <v>0</v>
      </c>
      <c r="R34" s="51">
        <f t="shared" si="1"/>
        <v>0</v>
      </c>
      <c r="S34" s="51">
        <f t="shared" si="1"/>
        <v>0</v>
      </c>
      <c r="T34" s="51">
        <f t="shared" si="1"/>
        <v>0</v>
      </c>
      <c r="U34" s="51">
        <f t="shared" si="1"/>
        <v>0</v>
      </c>
      <c r="V34" s="51">
        <f t="shared" si="1"/>
        <v>0</v>
      </c>
      <c r="W34" s="51">
        <f t="shared" si="1"/>
        <v>0</v>
      </c>
      <c r="X34" s="51">
        <f t="shared" si="1"/>
        <v>0</v>
      </c>
      <c r="Y34" s="51">
        <f t="shared" si="1"/>
        <v>0</v>
      </c>
      <c r="Z34" s="51">
        <f t="shared" si="1"/>
        <v>0</v>
      </c>
      <c r="AA34" s="51">
        <f t="shared" si="1"/>
        <v>0</v>
      </c>
      <c r="AB34" s="51">
        <f t="shared" si="1"/>
        <v>0</v>
      </c>
      <c r="AC34" s="51">
        <f t="shared" si="1"/>
        <v>0</v>
      </c>
      <c r="AD34" s="51">
        <f t="shared" si="1"/>
        <v>0</v>
      </c>
      <c r="AE34" s="51">
        <f t="shared" si="1"/>
        <v>0</v>
      </c>
      <c r="AF34" s="51">
        <f t="shared" si="1"/>
        <v>0</v>
      </c>
      <c r="AG34" s="51">
        <f t="shared" si="1"/>
        <v>0</v>
      </c>
      <c r="AH34" s="51">
        <f t="shared" si="1"/>
        <v>0</v>
      </c>
      <c r="AI34" s="51">
        <f t="shared" si="1"/>
        <v>0</v>
      </c>
      <c r="AJ34" s="51">
        <f t="shared" si="1"/>
        <v>0</v>
      </c>
      <c r="AK34" s="51">
        <f t="shared" si="1"/>
        <v>0</v>
      </c>
      <c r="AL34" s="51">
        <f t="shared" si="1"/>
        <v>0</v>
      </c>
      <c r="AM34" s="51">
        <f t="shared" si="1"/>
        <v>0</v>
      </c>
      <c r="AN34" s="51">
        <f t="shared" si="1"/>
        <v>0</v>
      </c>
      <c r="AO34" s="51">
        <f t="shared" si="1"/>
        <v>0</v>
      </c>
      <c r="AP34" s="51">
        <f t="shared" si="1"/>
        <v>0</v>
      </c>
      <c r="AQ34" s="51">
        <f t="shared" si="1"/>
        <v>0</v>
      </c>
      <c r="AR34" s="51">
        <f t="shared" si="1"/>
        <v>0</v>
      </c>
      <c r="AS34" s="51">
        <f t="shared" si="1"/>
        <v>0</v>
      </c>
      <c r="AT34" s="51">
        <f t="shared" si="1"/>
        <v>0</v>
      </c>
      <c r="AU34" s="51">
        <f t="shared" si="1"/>
        <v>0</v>
      </c>
      <c r="AV34" s="51">
        <f t="shared" si="1"/>
        <v>0</v>
      </c>
      <c r="AW34" s="51">
        <f t="shared" si="1"/>
        <v>0</v>
      </c>
      <c r="AX34" s="51">
        <f t="shared" si="1"/>
        <v>0</v>
      </c>
      <c r="AY34" s="51">
        <f t="shared" si="1"/>
        <v>0</v>
      </c>
      <c r="AZ34" s="51">
        <f t="shared" si="1"/>
        <v>0</v>
      </c>
      <c r="BA34" s="51">
        <f t="shared" si="1"/>
        <v>0</v>
      </c>
      <c r="BB34" s="51">
        <f t="shared" si="1"/>
        <v>0</v>
      </c>
      <c r="BC34" s="51">
        <f t="shared" si="1"/>
        <v>0</v>
      </c>
      <c r="BD34" s="51">
        <f t="shared" si="1"/>
        <v>0</v>
      </c>
      <c r="BE34" s="51">
        <f t="shared" si="1"/>
        <v>0</v>
      </c>
      <c r="BF34" s="51">
        <f t="shared" si="1"/>
        <v>0</v>
      </c>
      <c r="BG34" s="51">
        <f t="shared" si="1"/>
        <v>0</v>
      </c>
      <c r="BH34" s="51">
        <f t="shared" si="1"/>
        <v>0</v>
      </c>
      <c r="BI34" s="51">
        <f t="shared" si="1"/>
        <v>0</v>
      </c>
      <c r="BJ34" s="51">
        <f t="shared" si="1"/>
        <v>0</v>
      </c>
      <c r="BK34" s="51">
        <f t="shared" si="1"/>
        <v>0</v>
      </c>
      <c r="BL34" s="51">
        <f t="shared" si="1"/>
        <v>0</v>
      </c>
      <c r="BM34" s="51">
        <f t="shared" si="1"/>
        <v>0</v>
      </c>
      <c r="BN34" s="51">
        <f t="shared" si="1"/>
        <v>0</v>
      </c>
      <c r="BO34" s="51">
        <f t="shared" si="1"/>
        <v>0</v>
      </c>
    </row>
    <row r="35" spans="1:67">
      <c r="C35" s="42"/>
      <c r="D35" s="42"/>
      <c r="E35" s="42"/>
      <c r="F35" s="42"/>
      <c r="G35" s="42"/>
      <c r="H35" s="42"/>
      <c r="I35" s="42"/>
      <c r="J35" s="42"/>
      <c r="K35" s="42"/>
      <c r="L35" s="42"/>
      <c r="M35" s="42"/>
      <c r="N35" s="42"/>
      <c r="O35" s="42"/>
    </row>
    <row r="37" spans="1:67">
      <c r="E37" s="40"/>
    </row>
    <row r="41" spans="1:67">
      <c r="D41">
        <v>1</v>
      </c>
    </row>
  </sheetData>
  <sortState columnSort="1" ref="C1:P1">
    <sortCondition ref="C1:P1"/>
  </sortState>
  <conditionalFormatting sqref="A2:A28 B2:B32">
    <cfRule type="expression" dxfId="30" priority="798">
      <formula>$A2&lt;&gt;""</formula>
    </cfRule>
  </conditionalFormatting>
  <conditionalFormatting sqref="A29:A32">
    <cfRule type="expression" dxfId="29" priority="805">
      <formula>$A29&lt;&gt;""</formula>
    </cfRule>
    <cfRule type="expression" dxfId="28" priority="806">
      <formula>OR(WEEKDAY(#REF!)=1,WEEKDAY(#REF!)=2)</formula>
    </cfRule>
  </conditionalFormatting>
  <conditionalFormatting sqref="A1 V1:XFD1">
    <cfRule type="expression" dxfId="27" priority="792">
      <formula>A1&lt;&gt;""</formula>
    </cfRule>
  </conditionalFormatting>
  <conditionalFormatting sqref="C1:U1 C2:BO29">
    <cfRule type="expression" dxfId="26" priority="785">
      <formula>C$1&lt;&gt;""</formula>
    </cfRule>
  </conditionalFormatting>
  <conditionalFormatting sqref="A2:A30">
    <cfRule type="expression" dxfId="25" priority="120">
      <formula>OR(A2=jours_fériés_année_en_cours)</formula>
    </cfRule>
    <cfRule type="expression" dxfId="24" priority="802">
      <formula>OR(WEEKDAY(A3)=1,WEEKDAY(A3)=2)</formula>
    </cfRule>
  </conditionalFormatting>
  <conditionalFormatting sqref="F37">
    <cfRule type="expression" dxfId="23" priority="735">
      <formula>IF(#REF!,"","")</formula>
    </cfRule>
  </conditionalFormatting>
  <conditionalFormatting sqref="A31:A32">
    <cfRule type="expression" dxfId="22" priority="175">
      <formula>IF($A$31="",$C$1&lt;&gt;"")</formula>
    </cfRule>
    <cfRule type="expression" dxfId="21" priority="188">
      <formula>A$1&lt;&gt;""</formula>
    </cfRule>
    <cfRule type="expression" dxfId="20" priority="733">
      <formula>IF($A$31="",$C$1&lt;&gt;"")</formula>
    </cfRule>
    <cfRule type="expression" dxfId="19" priority="741">
      <formula>A$1&lt;&gt;""</formula>
    </cfRule>
  </conditionalFormatting>
  <conditionalFormatting sqref="B29:B32">
    <cfRule type="expression" dxfId="18" priority="54">
      <formula>$A29&lt;&gt;""</formula>
    </cfRule>
    <cfRule type="expression" dxfId="17" priority="55">
      <formula>OR(WEEKDAY(#REF!)=1,WEEKDAY(#REF!)=2)</formula>
    </cfRule>
  </conditionalFormatting>
  <conditionalFormatting sqref="B1">
    <cfRule type="expression" dxfId="16" priority="51">
      <formula>B1&lt;&gt;""</formula>
    </cfRule>
  </conditionalFormatting>
  <conditionalFormatting sqref="B2:B30">
    <cfRule type="expression" dxfId="15" priority="46">
      <formula>OR(B2=feries)</formula>
    </cfRule>
    <cfRule type="expression" dxfId="14" priority="53">
      <formula>OR(WEEKDAY(B3)=1,WEEKDAY(B3)=2)</formula>
    </cfRule>
  </conditionalFormatting>
  <conditionalFormatting sqref="B31:B32">
    <cfRule type="expression" dxfId="13" priority="47">
      <formula>IF($A$31="",$C$1&lt;&gt;"")</formula>
    </cfRule>
    <cfRule type="expression" dxfId="12" priority="48">
      <formula>B$1&lt;&gt;""</formula>
    </cfRule>
    <cfRule type="expression" dxfId="11" priority="49">
      <formula>IF($A$31="",$C$1&lt;&gt;"")</formula>
    </cfRule>
    <cfRule type="expression" dxfId="10" priority="50">
      <formula>B$1&lt;&gt;""</formula>
    </cfRule>
  </conditionalFormatting>
  <conditionalFormatting sqref="A31:A32">
    <cfRule type="expression" dxfId="9" priority="811">
      <formula>OR(A31=jours_fériés_année_en_cours)</formula>
    </cfRule>
    <cfRule type="expression" dxfId="8" priority="812">
      <formula>OR(WEEKDAY(#REF!)=1,WEEKDAY(#REF!)=2)</formula>
    </cfRule>
  </conditionalFormatting>
  <conditionalFormatting sqref="B31:B32">
    <cfRule type="expression" dxfId="7" priority="818">
      <formula>OR(B31=feries)</formula>
    </cfRule>
    <cfRule type="expression" dxfId="6" priority="819">
      <formula>OR(WEEKDAY(#REF!)=1,WEEKDAY(#REF!)=2)</formula>
    </cfRule>
  </conditionalFormatting>
  <conditionalFormatting sqref="C2:BO29">
    <cfRule type="cellIs" dxfId="5" priority="45" operator="equal">
      <formula>"AS"</formula>
    </cfRule>
  </conditionalFormatting>
  <conditionalFormatting sqref="C30:BO30">
    <cfRule type="expression" dxfId="4" priority="10">
      <formula>IF($A$30&lt;&gt;"",C1&lt;&gt;"")</formula>
    </cfRule>
  </conditionalFormatting>
  <conditionalFormatting sqref="C31:BO31">
    <cfRule type="expression" dxfId="3" priority="3">
      <formula>IF($A$31&lt;&gt;"",C1&lt;&gt;"")</formula>
    </cfRule>
  </conditionalFormatting>
  <conditionalFormatting sqref="C32:BO32">
    <cfRule type="expression" dxfId="2" priority="2">
      <formula>IF($A$32&lt;&gt;"",C1&lt;&gt;"")</formula>
    </cfRule>
  </conditionalFormatting>
  <pageMargins left="0.70866141732283472" right="0.70866141732283472" top="0.74803149606299213" bottom="0.74803149606299213" header="0.31496062992125984" footer="0.31496062992125984"/>
  <pageSetup paperSize="9"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sheetPr codeName="Feuil7" enableFormatConditionsCalculation="0"/>
  <dimension ref="A1:I103"/>
  <sheetViews>
    <sheetView workbookViewId="0">
      <selection activeCell="H33" sqref="H33"/>
    </sheetView>
  </sheetViews>
  <sheetFormatPr baseColWidth="10" defaultColWidth="10.85546875" defaultRowHeight="12.75"/>
  <cols>
    <col min="1" max="1" width="22.28515625" style="70" customWidth="1"/>
    <col min="2" max="2" width="24.42578125" style="52" customWidth="1"/>
    <col min="3" max="3" width="24.42578125" style="51" customWidth="1"/>
    <col min="4" max="4" width="22.42578125" style="51" customWidth="1"/>
    <col min="5" max="5" width="13.28515625" style="51" customWidth="1"/>
    <col min="6" max="6" width="26.140625" style="51" customWidth="1"/>
    <col min="7" max="7" width="26" style="51" customWidth="1"/>
    <col min="8" max="8" width="29.85546875" style="42" customWidth="1"/>
    <col min="9" max="16384" width="10.85546875" style="42"/>
  </cols>
  <sheetData>
    <row r="1" spans="1:9" ht="15" customHeight="1">
      <c r="A1" s="68">
        <f>IF(ROWS('Liste complète des PERS'!$G$1:'Liste complète des PERS'!H2)&gt;COUNT('Liste complète des PERS'!$H$1:$H$236),"",INDEX('Liste complète des PERS'!$A$1:$G$236,SMALL('Liste complète des PERS'!$H$1:$H$236,ROWS('Liste complète des PERS'!$G$1:'Liste complète des PERS'!H2)),1))</f>
        <v>111111111111111</v>
      </c>
      <c r="B1" s="25" t="str">
        <f>IF(ROWS('Liste complète des PERS'!$G$1:'Liste complète des PERS'!H2)&gt;COUNT('Liste complète des PERS'!$H$1:$H$236),"",INDEX('Liste complète des PERS'!$A$1:$G$236,SMALL('Liste complète des PERS'!$H$1:$H$236,ROWS('Liste complète des PERS'!$G$1:'Liste complète des PERS'!H2)),2))</f>
        <v>nom2</v>
      </c>
      <c r="C1" s="25" t="str">
        <f>IF(ROWS('Liste complète des PERS'!$G$1:'Liste complète des PERS'!I2)&gt;COUNT('Liste complète des PERS'!$H$1:$H$236),"",INDEX('Liste complète des PERS'!$A$1:$G$236,SMALL('Liste complète des PERS'!$H$1:$H$236,ROWS('Liste complète des PERS'!$G$1:'Liste complète des PERS'!I2)),3))</f>
        <v>prenom2</v>
      </c>
      <c r="D1" s="25">
        <f>IF(ROWS('Liste complète des PERS'!$G$1:'Liste complète des PERS'!H2)&gt;COUNT('Liste complète des PERS'!$H$1:$H$236),"",INDEX('Liste complète des PERS'!$A$1:$G$236,SMALL('Liste complète des PERS'!$H$1:$H$236,ROWS('Liste complète des PERS'!$G$1:'Liste complète des PERS'!H2)),4))</f>
        <v>210</v>
      </c>
      <c r="E1" s="25">
        <f>IF(ROWS('Liste complète des PERS'!$G$1:'Liste complète des PERS'!H2)&gt;COUNT('Liste complète des PERS'!$H$1:$H$236),"",INDEX('Liste complète des PERS'!$A$1:$G$236,SMALL('Liste complète des PERS'!$H$1:$H$236,ROWS('Liste complète des PERS'!$G$1:'Liste complète des PERS'!H2)),5))</f>
        <v>111111</v>
      </c>
      <c r="F1" s="25" t="str">
        <f>IF(ROWS('Liste complète des PERS'!$G$1:'Liste complète des PERS'!H2)&gt;COUNT('Liste complète des PERS'!$H$1:$H$236),"",INDEX('Liste complète des PERS'!$A$1:$G$236,SMALL('Liste complète des PERS'!$H$1:$H$236,ROWS('Liste complète des PERS'!$G$1:'Liste complète des PERS'!H2)),6))</f>
        <v>grade2</v>
      </c>
      <c r="G1" s="25" t="str">
        <f>IF(ROWS('Liste complète des PERS'!$G$1:'Liste complète des PERS'!H2)&gt;COUNT('Liste complète des PERS'!$H$1:$H$236),"",INDEX('Liste complète des PERS'!$A$1:$G$236,SMALL('Liste complète des PERS'!$H$1:$H$236,ROWS('Liste complète des PERS'!$G$1:'Liste complète des PERS'!H2)),7))</f>
        <v>affectation 1</v>
      </c>
      <c r="H1" s="51" t="str">
        <f>B1&amp; " " &amp; LEFT(C1,1)</f>
        <v>nom2 p</v>
      </c>
    </row>
    <row r="2" spans="1:9" ht="15" customHeight="1">
      <c r="A2" s="68">
        <f>IF(ROWS('Liste complète des PERS'!$G$1:'Liste complète des PERS'!H3)&gt;COUNT('Liste complète des PERS'!$H$1:$H$236),"",INDEX('Liste complète des PERS'!$A$1:$G$236,SMALL('Liste complète des PERS'!$H$1:$H$236,ROWS('Liste complète des PERS'!$G$1:'Liste complète des PERS'!H3)),1))</f>
        <v>111111111111111</v>
      </c>
      <c r="B2" s="25" t="str">
        <f>IF(ROWS('Liste complète des PERS'!$G$1:'Liste complète des PERS'!H3)&gt;COUNT('Liste complète des PERS'!$H$1:$H$236),"",INDEX('Liste complète des PERS'!$A$1:$G$236,SMALL('Liste complète des PERS'!$H$1:$H$236,ROWS('Liste complète des PERS'!$G$1:'Liste complète des PERS'!H3)),2))</f>
        <v>nom3</v>
      </c>
      <c r="C2" s="25" t="str">
        <f>IF(ROWS('Liste complète des PERS'!$G$1:'Liste complète des PERS'!I3)&gt;COUNT('Liste complète des PERS'!$H$1:$H$236),"",INDEX('Liste complète des PERS'!$A$1:$G$236,SMALL('Liste complète des PERS'!$H$1:$H$236,ROWS('Liste complète des PERS'!$G$1:'Liste complète des PERS'!I3)),3))</f>
        <v>prenom3</v>
      </c>
      <c r="D2" s="25">
        <f>IF(ROWS('Liste complète des PERS'!$G$1:'Liste complète des PERS'!H3)&gt;COUNT('Liste complète des PERS'!$H$1:$H$236),"",INDEX('Liste complète des PERS'!$A$1:$G$236,SMALL('Liste complète des PERS'!$H$1:$H$236,ROWS('Liste complète des PERS'!$G$1:'Liste complète des PERS'!H3)),4))</f>
        <v>210</v>
      </c>
      <c r="E2" s="25">
        <f>IF(ROWS('Liste complète des PERS'!$G$1:'Liste complète des PERS'!H3)&gt;COUNT('Liste complète des PERS'!$H$1:$H$236),"",INDEX('Liste complète des PERS'!$A$1:$G$236,SMALL('Liste complète des PERS'!$H$1:$H$236,ROWS('Liste complète des PERS'!$G$1:'Liste complète des PERS'!H3)),5))</f>
        <v>111111</v>
      </c>
      <c r="F2" s="25" t="str">
        <f>IF(ROWS('Liste complète des PERS'!$G$1:'Liste complète des PERS'!H3)&gt;COUNT('Liste complète des PERS'!$H$1:$H$236),"",INDEX('Liste complète des PERS'!$A$1:$G$236,SMALL('Liste complète des PERS'!$H$1:$H$236,ROWS('Liste complète des PERS'!$G$1:'Liste complète des PERS'!H3)),6))</f>
        <v>grade3</v>
      </c>
      <c r="G2" s="25" t="str">
        <f>IF(ROWS('Liste complète des PERS'!$G$1:'Liste complète des PERS'!H3)&gt;COUNT('Liste complète des PERS'!$H$1:$H$236),"",INDEX('Liste complète des PERS'!$A$1:$G$236,SMALL('Liste complète des PERS'!$H$1:$H$236,ROWS('Liste complète des PERS'!$G$1:'Liste complète des PERS'!H3)),7))</f>
        <v>affectation 1</v>
      </c>
      <c r="H2" s="51" t="str">
        <f t="shared" ref="H2:H19" si="0">B2&amp; " " &amp; LEFT(C2,1)</f>
        <v>nom3 p</v>
      </c>
    </row>
    <row r="3" spans="1:9" ht="15" customHeight="1">
      <c r="A3" s="68">
        <f>IF(ROWS('Liste complète des PERS'!$G$1:'Liste complète des PERS'!H4)&gt;COUNT('Liste complète des PERS'!$H$1:$H$236),"",INDEX('Liste complète des PERS'!$A$1:$G$236,SMALL('Liste complète des PERS'!$H$1:$H$236,ROWS('Liste complète des PERS'!$G$1:'Liste complète des PERS'!H4)),1))</f>
        <v>111111111111111</v>
      </c>
      <c r="B3" s="25" t="str">
        <f>IF(ROWS('Liste complète des PERS'!$G$1:'Liste complète des PERS'!H4)&gt;COUNT('Liste complète des PERS'!$H$1:$H$236),"",INDEX('Liste complète des PERS'!$A$1:$G$236,SMALL('Liste complète des PERS'!$H$1:$H$236,ROWS('Liste complète des PERS'!$G$1:'Liste complète des PERS'!H4)),2))</f>
        <v>nom4</v>
      </c>
      <c r="C3" s="25" t="str">
        <f>IF(ROWS('Liste complète des PERS'!$G$1:'Liste complète des PERS'!I4)&gt;COUNT('Liste complète des PERS'!$H$1:$H$236),"",INDEX('Liste complète des PERS'!$A$1:$G$236,SMALL('Liste complète des PERS'!$H$1:$H$236,ROWS('Liste complète des PERS'!$G$1:'Liste complète des PERS'!I4)),3))</f>
        <v>prenom4</v>
      </c>
      <c r="D3" s="25">
        <f>IF(ROWS('Liste complète des PERS'!$G$1:'Liste complète des PERS'!H4)&gt;COUNT('Liste complète des PERS'!$H$1:$H$236),"",INDEX('Liste complète des PERS'!$A$1:$G$236,SMALL('Liste complète des PERS'!$H$1:$H$236,ROWS('Liste complète des PERS'!$G$1:'Liste complète des PERS'!H4)),4))</f>
        <v>210</v>
      </c>
      <c r="E3" s="25">
        <f>IF(ROWS('Liste complète des PERS'!$G$1:'Liste complète des PERS'!H4)&gt;COUNT('Liste complète des PERS'!$H$1:$H$236),"",INDEX('Liste complète des PERS'!$A$1:$G$236,SMALL('Liste complète des PERS'!$H$1:$H$236,ROWS('Liste complète des PERS'!$G$1:'Liste complète des PERS'!H4)),5))</f>
        <v>111111</v>
      </c>
      <c r="F3" s="25" t="str">
        <f>IF(ROWS('Liste complète des PERS'!$G$1:'Liste complète des PERS'!H4)&gt;COUNT('Liste complète des PERS'!$H$1:$H$236),"",INDEX('Liste complète des PERS'!$A$1:$G$236,SMALL('Liste complète des PERS'!$H$1:$H$236,ROWS('Liste complète des PERS'!$G$1:'Liste complète des PERS'!H4)),6))</f>
        <v>grade4</v>
      </c>
      <c r="G3" s="25" t="str">
        <f>IF(ROWS('Liste complète des PERS'!$G$1:'Liste complète des PERS'!H4)&gt;COUNT('Liste complète des PERS'!$H$1:$H$236),"",INDEX('Liste complète des PERS'!$A$1:$G$236,SMALL('Liste complète des PERS'!$H$1:$H$236,ROWS('Liste complète des PERS'!$G$1:'Liste complète des PERS'!H4)),7))</f>
        <v>affectation 1</v>
      </c>
      <c r="H3" s="51" t="str">
        <f t="shared" si="0"/>
        <v>nom4 p</v>
      </c>
      <c r="I3" s="54"/>
    </row>
    <row r="4" spans="1:9" ht="15" customHeight="1">
      <c r="A4" s="68">
        <f>IF(ROWS('Liste complète des PERS'!$G$1:'Liste complète des PERS'!H5)&gt;COUNT('Liste complète des PERS'!$H$1:$H$236),"",INDEX('Liste complète des PERS'!$A$1:$G$236,SMALL('Liste complète des PERS'!$H$1:$H$236,ROWS('Liste complète des PERS'!$G$1:'Liste complète des PERS'!H5)),1))</f>
        <v>111111111111111</v>
      </c>
      <c r="B4" s="25" t="str">
        <f>IF(ROWS('Liste complète des PERS'!$G$1:'Liste complète des PERS'!H5)&gt;COUNT('Liste complète des PERS'!$H$1:$H$236),"",INDEX('Liste complète des PERS'!$A$1:$G$236,SMALL('Liste complète des PERS'!$H$1:$H$236,ROWS('Liste complète des PERS'!$G$1:'Liste complète des PERS'!H5)),2))</f>
        <v>nom5</v>
      </c>
      <c r="C4" s="25" t="str">
        <f>IF(ROWS('Liste complète des PERS'!$G$1:'Liste complète des PERS'!I5)&gt;COUNT('Liste complète des PERS'!$H$1:$H$236),"",INDEX('Liste complète des PERS'!$A$1:$G$236,SMALL('Liste complète des PERS'!$H$1:$H$236,ROWS('Liste complète des PERS'!$G$1:'Liste complète des PERS'!I5)),3))</f>
        <v>prenom5</v>
      </c>
      <c r="D4" s="25">
        <f>IF(ROWS('Liste complète des PERS'!$G$1:'Liste complète des PERS'!H5)&gt;COUNT('Liste complète des PERS'!$H$1:$H$236),"",INDEX('Liste complète des PERS'!$A$1:$G$236,SMALL('Liste complète des PERS'!$H$1:$H$236,ROWS('Liste complète des PERS'!$G$1:'Liste complète des PERS'!H5)),4))</f>
        <v>210</v>
      </c>
      <c r="E4" s="25">
        <f>IF(ROWS('Liste complète des PERS'!$G$1:'Liste complète des PERS'!H5)&gt;COUNT('Liste complète des PERS'!$H$1:$H$236),"",INDEX('Liste complète des PERS'!$A$1:$G$236,SMALL('Liste complète des PERS'!$H$1:$H$236,ROWS('Liste complète des PERS'!$G$1:'Liste complète des PERS'!H5)),5))</f>
        <v>111111</v>
      </c>
      <c r="F4" s="25" t="str">
        <f>IF(ROWS('Liste complète des PERS'!$G$1:'Liste complète des PERS'!H5)&gt;COUNT('Liste complète des PERS'!$H$1:$H$236),"",INDEX('Liste complète des PERS'!$A$1:$G$236,SMALL('Liste complète des PERS'!$H$1:$H$236,ROWS('Liste complète des PERS'!$G$1:'Liste complète des PERS'!H5)),6))</f>
        <v>grade5</v>
      </c>
      <c r="G4" s="25" t="str">
        <f>IF(ROWS('Liste complète des PERS'!$G$1:'Liste complète des PERS'!H5)&gt;COUNT('Liste complète des PERS'!$H$1:$H$236),"",INDEX('Liste complète des PERS'!$A$1:$G$236,SMALL('Liste complète des PERS'!$H$1:$H$236,ROWS('Liste complète des PERS'!$G$1:'Liste complète des PERS'!H5)),7))</f>
        <v>affectation 1</v>
      </c>
      <c r="H4" s="51" t="str">
        <f t="shared" si="0"/>
        <v>nom5 p</v>
      </c>
    </row>
    <row r="5" spans="1:9" ht="15" customHeight="1">
      <c r="A5" s="68">
        <f>IF(ROWS('Liste complète des PERS'!$G$1:'Liste complète des PERS'!H6)&gt;COUNT('Liste complète des PERS'!$H$1:$H$236),"",INDEX('Liste complète des PERS'!$A$1:$G$236,SMALL('Liste complète des PERS'!$H$1:$H$236,ROWS('Liste complète des PERS'!$G$1:'Liste complète des PERS'!H6)),1))</f>
        <v>111111111111111</v>
      </c>
      <c r="B5" s="25" t="str">
        <f>IF(ROWS('Liste complète des PERS'!$G$1:'Liste complète des PERS'!H6)&gt;COUNT('Liste complète des PERS'!$H$1:$H$236),"",INDEX('Liste complète des PERS'!$A$1:$G$236,SMALL('Liste complète des PERS'!$H$1:$H$236,ROWS('Liste complète des PERS'!$G$1:'Liste complète des PERS'!H6)),2))</f>
        <v>nom6</v>
      </c>
      <c r="C5" s="25" t="str">
        <f>IF(ROWS('Liste complète des PERS'!$G$1:'Liste complète des PERS'!I6)&gt;COUNT('Liste complète des PERS'!$H$1:$H$236),"",INDEX('Liste complète des PERS'!$A$1:$G$236,SMALL('Liste complète des PERS'!$H$1:$H$236,ROWS('Liste complète des PERS'!$G$1:'Liste complète des PERS'!I6)),3))</f>
        <v>prenom6</v>
      </c>
      <c r="D5" s="25">
        <f>IF(ROWS('Liste complète des PERS'!$G$1:'Liste complète des PERS'!H6)&gt;COUNT('Liste complète des PERS'!$H$1:$H$236),"",INDEX('Liste complète des PERS'!$A$1:$G$236,SMALL('Liste complète des PERS'!$H$1:$H$236,ROWS('Liste complète des PERS'!$G$1:'Liste complète des PERS'!H6)),4))</f>
        <v>210</v>
      </c>
      <c r="E5" s="25">
        <f>IF(ROWS('Liste complète des PERS'!$G$1:'Liste complète des PERS'!H6)&gt;COUNT('Liste complète des PERS'!$H$1:$H$236),"",INDEX('Liste complète des PERS'!$A$1:$G$236,SMALL('Liste complète des PERS'!$H$1:$H$236,ROWS('Liste complète des PERS'!$G$1:'Liste complète des PERS'!H6)),5))</f>
        <v>111111</v>
      </c>
      <c r="F5" s="25" t="str">
        <f>IF(ROWS('Liste complète des PERS'!$G$1:'Liste complète des PERS'!H6)&gt;COUNT('Liste complète des PERS'!$H$1:$H$236),"",INDEX('Liste complète des PERS'!$A$1:$G$236,SMALL('Liste complète des PERS'!$H$1:$H$236,ROWS('Liste complète des PERS'!$G$1:'Liste complète des PERS'!H6)),6))</f>
        <v>grade6</v>
      </c>
      <c r="G5" s="25" t="str">
        <f>IF(ROWS('Liste complète des PERS'!$G$1:'Liste complète des PERS'!H6)&gt;COUNT('Liste complète des PERS'!$H$1:$H$236),"",INDEX('Liste complète des PERS'!$A$1:$G$236,SMALL('Liste complète des PERS'!$H$1:$H$236,ROWS('Liste complète des PERS'!$G$1:'Liste complète des PERS'!H6)),7))</f>
        <v>affectation 1</v>
      </c>
      <c r="H5" s="51" t="str">
        <f t="shared" si="0"/>
        <v>nom6 p</v>
      </c>
    </row>
    <row r="6" spans="1:9" ht="15" customHeight="1">
      <c r="A6" s="68">
        <f>IF(ROWS('Liste complète des PERS'!$G$1:'Liste complète des PERS'!H7)&gt;COUNT('Liste complète des PERS'!$H$1:$H$236),"",INDEX('Liste complète des PERS'!$A$1:$G$236,SMALL('Liste complète des PERS'!$H$1:$H$236,ROWS('Liste complète des PERS'!$G$1:'Liste complète des PERS'!H7)),1))</f>
        <v>111111111111111</v>
      </c>
      <c r="B6" s="25" t="str">
        <f>IF(ROWS('Liste complète des PERS'!$G$1:'Liste complète des PERS'!H7)&gt;COUNT('Liste complète des PERS'!$H$1:$H$236),"",INDEX('Liste complète des PERS'!$A$1:$G$236,SMALL('Liste complète des PERS'!$H$1:$H$236,ROWS('Liste complète des PERS'!$G$1:'Liste complète des PERS'!H7)),2))</f>
        <v>nom7</v>
      </c>
      <c r="C6" s="25" t="str">
        <f>IF(ROWS('Liste complète des PERS'!$G$1:'Liste complète des PERS'!I7)&gt;COUNT('Liste complète des PERS'!$H$1:$H$236),"",INDEX('Liste complète des PERS'!$A$1:$G$236,SMALL('Liste complète des PERS'!$H$1:$H$236,ROWS('Liste complète des PERS'!$G$1:'Liste complète des PERS'!I7)),3))</f>
        <v>prenom7</v>
      </c>
      <c r="D6" s="25">
        <f>IF(ROWS('Liste complète des PERS'!$G$1:'Liste complète des PERS'!H7)&gt;COUNT('Liste complète des PERS'!$H$1:$H$236),"",INDEX('Liste complète des PERS'!$A$1:$G$236,SMALL('Liste complète des PERS'!$H$1:$H$236,ROWS('Liste complète des PERS'!$G$1:'Liste complète des PERS'!H7)),4))</f>
        <v>210</v>
      </c>
      <c r="E6" s="25">
        <f>IF(ROWS('Liste complète des PERS'!$G$1:'Liste complète des PERS'!H7)&gt;COUNT('Liste complète des PERS'!$H$1:$H$236),"",INDEX('Liste complète des PERS'!$A$1:$G$236,SMALL('Liste complète des PERS'!$H$1:$H$236,ROWS('Liste complète des PERS'!$G$1:'Liste complète des PERS'!H7)),5))</f>
        <v>111111</v>
      </c>
      <c r="F6" s="25" t="str">
        <f>IF(ROWS('Liste complète des PERS'!$G$1:'Liste complète des PERS'!H7)&gt;COUNT('Liste complète des PERS'!$H$1:$H$236),"",INDEX('Liste complète des PERS'!$A$1:$G$236,SMALL('Liste complète des PERS'!$H$1:$H$236,ROWS('Liste complète des PERS'!$G$1:'Liste complète des PERS'!H7)),6))</f>
        <v>grade7</v>
      </c>
      <c r="G6" s="25" t="str">
        <f>IF(ROWS('Liste complète des PERS'!$G$1:'Liste complète des PERS'!H7)&gt;COUNT('Liste complète des PERS'!$H$1:$H$236),"",INDEX('Liste complète des PERS'!$A$1:$G$236,SMALL('Liste complète des PERS'!$H$1:$H$236,ROWS('Liste complète des PERS'!$G$1:'Liste complète des PERS'!H7)),7))</f>
        <v>affectation 1</v>
      </c>
      <c r="H6" s="51" t="str">
        <f t="shared" si="0"/>
        <v>nom7 p</v>
      </c>
    </row>
    <row r="7" spans="1:9" ht="15" customHeight="1">
      <c r="A7" s="68">
        <f>IF(ROWS('Liste complète des PERS'!$G$1:'Liste complète des PERS'!H8)&gt;COUNT('Liste complète des PERS'!$H$1:$H$236),"",INDEX('Liste complète des PERS'!$A$1:$G$236,SMALL('Liste complète des PERS'!$H$1:$H$236,ROWS('Liste complète des PERS'!$G$1:'Liste complète des PERS'!H8)),1))</f>
        <v>111111111111111</v>
      </c>
      <c r="B7" s="25" t="str">
        <f>IF(ROWS('Liste complète des PERS'!$G$1:'Liste complète des PERS'!H8)&gt;COUNT('Liste complète des PERS'!$H$1:$H$236),"",INDEX('Liste complète des PERS'!$A$1:$G$236,SMALL('Liste complète des PERS'!$H$1:$H$236,ROWS('Liste complète des PERS'!$G$1:'Liste complète des PERS'!H8)),2))</f>
        <v>nom8</v>
      </c>
      <c r="C7" s="25" t="str">
        <f>IF(ROWS('Liste complète des PERS'!$G$1:'Liste complète des PERS'!I8)&gt;COUNT('Liste complète des PERS'!$H$1:$H$236),"",INDEX('Liste complète des PERS'!$A$1:$G$236,SMALL('Liste complète des PERS'!$H$1:$H$236,ROWS('Liste complète des PERS'!$G$1:'Liste complète des PERS'!I8)),3))</f>
        <v>prenom8</v>
      </c>
      <c r="D7" s="25">
        <f>IF(ROWS('Liste complète des PERS'!$G$1:'Liste complète des PERS'!H8)&gt;COUNT('Liste complète des PERS'!$H$1:$H$236),"",INDEX('Liste complète des PERS'!$A$1:$G$236,SMALL('Liste complète des PERS'!$H$1:$H$236,ROWS('Liste complète des PERS'!$G$1:'Liste complète des PERS'!H8)),4))</f>
        <v>210</v>
      </c>
      <c r="E7" s="25">
        <f>IF(ROWS('Liste complète des PERS'!$G$1:'Liste complète des PERS'!H8)&gt;COUNT('Liste complète des PERS'!$H$1:$H$236),"",INDEX('Liste complète des PERS'!$A$1:$G$236,SMALL('Liste complète des PERS'!$H$1:$H$236,ROWS('Liste complète des PERS'!$G$1:'Liste complète des PERS'!H8)),5))</f>
        <v>111111</v>
      </c>
      <c r="F7" s="25" t="str">
        <f>IF(ROWS('Liste complète des PERS'!$G$1:'Liste complète des PERS'!H8)&gt;COUNT('Liste complète des PERS'!$H$1:$H$236),"",INDEX('Liste complète des PERS'!$A$1:$G$236,SMALL('Liste complète des PERS'!$H$1:$H$236,ROWS('Liste complète des PERS'!$G$1:'Liste complète des PERS'!H8)),6))</f>
        <v>grade8</v>
      </c>
      <c r="G7" s="25" t="str">
        <f>IF(ROWS('Liste complète des PERS'!$G$1:'Liste complète des PERS'!H8)&gt;COUNT('Liste complète des PERS'!$H$1:$H$236),"",INDEX('Liste complète des PERS'!$A$1:$G$236,SMALL('Liste complète des PERS'!$H$1:$H$236,ROWS('Liste complète des PERS'!$G$1:'Liste complète des PERS'!H8)),7))</f>
        <v>affectation 1</v>
      </c>
      <c r="H7" s="51" t="str">
        <f t="shared" si="0"/>
        <v>nom8 p</v>
      </c>
    </row>
    <row r="8" spans="1:9" ht="15" customHeight="1">
      <c r="A8" s="68">
        <f>IF(ROWS('Liste complète des PERS'!$G$1:'Liste complète des PERS'!H9)&gt;COUNT('Liste complète des PERS'!$H$1:$H$236),"",INDEX('Liste complète des PERS'!$A$1:$G$236,SMALL('Liste complète des PERS'!$H$1:$H$236,ROWS('Liste complète des PERS'!$G$1:'Liste complète des PERS'!H9)),1))</f>
        <v>111111111111111</v>
      </c>
      <c r="B8" s="25" t="str">
        <f>IF(ROWS('Liste complète des PERS'!$G$1:'Liste complète des PERS'!H9)&gt;COUNT('Liste complète des PERS'!$H$1:$H$236),"",INDEX('Liste complète des PERS'!$A$1:$G$236,SMALL('Liste complète des PERS'!$H$1:$H$236,ROWS('Liste complète des PERS'!$G$1:'Liste complète des PERS'!H9)),2))</f>
        <v>nom9</v>
      </c>
      <c r="C8" s="25" t="str">
        <f>IF(ROWS('Liste complète des PERS'!$G$1:'Liste complète des PERS'!I9)&gt;COUNT('Liste complète des PERS'!$H$1:$H$236),"",INDEX('Liste complète des PERS'!$A$1:$G$236,SMALL('Liste complète des PERS'!$H$1:$H$236,ROWS('Liste complète des PERS'!$G$1:'Liste complète des PERS'!I9)),3))</f>
        <v>prenom9</v>
      </c>
      <c r="D8" s="25">
        <f>IF(ROWS('Liste complète des PERS'!$G$1:'Liste complète des PERS'!H9)&gt;COUNT('Liste complète des PERS'!$H$1:$H$236),"",INDEX('Liste complète des PERS'!$A$1:$G$236,SMALL('Liste complète des PERS'!$H$1:$H$236,ROWS('Liste complète des PERS'!$G$1:'Liste complète des PERS'!H9)),4))</f>
        <v>210</v>
      </c>
      <c r="E8" s="25">
        <f>IF(ROWS('Liste complète des PERS'!$G$1:'Liste complète des PERS'!H9)&gt;COUNT('Liste complète des PERS'!$H$1:$H$236),"",INDEX('Liste complète des PERS'!$A$1:$G$236,SMALL('Liste complète des PERS'!$H$1:$H$236,ROWS('Liste complète des PERS'!$G$1:'Liste complète des PERS'!H9)),5))</f>
        <v>111111</v>
      </c>
      <c r="F8" s="25" t="str">
        <f>IF(ROWS('Liste complète des PERS'!$G$1:'Liste complète des PERS'!H9)&gt;COUNT('Liste complète des PERS'!$H$1:$H$236),"",INDEX('Liste complète des PERS'!$A$1:$G$236,SMALL('Liste complète des PERS'!$H$1:$H$236,ROWS('Liste complète des PERS'!$G$1:'Liste complète des PERS'!H9)),6))</f>
        <v>grade9</v>
      </c>
      <c r="G8" s="25" t="str">
        <f>IF(ROWS('Liste complète des PERS'!$G$1:'Liste complète des PERS'!H9)&gt;COUNT('Liste complète des PERS'!$H$1:$H$236),"",INDEX('Liste complète des PERS'!$A$1:$G$236,SMALL('Liste complète des PERS'!$H$1:$H$236,ROWS('Liste complète des PERS'!$G$1:'Liste complète des PERS'!H9)),7))</f>
        <v>affectation 1</v>
      </c>
      <c r="H8" s="51" t="str">
        <f t="shared" si="0"/>
        <v>nom9 p</v>
      </c>
      <c r="I8" s="51"/>
    </row>
    <row r="9" spans="1:9" ht="15" customHeight="1">
      <c r="A9" s="68">
        <f>IF(ROWS('Liste complète des PERS'!$G$1:'Liste complète des PERS'!H10)&gt;COUNT('Liste complète des PERS'!$H$1:$H$236),"",INDEX('Liste complète des PERS'!$A$1:$G$236,SMALL('Liste complète des PERS'!$H$1:$H$236,ROWS('Liste complète des PERS'!$G$1:'Liste complète des PERS'!H10)),1))</f>
        <v>111111111111111</v>
      </c>
      <c r="B9" s="25" t="str">
        <f>IF(ROWS('Liste complète des PERS'!$G$1:'Liste complète des PERS'!H10)&gt;COUNT('Liste complète des PERS'!$H$1:$H$236),"",INDEX('Liste complète des PERS'!$A$1:$G$236,SMALL('Liste complète des PERS'!$H$1:$H$236,ROWS('Liste complète des PERS'!$G$1:'Liste complète des PERS'!H10)),2))</f>
        <v>nom10</v>
      </c>
      <c r="C9" s="25" t="str">
        <f>IF(ROWS('Liste complète des PERS'!$G$1:'Liste complète des PERS'!I10)&gt;COUNT('Liste complète des PERS'!$H$1:$H$236),"",INDEX('Liste complète des PERS'!$A$1:$G$236,SMALL('Liste complète des PERS'!$H$1:$H$236,ROWS('Liste complète des PERS'!$G$1:'Liste complète des PERS'!I10)),3))</f>
        <v>prenom10</v>
      </c>
      <c r="D9" s="25">
        <f>IF(ROWS('Liste complète des PERS'!$G$1:'Liste complète des PERS'!H10)&gt;COUNT('Liste complète des PERS'!$H$1:$H$236),"",INDEX('Liste complète des PERS'!$A$1:$G$236,SMALL('Liste complète des PERS'!$H$1:$H$236,ROWS('Liste complète des PERS'!$G$1:'Liste complète des PERS'!H10)),4))</f>
        <v>210</v>
      </c>
      <c r="E9" s="25">
        <f>IF(ROWS('Liste complète des PERS'!$G$1:'Liste complète des PERS'!H10)&gt;COUNT('Liste complète des PERS'!$H$1:$H$236),"",INDEX('Liste complète des PERS'!$A$1:$G$236,SMALL('Liste complète des PERS'!$H$1:$H$236,ROWS('Liste complète des PERS'!$G$1:'Liste complète des PERS'!H10)),5))</f>
        <v>111111</v>
      </c>
      <c r="F9" s="25" t="str">
        <f>IF(ROWS('Liste complète des PERS'!$G$1:'Liste complète des PERS'!H10)&gt;COUNT('Liste complète des PERS'!$H$1:$H$236),"",INDEX('Liste complète des PERS'!$A$1:$G$236,SMALL('Liste complète des PERS'!$H$1:$H$236,ROWS('Liste complète des PERS'!$G$1:'Liste complète des PERS'!H10)),6))</f>
        <v>grade10</v>
      </c>
      <c r="G9" s="25" t="str">
        <f>IF(ROWS('Liste complète des PERS'!$G$1:'Liste complète des PERS'!H10)&gt;COUNT('Liste complète des PERS'!$H$1:$H$236),"",INDEX('Liste complète des PERS'!$A$1:$G$236,SMALL('Liste complète des PERS'!$H$1:$H$236,ROWS('Liste complète des PERS'!$G$1:'Liste complète des PERS'!H10)),7))</f>
        <v>affectation 1</v>
      </c>
      <c r="H9" s="51" t="str">
        <f t="shared" si="0"/>
        <v>nom10 p</v>
      </c>
    </row>
    <row r="10" spans="1:9" ht="15" customHeight="1">
      <c r="A10" s="68">
        <f>IF(ROWS('Liste complète des PERS'!$G$1:'Liste complète des PERS'!H11)&gt;COUNT('Liste complète des PERS'!$H$1:$H$236),"",INDEX('Liste complète des PERS'!$A$1:$G$236,SMALL('Liste complète des PERS'!$H$1:$H$236,ROWS('Liste complète des PERS'!$G$1:'Liste complète des PERS'!H11)),1))</f>
        <v>111111111111111</v>
      </c>
      <c r="B10" s="25" t="str">
        <f>IF(ROWS('Liste complète des PERS'!$G$1:'Liste complète des PERS'!H11)&gt;COUNT('Liste complète des PERS'!$H$1:$H$236),"",INDEX('Liste complète des PERS'!$A$1:$G$236,SMALL('Liste complète des PERS'!$H$1:$H$236,ROWS('Liste complète des PERS'!$G$1:'Liste complète des PERS'!H11)),2))</f>
        <v>nom11</v>
      </c>
      <c r="C10" s="25" t="str">
        <f>IF(ROWS('Liste complète des PERS'!$G$1:'Liste complète des PERS'!I11)&gt;COUNT('Liste complète des PERS'!$H$1:$H$236),"",INDEX('Liste complète des PERS'!$A$1:$G$236,SMALL('Liste complète des PERS'!$H$1:$H$236,ROWS('Liste complète des PERS'!$G$1:'Liste complète des PERS'!I11)),3))</f>
        <v>prenom11</v>
      </c>
      <c r="D10" s="25">
        <f>IF(ROWS('Liste complète des PERS'!$G$1:'Liste complète des PERS'!H11)&gt;COUNT('Liste complète des PERS'!$H$1:$H$236),"",INDEX('Liste complète des PERS'!$A$1:$G$236,SMALL('Liste complète des PERS'!$H$1:$H$236,ROWS('Liste complète des PERS'!$G$1:'Liste complète des PERS'!H11)),4))</f>
        <v>210</v>
      </c>
      <c r="E10" s="25">
        <f>IF(ROWS('Liste complète des PERS'!$G$1:'Liste complète des PERS'!H11)&gt;COUNT('Liste complète des PERS'!$H$1:$H$236),"",INDEX('Liste complète des PERS'!$A$1:$G$236,SMALL('Liste complète des PERS'!$H$1:$H$236,ROWS('Liste complète des PERS'!$G$1:'Liste complète des PERS'!H11)),5))</f>
        <v>111111</v>
      </c>
      <c r="F10" s="25" t="str">
        <f>IF(ROWS('Liste complète des PERS'!$G$1:'Liste complète des PERS'!H11)&gt;COUNT('Liste complète des PERS'!$H$1:$H$236),"",INDEX('Liste complète des PERS'!$A$1:$G$236,SMALL('Liste complète des PERS'!$H$1:$H$236,ROWS('Liste complète des PERS'!$G$1:'Liste complète des PERS'!H11)),6))</f>
        <v>grade11</v>
      </c>
      <c r="G10" s="25" t="str">
        <f>IF(ROWS('Liste complète des PERS'!$G$1:'Liste complète des PERS'!H11)&gt;COUNT('Liste complète des PERS'!$H$1:$H$236),"",INDEX('Liste complète des PERS'!$A$1:$G$236,SMALL('Liste complète des PERS'!$H$1:$H$236,ROWS('Liste complète des PERS'!$G$1:'Liste complète des PERS'!H11)),7))</f>
        <v>affectation 1</v>
      </c>
      <c r="H10" s="51" t="str">
        <f t="shared" si="0"/>
        <v>nom11 p</v>
      </c>
    </row>
    <row r="11" spans="1:9" ht="15" customHeight="1">
      <c r="A11" s="68">
        <f>IF(ROWS('Liste complète des PERS'!$G$1:'Liste complète des PERS'!H12)&gt;COUNT('Liste complète des PERS'!$H$1:$H$236),"",INDEX('Liste complète des PERS'!$A$1:$G$236,SMALL('Liste complète des PERS'!$H$1:$H$236,ROWS('Liste complète des PERS'!$G$1:'Liste complète des PERS'!H12)),1))</f>
        <v>111111111111111</v>
      </c>
      <c r="B11" s="25" t="str">
        <f>IF(ROWS('Liste complète des PERS'!$G$1:'Liste complète des PERS'!H12)&gt;COUNT('Liste complète des PERS'!$H$1:$H$236),"",INDEX('Liste complète des PERS'!$A$1:$G$236,SMALL('Liste complète des PERS'!$H$1:$H$236,ROWS('Liste complète des PERS'!$G$1:'Liste complète des PERS'!H12)),2))</f>
        <v>nom12</v>
      </c>
      <c r="C11" s="25" t="str">
        <f>IF(ROWS('Liste complète des PERS'!$G$1:'Liste complète des PERS'!I12)&gt;COUNT('Liste complète des PERS'!$H$1:$H$236),"",INDEX('Liste complète des PERS'!$A$1:$G$236,SMALL('Liste complète des PERS'!$H$1:$H$236,ROWS('Liste complète des PERS'!$G$1:'Liste complète des PERS'!I12)),3))</f>
        <v>prenom12</v>
      </c>
      <c r="D11" s="25">
        <f>IF(ROWS('Liste complète des PERS'!$G$1:'Liste complète des PERS'!H12)&gt;COUNT('Liste complète des PERS'!$H$1:$H$236),"",INDEX('Liste complète des PERS'!$A$1:$G$236,SMALL('Liste complète des PERS'!$H$1:$H$236,ROWS('Liste complète des PERS'!$G$1:'Liste complète des PERS'!H12)),4))</f>
        <v>210</v>
      </c>
      <c r="E11" s="25">
        <f>IF(ROWS('Liste complète des PERS'!$G$1:'Liste complète des PERS'!H12)&gt;COUNT('Liste complète des PERS'!$H$1:$H$236),"",INDEX('Liste complète des PERS'!$A$1:$G$236,SMALL('Liste complète des PERS'!$H$1:$H$236,ROWS('Liste complète des PERS'!$G$1:'Liste complète des PERS'!H12)),5))</f>
        <v>111111</v>
      </c>
      <c r="F11" s="25" t="str">
        <f>IF(ROWS('Liste complète des PERS'!$G$1:'Liste complète des PERS'!H12)&gt;COUNT('Liste complète des PERS'!$H$1:$H$236),"",INDEX('Liste complète des PERS'!$A$1:$G$236,SMALL('Liste complète des PERS'!$H$1:$H$236,ROWS('Liste complète des PERS'!$G$1:'Liste complète des PERS'!H12)),6))</f>
        <v>grade12</v>
      </c>
      <c r="G11" s="25" t="str">
        <f>IF(ROWS('Liste complète des PERS'!$G$1:'Liste complète des PERS'!H12)&gt;COUNT('Liste complète des PERS'!$H$1:$H$236),"",INDEX('Liste complète des PERS'!$A$1:$G$236,SMALL('Liste complète des PERS'!$H$1:$H$236,ROWS('Liste complète des PERS'!$G$1:'Liste complète des PERS'!H12)),7))</f>
        <v>affectation 1</v>
      </c>
      <c r="H11" s="51" t="str">
        <f t="shared" si="0"/>
        <v>nom12 p</v>
      </c>
    </row>
    <row r="12" spans="1:9" ht="15" customHeight="1">
      <c r="A12" s="68">
        <f>IF(ROWS('Liste complète des PERS'!$G$1:'Liste complète des PERS'!H13)&gt;COUNT('Liste complète des PERS'!$H$1:$H$236),"",INDEX('Liste complète des PERS'!$A$1:$G$236,SMALL('Liste complète des PERS'!$H$1:$H$236,ROWS('Liste complète des PERS'!$G$1:'Liste complète des PERS'!H13)),1))</f>
        <v>111111111111111</v>
      </c>
      <c r="B12" s="25" t="str">
        <f>IF(ROWS('Liste complète des PERS'!$G$1:'Liste complète des PERS'!H13)&gt;COUNT('Liste complète des PERS'!$H$1:$H$236),"",INDEX('Liste complète des PERS'!$A$1:$G$236,SMALL('Liste complète des PERS'!$H$1:$H$236,ROWS('Liste complète des PERS'!$G$1:'Liste complète des PERS'!H13)),2))</f>
        <v>nom13</v>
      </c>
      <c r="C12" s="25" t="str">
        <f>IF(ROWS('Liste complète des PERS'!$G$1:'Liste complète des PERS'!I13)&gt;COUNT('Liste complète des PERS'!$H$1:$H$236),"",INDEX('Liste complète des PERS'!$A$1:$G$236,SMALL('Liste complète des PERS'!$H$1:$H$236,ROWS('Liste complète des PERS'!$G$1:'Liste complète des PERS'!I13)),3))</f>
        <v>prenom13</v>
      </c>
      <c r="D12" s="25">
        <f>IF(ROWS('Liste complète des PERS'!$G$1:'Liste complète des PERS'!H13)&gt;COUNT('Liste complète des PERS'!$H$1:$H$236),"",INDEX('Liste complète des PERS'!$A$1:$G$236,SMALL('Liste complète des PERS'!$H$1:$H$236,ROWS('Liste complète des PERS'!$G$1:'Liste complète des PERS'!H13)),4))</f>
        <v>210</v>
      </c>
      <c r="E12" s="25">
        <f>IF(ROWS('Liste complète des PERS'!$G$1:'Liste complète des PERS'!H13)&gt;COUNT('Liste complète des PERS'!$H$1:$H$236),"",INDEX('Liste complète des PERS'!$A$1:$G$236,SMALL('Liste complète des PERS'!$H$1:$H$236,ROWS('Liste complète des PERS'!$G$1:'Liste complète des PERS'!H13)),5))</f>
        <v>111111</v>
      </c>
      <c r="F12" s="25" t="str">
        <f>IF(ROWS('Liste complète des PERS'!$G$1:'Liste complète des PERS'!H13)&gt;COUNT('Liste complète des PERS'!$H$1:$H$236),"",INDEX('Liste complète des PERS'!$A$1:$G$236,SMALL('Liste complète des PERS'!$H$1:$H$236,ROWS('Liste complète des PERS'!$G$1:'Liste complète des PERS'!H13)),6))</f>
        <v>grade13</v>
      </c>
      <c r="G12" s="25" t="str">
        <f>IF(ROWS('Liste complète des PERS'!$G$1:'Liste complète des PERS'!H13)&gt;COUNT('Liste complète des PERS'!$H$1:$H$236),"",INDEX('Liste complète des PERS'!$A$1:$G$236,SMALL('Liste complète des PERS'!$H$1:$H$236,ROWS('Liste complète des PERS'!$G$1:'Liste complète des PERS'!H13)),7))</f>
        <v>affectation 1</v>
      </c>
      <c r="H12" s="51" t="str">
        <f t="shared" si="0"/>
        <v>nom13 p</v>
      </c>
    </row>
    <row r="13" spans="1:9" ht="15" customHeight="1">
      <c r="A13" s="68">
        <f>IF(ROWS('Liste complète des PERS'!$G$1:'Liste complète des PERS'!H14)&gt;COUNT('Liste complète des PERS'!$H$1:$H$236),"",INDEX('Liste complète des PERS'!$A$1:$G$236,SMALL('Liste complète des PERS'!$H$1:$H$236,ROWS('Liste complète des PERS'!$G$1:'Liste complète des PERS'!H14)),1))</f>
        <v>111111111111111</v>
      </c>
      <c r="B13" s="25" t="str">
        <f>IF(ROWS('Liste complète des PERS'!$G$1:'Liste complète des PERS'!H14)&gt;COUNT('Liste complète des PERS'!$H$1:$H$236),"",INDEX('Liste complète des PERS'!$A$1:$G$236,SMALL('Liste complète des PERS'!$H$1:$H$236,ROWS('Liste complète des PERS'!$G$1:'Liste complète des PERS'!H14)),2))</f>
        <v>nom14</v>
      </c>
      <c r="C13" s="25" t="str">
        <f>IF(ROWS('Liste complète des PERS'!$G$1:'Liste complète des PERS'!I14)&gt;COUNT('Liste complète des PERS'!$H$1:$H$236),"",INDEX('Liste complète des PERS'!$A$1:$G$236,SMALL('Liste complète des PERS'!$H$1:$H$236,ROWS('Liste complète des PERS'!$G$1:'Liste complète des PERS'!I14)),3))</f>
        <v>prenom14</v>
      </c>
      <c r="D13" s="25">
        <f>IF(ROWS('Liste complète des PERS'!$G$1:'Liste complète des PERS'!H14)&gt;COUNT('Liste complète des PERS'!$H$1:$H$236),"",INDEX('Liste complète des PERS'!$A$1:$G$236,SMALL('Liste complète des PERS'!$H$1:$H$236,ROWS('Liste complète des PERS'!$G$1:'Liste complète des PERS'!H14)),4))</f>
        <v>210</v>
      </c>
      <c r="E13" s="25">
        <f>IF(ROWS('Liste complète des PERS'!$G$1:'Liste complète des PERS'!H14)&gt;COUNT('Liste complète des PERS'!$H$1:$H$236),"",INDEX('Liste complète des PERS'!$A$1:$G$236,SMALL('Liste complète des PERS'!$H$1:$H$236,ROWS('Liste complète des PERS'!$G$1:'Liste complète des PERS'!H14)),5))</f>
        <v>111111</v>
      </c>
      <c r="F13" s="25" t="str">
        <f>IF(ROWS('Liste complète des PERS'!$G$1:'Liste complète des PERS'!H14)&gt;COUNT('Liste complète des PERS'!$H$1:$H$236),"",INDEX('Liste complète des PERS'!$A$1:$G$236,SMALL('Liste complète des PERS'!$H$1:$H$236,ROWS('Liste complète des PERS'!$G$1:'Liste complète des PERS'!H14)),6))</f>
        <v>grade14</v>
      </c>
      <c r="G13" s="25" t="str">
        <f>IF(ROWS('Liste complète des PERS'!$G$1:'Liste complète des PERS'!H14)&gt;COUNT('Liste complète des PERS'!$H$1:$H$236),"",INDEX('Liste complète des PERS'!$A$1:$G$236,SMALL('Liste complète des PERS'!$H$1:$H$236,ROWS('Liste complète des PERS'!$G$1:'Liste complète des PERS'!H14)),7))</f>
        <v>affectation 1</v>
      </c>
      <c r="H13" s="51" t="str">
        <f t="shared" si="0"/>
        <v>nom14 p</v>
      </c>
    </row>
    <row r="14" spans="1:9" ht="15" customHeight="1">
      <c r="A14" s="68">
        <f>IF(ROWS('Liste complète des PERS'!$G$1:'Liste complète des PERS'!H15)&gt;COUNT('Liste complète des PERS'!$H$1:$H$236),"",INDEX('Liste complète des PERS'!$A$1:$G$236,SMALL('Liste complète des PERS'!$H$1:$H$236,ROWS('Liste complète des PERS'!$G$1:'Liste complète des PERS'!H15)),1))</f>
        <v>111111111111111</v>
      </c>
      <c r="B14" s="25" t="str">
        <f>IF(ROWS('Liste complète des PERS'!$G$1:'Liste complète des PERS'!H15)&gt;COUNT('Liste complète des PERS'!$H$1:$H$236),"",INDEX('Liste complète des PERS'!$A$1:$G$236,SMALL('Liste complète des PERS'!$H$1:$H$236,ROWS('Liste complète des PERS'!$G$1:'Liste complète des PERS'!H15)),2))</f>
        <v>nom15</v>
      </c>
      <c r="C14" s="25" t="str">
        <f>IF(ROWS('Liste complète des PERS'!$G$1:'Liste complète des PERS'!I15)&gt;COUNT('Liste complète des PERS'!$H$1:$H$236),"",INDEX('Liste complète des PERS'!$A$1:$G$236,SMALL('Liste complète des PERS'!$H$1:$H$236,ROWS('Liste complète des PERS'!$G$1:'Liste complète des PERS'!I15)),3))</f>
        <v>prenom15</v>
      </c>
      <c r="D14" s="25">
        <f>IF(ROWS('Liste complète des PERS'!$G$1:'Liste complète des PERS'!H15)&gt;COUNT('Liste complète des PERS'!$H$1:$H$236),"",INDEX('Liste complète des PERS'!$A$1:$G$236,SMALL('Liste complète des PERS'!$H$1:$H$236,ROWS('Liste complète des PERS'!$G$1:'Liste complète des PERS'!H15)),4))</f>
        <v>210</v>
      </c>
      <c r="E14" s="25">
        <f>IF(ROWS('Liste complète des PERS'!$G$1:'Liste complète des PERS'!H15)&gt;COUNT('Liste complète des PERS'!$H$1:$H$236),"",INDEX('Liste complète des PERS'!$A$1:$G$236,SMALL('Liste complète des PERS'!$H$1:$H$236,ROWS('Liste complète des PERS'!$G$1:'Liste complète des PERS'!H15)),5))</f>
        <v>111111</v>
      </c>
      <c r="F14" s="25" t="str">
        <f>IF(ROWS('Liste complète des PERS'!$G$1:'Liste complète des PERS'!H15)&gt;COUNT('Liste complète des PERS'!$H$1:$H$236),"",INDEX('Liste complète des PERS'!$A$1:$G$236,SMALL('Liste complète des PERS'!$H$1:$H$236,ROWS('Liste complète des PERS'!$G$1:'Liste complète des PERS'!H15)),6))</f>
        <v>grade15</v>
      </c>
      <c r="G14" s="25" t="str">
        <f>IF(ROWS('Liste complète des PERS'!$G$1:'Liste complète des PERS'!H15)&gt;COUNT('Liste complète des PERS'!$H$1:$H$236),"",INDEX('Liste complète des PERS'!$A$1:$G$236,SMALL('Liste complète des PERS'!$H$1:$H$236,ROWS('Liste complète des PERS'!$G$1:'Liste complète des PERS'!H15)),7))</f>
        <v>affectation 1</v>
      </c>
      <c r="H14" s="51" t="str">
        <f t="shared" si="0"/>
        <v>nom15 p</v>
      </c>
    </row>
    <row r="15" spans="1:9" ht="15" customHeight="1">
      <c r="A15" s="68" t="str">
        <f>IF(ROWS('Liste complète des PERS'!$G$1:'Liste complète des PERS'!H16)&gt;COUNT('Liste complète des PERS'!$H$1:$H$236),"",INDEX('Liste complète des PERS'!$A$1:$G$236,SMALL('Liste complète des PERS'!$H$1:$H$236,ROWS('Liste complète des PERS'!$G$1:'Liste complète des PERS'!H16)),1))</f>
        <v/>
      </c>
      <c r="B15" s="25" t="str">
        <f>IF(ROWS('Liste complète des PERS'!$G$1:'Liste complète des PERS'!H16)&gt;COUNT('Liste complète des PERS'!$H$1:$H$236),"",INDEX('Liste complète des PERS'!$A$1:$G$236,SMALL('Liste complète des PERS'!$H$1:$H$236,ROWS('Liste complète des PERS'!$G$1:'Liste complète des PERS'!H16)),2))</f>
        <v/>
      </c>
      <c r="C15" s="25" t="str">
        <f>IF(ROWS('Liste complète des PERS'!$G$1:'Liste complète des PERS'!I16)&gt;COUNT('Liste complète des PERS'!$H$1:$H$236),"",INDEX('Liste complète des PERS'!$A$1:$G$236,SMALL('Liste complète des PERS'!$H$1:$H$236,ROWS('Liste complète des PERS'!$G$1:'Liste complète des PERS'!I16)),3))</f>
        <v/>
      </c>
      <c r="D15" s="25" t="str">
        <f>IF(ROWS('Liste complète des PERS'!$G$1:'Liste complète des PERS'!H16)&gt;COUNT('Liste complète des PERS'!$H$1:$H$236),"",INDEX('Liste complète des PERS'!$A$1:$G$236,SMALL('Liste complète des PERS'!$H$1:$H$236,ROWS('Liste complète des PERS'!$G$1:'Liste complète des PERS'!H16)),4))</f>
        <v/>
      </c>
      <c r="E15" s="25" t="str">
        <f>IF(ROWS('Liste complète des PERS'!$G$1:'Liste complète des PERS'!H16)&gt;COUNT('Liste complète des PERS'!$H$1:$H$236),"",INDEX('Liste complète des PERS'!$A$1:$G$236,SMALL('Liste complète des PERS'!$H$1:$H$236,ROWS('Liste complète des PERS'!$G$1:'Liste complète des PERS'!H16)),5))</f>
        <v/>
      </c>
      <c r="F15" s="25" t="str">
        <f>IF(ROWS('Liste complète des PERS'!$G$1:'Liste complète des PERS'!H16)&gt;COUNT('Liste complète des PERS'!$H$1:$H$236),"",INDEX('Liste complète des PERS'!$A$1:$G$236,SMALL('Liste complète des PERS'!$H$1:$H$236,ROWS('Liste complète des PERS'!$G$1:'Liste complète des PERS'!H16)),6))</f>
        <v/>
      </c>
      <c r="G15" s="25" t="str">
        <f>IF(ROWS('Liste complète des PERS'!$G$1:'Liste complète des PERS'!H16)&gt;COUNT('Liste complète des PERS'!$H$1:$H$236),"",INDEX('Liste complète des PERS'!$A$1:$G$236,SMALL('Liste complète des PERS'!$H$1:$H$236,ROWS('Liste complète des PERS'!$G$1:'Liste complète des PERS'!H16)),7))</f>
        <v/>
      </c>
      <c r="H15" s="51" t="str">
        <f t="shared" si="0"/>
        <v xml:space="preserve"> </v>
      </c>
    </row>
    <row r="16" spans="1:9" ht="15" customHeight="1">
      <c r="A16" s="68" t="str">
        <f>IF(ROWS('Liste complète des PERS'!$G$1:'Liste complète des PERS'!H17)&gt;COUNT('Liste complète des PERS'!$H$1:$H$236),"",INDEX('Liste complète des PERS'!$A$1:$G$236,SMALL('Liste complète des PERS'!$H$1:$H$236,ROWS('Liste complète des PERS'!$G$1:'Liste complète des PERS'!H17)),1))</f>
        <v/>
      </c>
      <c r="B16" s="25" t="str">
        <f>IF(ROWS('Liste complète des PERS'!$G$1:'Liste complète des PERS'!H17)&gt;COUNT('Liste complète des PERS'!$H$1:$H$236),"",INDEX('Liste complète des PERS'!$A$1:$G$236,SMALL('Liste complète des PERS'!$H$1:$H$236,ROWS('Liste complète des PERS'!$G$1:'Liste complète des PERS'!H17)),2))</f>
        <v/>
      </c>
      <c r="C16" s="25" t="str">
        <f>IF(ROWS('Liste complète des PERS'!$G$1:'Liste complète des PERS'!I17)&gt;COUNT('Liste complète des PERS'!$H$1:$H$236),"",INDEX('Liste complète des PERS'!$A$1:$G$236,SMALL('Liste complète des PERS'!$H$1:$H$236,ROWS('Liste complète des PERS'!$G$1:'Liste complète des PERS'!I17)),3))</f>
        <v/>
      </c>
      <c r="D16" s="25" t="str">
        <f>IF(ROWS('Liste complète des PERS'!$G$1:'Liste complète des PERS'!H17)&gt;COUNT('Liste complète des PERS'!$H$1:$H$236),"",INDEX('Liste complète des PERS'!$A$1:$G$236,SMALL('Liste complète des PERS'!$H$1:$H$236,ROWS('Liste complète des PERS'!$G$1:'Liste complète des PERS'!H17)),4))</f>
        <v/>
      </c>
      <c r="E16" s="25" t="str">
        <f>IF(ROWS('Liste complète des PERS'!$G$1:'Liste complète des PERS'!H17)&gt;COUNT('Liste complète des PERS'!$H$1:$H$236),"",INDEX('Liste complète des PERS'!$A$1:$G$236,SMALL('Liste complète des PERS'!$H$1:$H$236,ROWS('Liste complète des PERS'!$G$1:'Liste complète des PERS'!H17)),5))</f>
        <v/>
      </c>
      <c r="F16" s="25" t="str">
        <f>IF(ROWS('Liste complète des PERS'!$G$1:'Liste complète des PERS'!H17)&gt;COUNT('Liste complète des PERS'!$H$1:$H$236),"",INDEX('Liste complète des PERS'!$A$1:$G$236,SMALL('Liste complète des PERS'!$H$1:$H$236,ROWS('Liste complète des PERS'!$G$1:'Liste complète des PERS'!H17)),6))</f>
        <v/>
      </c>
      <c r="G16" s="25" t="str">
        <f>IF(ROWS('Liste complète des PERS'!$G$1:'Liste complète des PERS'!H17)&gt;COUNT('Liste complète des PERS'!$H$1:$H$236),"",INDEX('Liste complète des PERS'!$A$1:$G$236,SMALL('Liste complète des PERS'!$H$1:$H$236,ROWS('Liste complète des PERS'!$G$1:'Liste complète des PERS'!H17)),7))</f>
        <v/>
      </c>
      <c r="H16" s="51" t="str">
        <f t="shared" si="0"/>
        <v xml:space="preserve"> </v>
      </c>
    </row>
    <row r="17" spans="1:8" ht="15" customHeight="1">
      <c r="A17" s="68" t="str">
        <f>IF(ROWS('Liste complète des PERS'!$G$1:'Liste complète des PERS'!H18)&gt;COUNT('Liste complète des PERS'!$H$1:$H$236),"",INDEX('Liste complète des PERS'!$A$1:$G$236,SMALL('Liste complète des PERS'!$H$1:$H$236,ROWS('Liste complète des PERS'!$G$1:'Liste complète des PERS'!H18)),1))</f>
        <v/>
      </c>
      <c r="B17" s="25" t="str">
        <f>IF(ROWS('Liste complète des PERS'!$G$1:'Liste complète des PERS'!H18)&gt;COUNT('Liste complète des PERS'!$H$1:$H$236),"",INDEX('Liste complète des PERS'!$A$1:$G$236,SMALL('Liste complète des PERS'!$H$1:$H$236,ROWS('Liste complète des PERS'!$G$1:'Liste complète des PERS'!H18)),2))</f>
        <v/>
      </c>
      <c r="C17" s="25" t="str">
        <f>IF(ROWS('Liste complète des PERS'!$G$1:'Liste complète des PERS'!I18)&gt;COUNT('Liste complète des PERS'!$H$1:$H$236),"",INDEX('Liste complète des PERS'!$A$1:$G$236,SMALL('Liste complète des PERS'!$H$1:$H$236,ROWS('Liste complète des PERS'!$G$1:'Liste complète des PERS'!I18)),3))</f>
        <v/>
      </c>
      <c r="D17" s="25" t="str">
        <f>IF(ROWS('Liste complète des PERS'!$G$1:'Liste complète des PERS'!H18)&gt;COUNT('Liste complète des PERS'!$H$1:$H$236),"",INDEX('Liste complète des PERS'!$A$1:$G$236,SMALL('Liste complète des PERS'!$H$1:$H$236,ROWS('Liste complète des PERS'!$G$1:'Liste complète des PERS'!H18)),4))</f>
        <v/>
      </c>
      <c r="E17" s="25" t="str">
        <f>IF(ROWS('Liste complète des PERS'!$G$1:'Liste complète des PERS'!H18)&gt;COUNT('Liste complète des PERS'!$H$1:$H$236),"",INDEX('Liste complète des PERS'!$A$1:$G$236,SMALL('Liste complète des PERS'!$H$1:$H$236,ROWS('Liste complète des PERS'!$G$1:'Liste complète des PERS'!H18)),5))</f>
        <v/>
      </c>
      <c r="F17" s="25" t="str">
        <f>IF(ROWS('Liste complète des PERS'!$G$1:'Liste complète des PERS'!H18)&gt;COUNT('Liste complète des PERS'!$H$1:$H$236),"",INDEX('Liste complète des PERS'!$A$1:$G$236,SMALL('Liste complète des PERS'!$H$1:$H$236,ROWS('Liste complète des PERS'!$G$1:'Liste complète des PERS'!H18)),6))</f>
        <v/>
      </c>
      <c r="G17" s="25" t="str">
        <f>IF(ROWS('Liste complète des PERS'!$G$1:'Liste complète des PERS'!H18)&gt;COUNT('Liste complète des PERS'!$H$1:$H$236),"",INDEX('Liste complète des PERS'!$A$1:$G$236,SMALL('Liste complète des PERS'!$H$1:$H$236,ROWS('Liste complète des PERS'!$G$1:'Liste complète des PERS'!H18)),7))</f>
        <v/>
      </c>
      <c r="H17" s="51" t="str">
        <f t="shared" si="0"/>
        <v xml:space="preserve"> </v>
      </c>
    </row>
    <row r="18" spans="1:8" ht="15" customHeight="1">
      <c r="A18" s="68" t="str">
        <f>IF(ROWS('Liste complète des PERS'!$G$1:'Liste complète des PERS'!H19)&gt;COUNT('Liste complète des PERS'!$H$1:$H$236),"",INDEX('Liste complète des PERS'!$A$1:$G$236,SMALL('Liste complète des PERS'!$H$1:$H$236,ROWS('Liste complète des PERS'!$G$1:'Liste complète des PERS'!H19)),1))</f>
        <v/>
      </c>
      <c r="B18" s="25" t="str">
        <f>IF(ROWS('Liste complète des PERS'!$G$1:'Liste complète des PERS'!H19)&gt;COUNT('Liste complète des PERS'!$H$1:$H$236),"",INDEX('Liste complète des PERS'!$A$1:$G$236,SMALL('Liste complète des PERS'!$H$1:$H$236,ROWS('Liste complète des PERS'!$G$1:'Liste complète des PERS'!H19)),2))</f>
        <v/>
      </c>
      <c r="C18" s="25" t="str">
        <f>IF(ROWS('Liste complète des PERS'!$G$1:'Liste complète des PERS'!I19)&gt;COUNT('Liste complète des PERS'!$H$1:$H$236),"",INDEX('Liste complète des PERS'!$A$1:$G$236,SMALL('Liste complète des PERS'!$H$1:$H$236,ROWS('Liste complète des PERS'!$G$1:'Liste complète des PERS'!I19)),3))</f>
        <v/>
      </c>
      <c r="D18" s="25" t="str">
        <f>IF(ROWS('Liste complète des PERS'!$G$1:'Liste complète des PERS'!H19)&gt;COUNT('Liste complète des PERS'!$H$1:$H$236),"",INDEX('Liste complète des PERS'!$A$1:$G$236,SMALL('Liste complète des PERS'!$H$1:$H$236,ROWS('Liste complète des PERS'!$G$1:'Liste complète des PERS'!H19)),4))</f>
        <v/>
      </c>
      <c r="E18" s="25" t="str">
        <f>IF(ROWS('Liste complète des PERS'!$G$1:'Liste complète des PERS'!H19)&gt;COUNT('Liste complète des PERS'!$H$1:$H$236),"",INDEX('Liste complète des PERS'!$A$1:$G$236,SMALL('Liste complète des PERS'!$H$1:$H$236,ROWS('Liste complète des PERS'!$G$1:'Liste complète des PERS'!H19)),5))</f>
        <v/>
      </c>
      <c r="F18" s="25" t="str">
        <f>IF(ROWS('Liste complète des PERS'!$G$1:'Liste complète des PERS'!H19)&gt;COUNT('Liste complète des PERS'!$H$1:$H$236),"",INDEX('Liste complète des PERS'!$A$1:$G$236,SMALL('Liste complète des PERS'!$H$1:$H$236,ROWS('Liste complète des PERS'!$G$1:'Liste complète des PERS'!H19)),6))</f>
        <v/>
      </c>
      <c r="G18" s="25" t="str">
        <f>IF(ROWS('Liste complète des PERS'!$G$1:'Liste complète des PERS'!H19)&gt;COUNT('Liste complète des PERS'!$H$1:$H$236),"",INDEX('Liste complète des PERS'!$A$1:$G$236,SMALL('Liste complète des PERS'!$H$1:$H$236,ROWS('Liste complète des PERS'!$G$1:'Liste complète des PERS'!H19)),7))</f>
        <v/>
      </c>
      <c r="H18" s="51" t="str">
        <f t="shared" si="0"/>
        <v xml:space="preserve"> </v>
      </c>
    </row>
    <row r="19" spans="1:8" ht="15" customHeight="1">
      <c r="A19" s="68" t="str">
        <f>IF(ROWS('Liste complète des PERS'!$G$1:'Liste complète des PERS'!H20)&gt;COUNT('Liste complète des PERS'!$H$1:$H$236),"",INDEX('Liste complète des PERS'!$A$1:$G$236,SMALL('Liste complète des PERS'!$H$1:$H$236,ROWS('Liste complète des PERS'!$G$1:'Liste complète des PERS'!H20)),1))</f>
        <v/>
      </c>
      <c r="B19" s="25" t="str">
        <f>IF(ROWS('Liste complète des PERS'!$G$1:'Liste complète des PERS'!H20)&gt;COUNT('Liste complète des PERS'!$H$1:$H$236),"",INDEX('Liste complète des PERS'!$A$1:$G$236,SMALL('Liste complète des PERS'!$H$1:$H$236,ROWS('Liste complète des PERS'!$G$1:'Liste complète des PERS'!H20)),2))</f>
        <v/>
      </c>
      <c r="C19" s="25" t="str">
        <f>IF(ROWS('Liste complète des PERS'!$G$1:'Liste complète des PERS'!I20)&gt;COUNT('Liste complète des PERS'!$H$1:$H$236),"",INDEX('Liste complète des PERS'!$A$1:$G$236,SMALL('Liste complète des PERS'!$H$1:$H$236,ROWS('Liste complète des PERS'!$G$1:'Liste complète des PERS'!I20)),3))</f>
        <v/>
      </c>
      <c r="D19" s="25" t="str">
        <f>IF(ROWS('Liste complète des PERS'!$G$1:'Liste complète des PERS'!H20)&gt;COUNT('Liste complète des PERS'!$H$1:$H$236),"",INDEX('Liste complète des PERS'!$A$1:$G$236,SMALL('Liste complète des PERS'!$H$1:$H$236,ROWS('Liste complète des PERS'!$G$1:'Liste complète des PERS'!H20)),4))</f>
        <v/>
      </c>
      <c r="E19" s="25" t="str">
        <f>IF(ROWS('Liste complète des PERS'!$G$1:'Liste complète des PERS'!H20)&gt;COUNT('Liste complète des PERS'!$H$1:$H$236),"",INDEX('Liste complète des PERS'!$A$1:$G$236,SMALL('Liste complète des PERS'!$H$1:$H$236,ROWS('Liste complète des PERS'!$G$1:'Liste complète des PERS'!H20)),5))</f>
        <v/>
      </c>
      <c r="F19" s="25" t="str">
        <f>IF(ROWS('Liste complète des PERS'!$G$1:'Liste complète des PERS'!H20)&gt;COUNT('Liste complète des PERS'!$H$1:$H$236),"",INDEX('Liste complète des PERS'!$A$1:$G$236,SMALL('Liste complète des PERS'!$H$1:$H$236,ROWS('Liste complète des PERS'!$G$1:'Liste complète des PERS'!H20)),6))</f>
        <v/>
      </c>
      <c r="G19" s="25" t="str">
        <f>IF(ROWS('Liste complète des PERS'!$G$1:'Liste complète des PERS'!H20)&gt;COUNT('Liste complète des PERS'!$H$1:$H$236),"",INDEX('Liste complète des PERS'!$A$1:$G$236,SMALL('Liste complète des PERS'!$H$1:$H$236,ROWS('Liste complète des PERS'!$G$1:'Liste complète des PERS'!H20)),7))</f>
        <v/>
      </c>
      <c r="H19" s="51" t="str">
        <f t="shared" si="0"/>
        <v xml:space="preserve"> </v>
      </c>
    </row>
    <row r="20" spans="1:8" ht="15" customHeight="1">
      <c r="A20" s="68" t="str">
        <f>IF(ROWS('Liste complète des PERS'!$G$1:'Liste complète des PERS'!H21)&gt;COUNT('Liste complète des PERS'!$H$1:$H$236),"",INDEX('Liste complète des PERS'!$A$1:$G$236,SMALL('Liste complète des PERS'!$H$1:$H$236,ROWS('Liste complète des PERS'!$G$1:'Liste complète des PERS'!H21)),1))</f>
        <v/>
      </c>
      <c r="B20" s="25" t="str">
        <f>IF(ROWS('Liste complète des PERS'!$G$1:'Liste complète des PERS'!H21)&gt;COUNT('Liste complète des PERS'!$H$1:$H$236),"",INDEX('Liste complète des PERS'!$A$1:$G$236,SMALL('Liste complète des PERS'!$H$1:$H$236,ROWS('Liste complète des PERS'!$G$1:'Liste complète des PERS'!H21)),2))</f>
        <v/>
      </c>
      <c r="C20" s="25" t="str">
        <f>IF(ROWS('Liste complète des PERS'!$G$1:'Liste complète des PERS'!I21)&gt;COUNT('Liste complète des PERS'!$H$1:$H$236),"",INDEX('Liste complète des PERS'!$A$1:$G$236,SMALL('Liste complète des PERS'!$H$1:$H$236,ROWS('Liste complète des PERS'!$G$1:'Liste complète des PERS'!I21)),3))</f>
        <v/>
      </c>
      <c r="D20" s="25" t="str">
        <f>IF(ROWS('Liste complète des PERS'!$G$1:'Liste complète des PERS'!H21)&gt;COUNT('Liste complète des PERS'!$H$1:$H$236),"",INDEX('Liste complète des PERS'!$A$1:$G$236,SMALL('Liste complète des PERS'!$H$1:$H$236,ROWS('Liste complète des PERS'!$G$1:'Liste complète des PERS'!H21)),4))</f>
        <v/>
      </c>
      <c r="E20" s="25" t="str">
        <f>IF(ROWS('Liste complète des PERS'!$G$1:'Liste complète des PERS'!H21)&gt;COUNT('Liste complète des PERS'!$H$1:$H$236),"",INDEX('Liste complète des PERS'!$A$1:$G$236,SMALL('Liste complète des PERS'!$H$1:$H$236,ROWS('Liste complète des PERS'!$G$1:'Liste complète des PERS'!H21)),5))</f>
        <v/>
      </c>
      <c r="F20" s="25" t="str">
        <f>IF(ROWS('Liste complète des PERS'!$G$1:'Liste complète des PERS'!H21)&gt;COUNT('Liste complète des PERS'!$H$1:$H$236),"",INDEX('Liste complète des PERS'!$A$1:$G$236,SMALL('Liste complète des PERS'!$H$1:$H$236,ROWS('Liste complète des PERS'!$G$1:'Liste complète des PERS'!H21)),6))</f>
        <v/>
      </c>
      <c r="G20" s="25" t="str">
        <f>IF(ROWS('Liste complète des PERS'!$G$1:'Liste complète des PERS'!H21)&gt;COUNT('Liste complète des PERS'!$H$1:$H$236),"",INDEX('Liste complète des PERS'!$A$1:$G$236,SMALL('Liste complète des PERS'!$H$1:$H$236,ROWS('Liste complète des PERS'!$G$1:'Liste complète des PERS'!H21)),7))</f>
        <v/>
      </c>
      <c r="H20" s="51" t="str">
        <f t="shared" ref="H20:H83" si="1">B20&amp; " " &amp; LEFT(C20,1)</f>
        <v xml:space="preserve"> </v>
      </c>
    </row>
    <row r="21" spans="1:8" ht="15" customHeight="1">
      <c r="A21" s="68" t="str">
        <f>IF(ROWS('Liste complète des PERS'!$G$1:'Liste complète des PERS'!H22)&gt;COUNT('Liste complète des PERS'!$H$1:$H$236),"",INDEX('Liste complète des PERS'!$A$1:$G$236,SMALL('Liste complète des PERS'!$H$1:$H$236,ROWS('Liste complète des PERS'!$G$1:'Liste complète des PERS'!H22)),1))</f>
        <v/>
      </c>
      <c r="B21" s="25" t="str">
        <f>IF(ROWS('Liste complète des PERS'!$G$1:'Liste complète des PERS'!H22)&gt;COUNT('Liste complète des PERS'!$H$1:$H$236),"",INDEX('Liste complète des PERS'!$A$1:$G$236,SMALL('Liste complète des PERS'!$H$1:$H$236,ROWS('Liste complète des PERS'!$G$1:'Liste complète des PERS'!H22)),2))</f>
        <v/>
      </c>
      <c r="C21" s="25" t="str">
        <f>IF(ROWS('Liste complète des PERS'!$G$1:'Liste complète des PERS'!I22)&gt;COUNT('Liste complète des PERS'!$H$1:$H$236),"",INDEX('Liste complète des PERS'!$A$1:$G$236,SMALL('Liste complète des PERS'!$H$1:$H$236,ROWS('Liste complète des PERS'!$G$1:'Liste complète des PERS'!I22)),3))</f>
        <v/>
      </c>
      <c r="D21" s="25" t="str">
        <f>IF(ROWS('Liste complète des PERS'!$G$1:'Liste complète des PERS'!H22)&gt;COUNT('Liste complète des PERS'!$H$1:$H$236),"",INDEX('Liste complète des PERS'!$A$1:$G$236,SMALL('Liste complète des PERS'!$H$1:$H$236,ROWS('Liste complète des PERS'!$G$1:'Liste complète des PERS'!H22)),4))</f>
        <v/>
      </c>
      <c r="E21" s="25" t="str">
        <f>IF(ROWS('Liste complète des PERS'!$G$1:'Liste complète des PERS'!H22)&gt;COUNT('Liste complète des PERS'!$H$1:$H$236),"",INDEX('Liste complète des PERS'!$A$1:$G$236,SMALL('Liste complète des PERS'!$H$1:$H$236,ROWS('Liste complète des PERS'!$G$1:'Liste complète des PERS'!H22)),5))</f>
        <v/>
      </c>
      <c r="F21" s="25" t="str">
        <f>IF(ROWS('Liste complète des PERS'!$G$1:'Liste complète des PERS'!H22)&gt;COUNT('Liste complète des PERS'!$H$1:$H$236),"",INDEX('Liste complète des PERS'!$A$1:$G$236,SMALL('Liste complète des PERS'!$H$1:$H$236,ROWS('Liste complète des PERS'!$G$1:'Liste complète des PERS'!H22)),6))</f>
        <v/>
      </c>
      <c r="G21" s="25" t="str">
        <f>IF(ROWS('Liste complète des PERS'!$G$1:'Liste complète des PERS'!H22)&gt;COUNT('Liste complète des PERS'!$H$1:$H$236),"",INDEX('Liste complète des PERS'!$A$1:$G$236,SMALL('Liste complète des PERS'!$H$1:$H$236,ROWS('Liste complète des PERS'!$G$1:'Liste complète des PERS'!H22)),7))</f>
        <v/>
      </c>
      <c r="H21" s="51" t="str">
        <f t="shared" si="1"/>
        <v xml:space="preserve"> </v>
      </c>
    </row>
    <row r="22" spans="1:8" ht="15" customHeight="1">
      <c r="A22" s="68" t="str">
        <f>IF(ROWS('Liste complète des PERS'!$G$1:'Liste complète des PERS'!H23)&gt;COUNT('Liste complète des PERS'!$H$1:$H$236),"",INDEX('Liste complète des PERS'!$A$1:$G$236,SMALL('Liste complète des PERS'!$H$1:$H$236,ROWS('Liste complète des PERS'!$G$1:'Liste complète des PERS'!H23)),1))</f>
        <v/>
      </c>
      <c r="B22" s="25" t="str">
        <f>IF(ROWS('Liste complète des PERS'!$G$1:'Liste complète des PERS'!H23)&gt;COUNT('Liste complète des PERS'!$H$1:$H$236),"",INDEX('Liste complète des PERS'!$A$1:$G$236,SMALL('Liste complète des PERS'!$H$1:$H$236,ROWS('Liste complète des PERS'!$G$1:'Liste complète des PERS'!H23)),2))</f>
        <v/>
      </c>
      <c r="C22" s="25" t="str">
        <f>IF(ROWS('Liste complète des PERS'!$G$1:'Liste complète des PERS'!I23)&gt;COUNT('Liste complète des PERS'!$H$1:$H$236),"",INDEX('Liste complète des PERS'!$A$1:$G$236,SMALL('Liste complète des PERS'!$H$1:$H$236,ROWS('Liste complète des PERS'!$G$1:'Liste complète des PERS'!I23)),3))</f>
        <v/>
      </c>
      <c r="D22" s="25" t="str">
        <f>IF(ROWS('Liste complète des PERS'!$G$1:'Liste complète des PERS'!H23)&gt;COUNT('Liste complète des PERS'!$H$1:$H$236),"",INDEX('Liste complète des PERS'!$A$1:$G$236,SMALL('Liste complète des PERS'!$H$1:$H$236,ROWS('Liste complète des PERS'!$G$1:'Liste complète des PERS'!H23)),4))</f>
        <v/>
      </c>
      <c r="E22" s="25" t="str">
        <f>IF(ROWS('Liste complète des PERS'!$G$1:'Liste complète des PERS'!H23)&gt;COUNT('Liste complète des PERS'!$H$1:$H$236),"",INDEX('Liste complète des PERS'!$A$1:$G$236,SMALL('Liste complète des PERS'!$H$1:$H$236,ROWS('Liste complète des PERS'!$G$1:'Liste complète des PERS'!H23)),5))</f>
        <v/>
      </c>
      <c r="F22" s="25" t="str">
        <f>IF(ROWS('Liste complète des PERS'!$G$1:'Liste complète des PERS'!H23)&gt;COUNT('Liste complète des PERS'!$H$1:$H$236),"",INDEX('Liste complète des PERS'!$A$1:$G$236,SMALL('Liste complète des PERS'!$H$1:$H$236,ROWS('Liste complète des PERS'!$G$1:'Liste complète des PERS'!H23)),6))</f>
        <v/>
      </c>
      <c r="G22" s="25" t="str">
        <f>IF(ROWS('Liste complète des PERS'!$G$1:'Liste complète des PERS'!H23)&gt;COUNT('Liste complète des PERS'!$H$1:$H$236),"",INDEX('Liste complète des PERS'!$A$1:$G$236,SMALL('Liste complète des PERS'!$H$1:$H$236,ROWS('Liste complète des PERS'!$G$1:'Liste complète des PERS'!H23)),7))</f>
        <v/>
      </c>
      <c r="H22" s="51" t="str">
        <f t="shared" si="1"/>
        <v xml:space="preserve"> </v>
      </c>
    </row>
    <row r="23" spans="1:8" ht="15" customHeight="1">
      <c r="A23" s="68" t="str">
        <f>IF(ROWS('Liste complète des PERS'!$G$1:'Liste complète des PERS'!H24)&gt;COUNT('Liste complète des PERS'!$H$1:$H$236),"",INDEX('Liste complète des PERS'!$A$1:$G$236,SMALL('Liste complète des PERS'!$H$1:$H$236,ROWS('Liste complète des PERS'!$G$1:'Liste complète des PERS'!H24)),1))</f>
        <v/>
      </c>
      <c r="B23" s="25" t="str">
        <f>IF(ROWS('Liste complète des PERS'!$G$1:'Liste complète des PERS'!H24)&gt;COUNT('Liste complète des PERS'!$H$1:$H$236),"",INDEX('Liste complète des PERS'!$A$1:$G$236,SMALL('Liste complète des PERS'!$H$1:$H$236,ROWS('Liste complète des PERS'!$G$1:'Liste complète des PERS'!H24)),2))</f>
        <v/>
      </c>
      <c r="C23" s="25" t="str">
        <f>IF(ROWS('Liste complète des PERS'!$G$1:'Liste complète des PERS'!I24)&gt;COUNT('Liste complète des PERS'!$H$1:$H$236),"",INDEX('Liste complète des PERS'!$A$1:$G$236,SMALL('Liste complète des PERS'!$H$1:$H$236,ROWS('Liste complète des PERS'!$G$1:'Liste complète des PERS'!I24)),3))</f>
        <v/>
      </c>
      <c r="D23" s="25" t="str">
        <f>IF(ROWS('Liste complète des PERS'!$G$1:'Liste complète des PERS'!H24)&gt;COUNT('Liste complète des PERS'!$H$1:$H$236),"",INDEX('Liste complète des PERS'!$A$1:$G$236,SMALL('Liste complète des PERS'!$H$1:$H$236,ROWS('Liste complète des PERS'!$G$1:'Liste complète des PERS'!H24)),4))</f>
        <v/>
      </c>
      <c r="E23" s="25" t="str">
        <f>IF(ROWS('Liste complète des PERS'!$G$1:'Liste complète des PERS'!H24)&gt;COUNT('Liste complète des PERS'!$H$1:$H$236),"",INDEX('Liste complète des PERS'!$A$1:$G$236,SMALL('Liste complète des PERS'!$H$1:$H$236,ROWS('Liste complète des PERS'!$G$1:'Liste complète des PERS'!H24)),5))</f>
        <v/>
      </c>
      <c r="F23" s="25" t="str">
        <f>IF(ROWS('Liste complète des PERS'!$G$1:'Liste complète des PERS'!H24)&gt;COUNT('Liste complète des PERS'!$H$1:$H$236),"",INDEX('Liste complète des PERS'!$A$1:$G$236,SMALL('Liste complète des PERS'!$H$1:$H$236,ROWS('Liste complète des PERS'!$G$1:'Liste complète des PERS'!H24)),6))</f>
        <v/>
      </c>
      <c r="G23" s="25" t="str">
        <f>IF(ROWS('Liste complète des PERS'!$G$1:'Liste complète des PERS'!H24)&gt;COUNT('Liste complète des PERS'!$H$1:$H$236),"",INDEX('Liste complète des PERS'!$A$1:$G$236,SMALL('Liste complète des PERS'!$H$1:$H$236,ROWS('Liste complète des PERS'!$G$1:'Liste complète des PERS'!H24)),7))</f>
        <v/>
      </c>
      <c r="H23" s="51" t="str">
        <f t="shared" si="1"/>
        <v xml:space="preserve"> </v>
      </c>
    </row>
    <row r="24" spans="1:8" ht="15" customHeight="1">
      <c r="A24" s="68" t="str">
        <f>IF(ROWS('Liste complète des PERS'!$G$1:'Liste complète des PERS'!H25)&gt;COUNT('Liste complète des PERS'!$H$1:$H$236),"",INDEX('Liste complète des PERS'!$A$1:$G$236,SMALL('Liste complète des PERS'!$H$1:$H$236,ROWS('Liste complète des PERS'!$G$1:'Liste complète des PERS'!H25)),1))</f>
        <v/>
      </c>
      <c r="B24" s="25" t="str">
        <f>IF(ROWS('Liste complète des PERS'!$G$1:'Liste complète des PERS'!H25)&gt;COUNT('Liste complète des PERS'!$H$1:$H$236),"",INDEX('Liste complète des PERS'!$A$1:$G$236,SMALL('Liste complète des PERS'!$H$1:$H$236,ROWS('Liste complète des PERS'!$G$1:'Liste complète des PERS'!H25)),2))</f>
        <v/>
      </c>
      <c r="C24" s="25" t="str">
        <f>IF(ROWS('Liste complète des PERS'!$G$1:'Liste complète des PERS'!I25)&gt;COUNT('Liste complète des PERS'!$H$1:$H$236),"",INDEX('Liste complète des PERS'!$A$1:$G$236,SMALL('Liste complète des PERS'!$H$1:$H$236,ROWS('Liste complète des PERS'!$G$1:'Liste complète des PERS'!I25)),3))</f>
        <v/>
      </c>
      <c r="D24" s="25" t="str">
        <f>IF(ROWS('Liste complète des PERS'!$G$1:'Liste complète des PERS'!H25)&gt;COUNT('Liste complète des PERS'!$H$1:$H$236),"",INDEX('Liste complète des PERS'!$A$1:$G$236,SMALL('Liste complète des PERS'!$H$1:$H$236,ROWS('Liste complète des PERS'!$G$1:'Liste complète des PERS'!H25)),4))</f>
        <v/>
      </c>
      <c r="E24" s="25" t="str">
        <f>IF(ROWS('Liste complète des PERS'!$G$1:'Liste complète des PERS'!H25)&gt;COUNT('Liste complète des PERS'!$H$1:$H$236),"",INDEX('Liste complète des PERS'!$A$1:$G$236,SMALL('Liste complète des PERS'!$H$1:$H$236,ROWS('Liste complète des PERS'!$G$1:'Liste complète des PERS'!H25)),5))</f>
        <v/>
      </c>
      <c r="F24" s="25" t="str">
        <f>IF(ROWS('Liste complète des PERS'!$G$1:'Liste complète des PERS'!H25)&gt;COUNT('Liste complète des PERS'!$H$1:$H$236),"",INDEX('Liste complète des PERS'!$A$1:$G$236,SMALL('Liste complète des PERS'!$H$1:$H$236,ROWS('Liste complète des PERS'!$G$1:'Liste complète des PERS'!H25)),6))</f>
        <v/>
      </c>
      <c r="G24" s="25" t="str">
        <f>IF(ROWS('Liste complète des PERS'!$G$1:'Liste complète des PERS'!H25)&gt;COUNT('Liste complète des PERS'!$H$1:$H$236),"",INDEX('Liste complète des PERS'!$A$1:$G$236,SMALL('Liste complète des PERS'!$H$1:$H$236,ROWS('Liste complète des PERS'!$G$1:'Liste complète des PERS'!H25)),7))</f>
        <v/>
      </c>
      <c r="H24" s="51" t="str">
        <f t="shared" si="1"/>
        <v xml:space="preserve"> </v>
      </c>
    </row>
    <row r="25" spans="1:8" ht="15" customHeight="1">
      <c r="A25" s="68" t="str">
        <f>IF(ROWS('Liste complète des PERS'!$G$1:'Liste complète des PERS'!H26)&gt;COUNT('Liste complète des PERS'!$H$1:$H$236),"",INDEX('Liste complète des PERS'!$A$1:$G$236,SMALL('Liste complète des PERS'!$H$1:$H$236,ROWS('Liste complète des PERS'!$G$1:'Liste complète des PERS'!H26)),1))</f>
        <v/>
      </c>
      <c r="B25" s="25" t="str">
        <f>IF(ROWS('Liste complète des PERS'!$G$1:'Liste complète des PERS'!H26)&gt;COUNT('Liste complète des PERS'!$H$1:$H$236),"",INDEX('Liste complète des PERS'!$A$1:$G$236,SMALL('Liste complète des PERS'!$H$1:$H$236,ROWS('Liste complète des PERS'!$G$1:'Liste complète des PERS'!H26)),2))</f>
        <v/>
      </c>
      <c r="C25" s="25" t="str">
        <f>IF(ROWS('Liste complète des PERS'!$G$1:'Liste complète des PERS'!I26)&gt;COUNT('Liste complète des PERS'!$H$1:$H$236),"",INDEX('Liste complète des PERS'!$A$1:$G$236,SMALL('Liste complète des PERS'!$H$1:$H$236,ROWS('Liste complète des PERS'!$G$1:'Liste complète des PERS'!I26)),3))</f>
        <v/>
      </c>
      <c r="D25" s="25" t="str">
        <f>IF(ROWS('Liste complète des PERS'!$G$1:'Liste complète des PERS'!H26)&gt;COUNT('Liste complète des PERS'!$H$1:$H$236),"",INDEX('Liste complète des PERS'!$A$1:$G$236,SMALL('Liste complète des PERS'!$H$1:$H$236,ROWS('Liste complète des PERS'!$G$1:'Liste complète des PERS'!H26)),4))</f>
        <v/>
      </c>
      <c r="E25" s="25" t="str">
        <f>IF(ROWS('Liste complète des PERS'!$G$1:'Liste complète des PERS'!H26)&gt;COUNT('Liste complète des PERS'!$H$1:$H$236),"",INDEX('Liste complète des PERS'!$A$1:$G$236,SMALL('Liste complète des PERS'!$H$1:$H$236,ROWS('Liste complète des PERS'!$G$1:'Liste complète des PERS'!H26)),5))</f>
        <v/>
      </c>
      <c r="F25" s="25" t="str">
        <f>IF(ROWS('Liste complète des PERS'!$G$1:'Liste complète des PERS'!H26)&gt;COUNT('Liste complète des PERS'!$H$1:$H$236),"",INDEX('Liste complète des PERS'!$A$1:$G$236,SMALL('Liste complète des PERS'!$H$1:$H$236,ROWS('Liste complète des PERS'!$G$1:'Liste complète des PERS'!H26)),6))</f>
        <v/>
      </c>
      <c r="G25" s="25" t="str">
        <f>IF(ROWS('Liste complète des PERS'!$G$1:'Liste complète des PERS'!H26)&gt;COUNT('Liste complète des PERS'!$H$1:$H$236),"",INDEX('Liste complète des PERS'!$A$1:$G$236,SMALL('Liste complète des PERS'!$H$1:$H$236,ROWS('Liste complète des PERS'!$G$1:'Liste complète des PERS'!H26)),7))</f>
        <v/>
      </c>
      <c r="H25" s="51" t="str">
        <f t="shared" si="1"/>
        <v xml:space="preserve"> </v>
      </c>
    </row>
    <row r="26" spans="1:8" ht="15" customHeight="1">
      <c r="A26" s="68" t="str">
        <f>IF(ROWS('Liste complète des PERS'!$G$1:'Liste complète des PERS'!H27)&gt;COUNT('Liste complète des PERS'!$H$1:$H$236),"",INDEX('Liste complète des PERS'!$A$1:$G$236,SMALL('Liste complète des PERS'!$H$1:$H$236,ROWS('Liste complète des PERS'!$G$1:'Liste complète des PERS'!H27)),1))</f>
        <v/>
      </c>
      <c r="B26" s="25" t="str">
        <f>IF(ROWS('Liste complète des PERS'!$G$1:'Liste complète des PERS'!H27)&gt;COUNT('Liste complète des PERS'!$H$1:$H$236),"",INDEX('Liste complète des PERS'!$A$1:$G$236,SMALL('Liste complète des PERS'!$H$1:$H$236,ROWS('Liste complète des PERS'!$G$1:'Liste complète des PERS'!H27)),2))</f>
        <v/>
      </c>
      <c r="C26" s="25" t="str">
        <f>IF(ROWS('Liste complète des PERS'!$G$1:'Liste complète des PERS'!I27)&gt;COUNT('Liste complète des PERS'!$H$1:$H$236),"",INDEX('Liste complète des PERS'!$A$1:$G$236,SMALL('Liste complète des PERS'!$H$1:$H$236,ROWS('Liste complète des PERS'!$G$1:'Liste complète des PERS'!I27)),3))</f>
        <v/>
      </c>
      <c r="D26" s="25" t="str">
        <f>IF(ROWS('Liste complète des PERS'!$G$1:'Liste complète des PERS'!H27)&gt;COUNT('Liste complète des PERS'!$H$1:$H$236),"",INDEX('Liste complète des PERS'!$A$1:$G$236,SMALL('Liste complète des PERS'!$H$1:$H$236,ROWS('Liste complète des PERS'!$G$1:'Liste complète des PERS'!H27)),4))</f>
        <v/>
      </c>
      <c r="E26" s="25" t="str">
        <f>IF(ROWS('Liste complète des PERS'!$G$1:'Liste complète des PERS'!H27)&gt;COUNT('Liste complète des PERS'!$H$1:$H$236),"",INDEX('Liste complète des PERS'!$A$1:$G$236,SMALL('Liste complète des PERS'!$H$1:$H$236,ROWS('Liste complète des PERS'!$G$1:'Liste complète des PERS'!H27)),5))</f>
        <v/>
      </c>
      <c r="F26" s="25" t="str">
        <f>IF(ROWS('Liste complète des PERS'!$G$1:'Liste complète des PERS'!H27)&gt;COUNT('Liste complète des PERS'!$H$1:$H$236),"",INDEX('Liste complète des PERS'!$A$1:$G$236,SMALL('Liste complète des PERS'!$H$1:$H$236,ROWS('Liste complète des PERS'!$G$1:'Liste complète des PERS'!H27)),6))</f>
        <v/>
      </c>
      <c r="G26" s="25" t="str">
        <f>IF(ROWS('Liste complète des PERS'!$G$1:'Liste complète des PERS'!H27)&gt;COUNT('Liste complète des PERS'!$H$1:$H$236),"",INDEX('Liste complète des PERS'!$A$1:$G$236,SMALL('Liste complète des PERS'!$H$1:$H$236,ROWS('Liste complète des PERS'!$G$1:'Liste complète des PERS'!H27)),7))</f>
        <v/>
      </c>
      <c r="H26" s="51" t="str">
        <f t="shared" si="1"/>
        <v xml:space="preserve"> </v>
      </c>
    </row>
    <row r="27" spans="1:8" ht="15" customHeight="1">
      <c r="A27" s="68" t="str">
        <f>IF(ROWS('Liste complète des PERS'!$G$1:'Liste complète des PERS'!H28)&gt;COUNT('Liste complète des PERS'!$H$1:$H$236),"",INDEX('Liste complète des PERS'!$A$1:$G$236,SMALL('Liste complète des PERS'!$H$1:$H$236,ROWS('Liste complète des PERS'!$G$1:'Liste complète des PERS'!H28)),1))</f>
        <v/>
      </c>
      <c r="B27" s="25" t="str">
        <f>IF(ROWS('Liste complète des PERS'!$G$1:'Liste complète des PERS'!H28)&gt;COUNT('Liste complète des PERS'!$H$1:$H$236),"",INDEX('Liste complète des PERS'!$A$1:$G$236,SMALL('Liste complète des PERS'!$H$1:$H$236,ROWS('Liste complète des PERS'!$G$1:'Liste complète des PERS'!H28)),2))</f>
        <v/>
      </c>
      <c r="C27" s="25" t="str">
        <f>IF(ROWS('Liste complète des PERS'!$G$1:'Liste complète des PERS'!I28)&gt;COUNT('Liste complète des PERS'!$H$1:$H$236),"",INDEX('Liste complète des PERS'!$A$1:$G$236,SMALL('Liste complète des PERS'!$H$1:$H$236,ROWS('Liste complète des PERS'!$G$1:'Liste complète des PERS'!I28)),3))</f>
        <v/>
      </c>
      <c r="D27" s="25" t="str">
        <f>IF(ROWS('Liste complète des PERS'!$G$1:'Liste complète des PERS'!H28)&gt;COUNT('Liste complète des PERS'!$H$1:$H$236),"",INDEX('Liste complète des PERS'!$A$1:$G$236,SMALL('Liste complète des PERS'!$H$1:$H$236,ROWS('Liste complète des PERS'!$G$1:'Liste complète des PERS'!H28)),4))</f>
        <v/>
      </c>
      <c r="E27" s="25" t="str">
        <f>IF(ROWS('Liste complète des PERS'!$G$1:'Liste complète des PERS'!H28)&gt;COUNT('Liste complète des PERS'!$H$1:$H$236),"",INDEX('Liste complète des PERS'!$A$1:$G$236,SMALL('Liste complète des PERS'!$H$1:$H$236,ROWS('Liste complète des PERS'!$G$1:'Liste complète des PERS'!H28)),5))</f>
        <v/>
      </c>
      <c r="F27" s="25" t="str">
        <f>IF(ROWS('Liste complète des PERS'!$G$1:'Liste complète des PERS'!H28)&gt;COUNT('Liste complète des PERS'!$H$1:$H$236),"",INDEX('Liste complète des PERS'!$A$1:$G$236,SMALL('Liste complète des PERS'!$H$1:$H$236,ROWS('Liste complète des PERS'!$G$1:'Liste complète des PERS'!H28)),6))</f>
        <v/>
      </c>
      <c r="G27" s="25" t="str">
        <f>IF(ROWS('Liste complète des PERS'!$G$1:'Liste complète des PERS'!H28)&gt;COUNT('Liste complète des PERS'!$H$1:$H$236),"",INDEX('Liste complète des PERS'!$A$1:$G$236,SMALL('Liste complète des PERS'!$H$1:$H$236,ROWS('Liste complète des PERS'!$G$1:'Liste complète des PERS'!H28)),7))</f>
        <v/>
      </c>
      <c r="H27" s="51" t="str">
        <f t="shared" si="1"/>
        <v xml:space="preserve"> </v>
      </c>
    </row>
    <row r="28" spans="1:8" ht="15" customHeight="1">
      <c r="A28" s="68" t="str">
        <f>IF(ROWS('Liste complète des PERS'!$G$1:'Liste complète des PERS'!H29)&gt;COUNT('Liste complète des PERS'!$H$1:$H$236),"",INDEX('Liste complète des PERS'!$A$1:$G$236,SMALL('Liste complète des PERS'!$H$1:$H$236,ROWS('Liste complète des PERS'!$G$1:'Liste complète des PERS'!H29)),1))</f>
        <v/>
      </c>
      <c r="B28" s="25" t="str">
        <f>IF(ROWS('Liste complète des PERS'!$G$1:'Liste complète des PERS'!H29)&gt;COUNT('Liste complète des PERS'!$H$1:$H$236),"",INDEX('Liste complète des PERS'!$A$1:$G$236,SMALL('Liste complète des PERS'!$H$1:$H$236,ROWS('Liste complète des PERS'!$G$1:'Liste complète des PERS'!H29)),2))</f>
        <v/>
      </c>
      <c r="C28" s="25" t="str">
        <f>IF(ROWS('Liste complète des PERS'!$G$1:'Liste complète des PERS'!I29)&gt;COUNT('Liste complète des PERS'!$H$1:$H$236),"",INDEX('Liste complète des PERS'!$A$1:$G$236,SMALL('Liste complète des PERS'!$H$1:$H$236,ROWS('Liste complète des PERS'!$G$1:'Liste complète des PERS'!I29)),3))</f>
        <v/>
      </c>
      <c r="D28" s="25" t="str">
        <f>IF(ROWS('Liste complète des PERS'!$G$1:'Liste complète des PERS'!H29)&gt;COUNT('Liste complète des PERS'!$H$1:$H$236),"",INDEX('Liste complète des PERS'!$A$1:$G$236,SMALL('Liste complète des PERS'!$H$1:$H$236,ROWS('Liste complète des PERS'!$G$1:'Liste complète des PERS'!H29)),4))</f>
        <v/>
      </c>
      <c r="E28" s="25" t="str">
        <f>IF(ROWS('Liste complète des PERS'!$G$1:'Liste complète des PERS'!H29)&gt;COUNT('Liste complète des PERS'!$H$1:$H$236),"",INDEX('Liste complète des PERS'!$A$1:$G$236,SMALL('Liste complète des PERS'!$H$1:$H$236,ROWS('Liste complète des PERS'!$G$1:'Liste complète des PERS'!H29)),5))</f>
        <v/>
      </c>
      <c r="F28" s="25" t="str">
        <f>IF(ROWS('Liste complète des PERS'!$G$1:'Liste complète des PERS'!H29)&gt;COUNT('Liste complète des PERS'!$H$1:$H$236),"",INDEX('Liste complète des PERS'!$A$1:$G$236,SMALL('Liste complète des PERS'!$H$1:$H$236,ROWS('Liste complète des PERS'!$G$1:'Liste complète des PERS'!H29)),6))</f>
        <v/>
      </c>
      <c r="G28" s="25" t="str">
        <f>IF(ROWS('Liste complète des PERS'!$G$1:'Liste complète des PERS'!H29)&gt;COUNT('Liste complète des PERS'!$H$1:$H$236),"",INDEX('Liste complète des PERS'!$A$1:$G$236,SMALL('Liste complète des PERS'!$H$1:$H$236,ROWS('Liste complète des PERS'!$G$1:'Liste complète des PERS'!H29)),7))</f>
        <v/>
      </c>
      <c r="H28" s="51" t="str">
        <f t="shared" si="1"/>
        <v xml:space="preserve"> </v>
      </c>
    </row>
    <row r="29" spans="1:8" ht="15" customHeight="1">
      <c r="A29" s="68" t="str">
        <f>IF(ROWS('Liste complète des PERS'!$G$1:'Liste complète des PERS'!H30)&gt;COUNT('Liste complète des PERS'!$H$1:$H$236),"",INDEX('Liste complète des PERS'!$A$1:$G$236,SMALL('Liste complète des PERS'!$H$1:$H$236,ROWS('Liste complète des PERS'!$G$1:'Liste complète des PERS'!H30)),1))</f>
        <v/>
      </c>
      <c r="B29" s="25" t="str">
        <f>IF(ROWS('Liste complète des PERS'!$G$1:'Liste complète des PERS'!H30)&gt;COUNT('Liste complète des PERS'!$H$1:$H$236),"",INDEX('Liste complète des PERS'!$A$1:$G$236,SMALL('Liste complète des PERS'!$H$1:$H$236,ROWS('Liste complète des PERS'!$G$1:'Liste complète des PERS'!H30)),2))</f>
        <v/>
      </c>
      <c r="C29" s="25" t="str">
        <f>IF(ROWS('Liste complète des PERS'!$G$1:'Liste complète des PERS'!I30)&gt;COUNT('Liste complète des PERS'!$H$1:$H$236),"",INDEX('Liste complète des PERS'!$A$1:$G$236,SMALL('Liste complète des PERS'!$H$1:$H$236,ROWS('Liste complète des PERS'!$G$1:'Liste complète des PERS'!I30)),3))</f>
        <v/>
      </c>
      <c r="D29" s="25" t="str">
        <f>IF(ROWS('Liste complète des PERS'!$G$1:'Liste complète des PERS'!H30)&gt;COUNT('Liste complète des PERS'!$H$1:$H$236),"",INDEX('Liste complète des PERS'!$A$1:$G$236,SMALL('Liste complète des PERS'!$H$1:$H$236,ROWS('Liste complète des PERS'!$G$1:'Liste complète des PERS'!H30)),4))</f>
        <v/>
      </c>
      <c r="E29" s="25" t="str">
        <f>IF(ROWS('Liste complète des PERS'!$G$1:'Liste complète des PERS'!H30)&gt;COUNT('Liste complète des PERS'!$H$1:$H$236),"",INDEX('Liste complète des PERS'!$A$1:$G$236,SMALL('Liste complète des PERS'!$H$1:$H$236,ROWS('Liste complète des PERS'!$G$1:'Liste complète des PERS'!H30)),5))</f>
        <v/>
      </c>
      <c r="F29" s="25" t="str">
        <f>IF(ROWS('Liste complète des PERS'!$G$1:'Liste complète des PERS'!H30)&gt;COUNT('Liste complète des PERS'!$H$1:$H$236),"",INDEX('Liste complète des PERS'!$A$1:$G$236,SMALL('Liste complète des PERS'!$H$1:$H$236,ROWS('Liste complète des PERS'!$G$1:'Liste complète des PERS'!H30)),6))</f>
        <v/>
      </c>
      <c r="G29" s="25" t="str">
        <f>IF(ROWS('Liste complète des PERS'!$G$1:'Liste complète des PERS'!H30)&gt;COUNT('Liste complète des PERS'!$H$1:$H$236),"",INDEX('Liste complète des PERS'!$A$1:$G$236,SMALL('Liste complète des PERS'!$H$1:$H$236,ROWS('Liste complète des PERS'!$G$1:'Liste complète des PERS'!H30)),7))</f>
        <v/>
      </c>
      <c r="H29" s="51" t="str">
        <f t="shared" si="1"/>
        <v xml:space="preserve"> </v>
      </c>
    </row>
    <row r="30" spans="1:8" ht="15" customHeight="1">
      <c r="A30" s="68" t="str">
        <f>IF(ROWS('Liste complète des PERS'!$G$1:'Liste complète des PERS'!H31)&gt;COUNT('Liste complète des PERS'!$H$1:$H$236),"",INDEX('Liste complète des PERS'!$A$1:$G$236,SMALL('Liste complète des PERS'!$H$1:$H$236,ROWS('Liste complète des PERS'!$G$1:'Liste complète des PERS'!H31)),1))</f>
        <v/>
      </c>
      <c r="B30" s="25" t="str">
        <f>IF(ROWS('Liste complète des PERS'!$G$1:'Liste complète des PERS'!H31)&gt;COUNT('Liste complète des PERS'!$H$1:$H$236),"",INDEX('Liste complète des PERS'!$A$1:$G$236,SMALL('Liste complète des PERS'!$H$1:$H$236,ROWS('Liste complète des PERS'!$G$1:'Liste complète des PERS'!H31)),2))</f>
        <v/>
      </c>
      <c r="C30" s="25" t="str">
        <f>IF(ROWS('Liste complète des PERS'!$G$1:'Liste complète des PERS'!I31)&gt;COUNT('Liste complète des PERS'!$H$1:$H$236),"",INDEX('Liste complète des PERS'!$A$1:$G$236,SMALL('Liste complète des PERS'!$H$1:$H$236,ROWS('Liste complète des PERS'!$G$1:'Liste complète des PERS'!I31)),3))</f>
        <v/>
      </c>
      <c r="D30" s="25" t="str">
        <f>IF(ROWS('Liste complète des PERS'!$G$1:'Liste complète des PERS'!H31)&gt;COUNT('Liste complète des PERS'!$H$1:$H$236),"",INDEX('Liste complète des PERS'!$A$1:$G$236,SMALL('Liste complète des PERS'!$H$1:$H$236,ROWS('Liste complète des PERS'!$G$1:'Liste complète des PERS'!H31)),4))</f>
        <v/>
      </c>
      <c r="E30" s="25" t="str">
        <f>IF(ROWS('Liste complète des PERS'!$G$1:'Liste complète des PERS'!H31)&gt;COUNT('Liste complète des PERS'!$H$1:$H$236),"",INDEX('Liste complète des PERS'!$A$1:$G$236,SMALL('Liste complète des PERS'!$H$1:$H$236,ROWS('Liste complète des PERS'!$G$1:'Liste complète des PERS'!H31)),5))</f>
        <v/>
      </c>
      <c r="F30" s="25" t="str">
        <f>IF(ROWS('Liste complète des PERS'!$G$1:'Liste complète des PERS'!H31)&gt;COUNT('Liste complète des PERS'!$H$1:$H$236),"",INDEX('Liste complète des PERS'!$A$1:$G$236,SMALL('Liste complète des PERS'!$H$1:$H$236,ROWS('Liste complète des PERS'!$G$1:'Liste complète des PERS'!H31)),6))</f>
        <v/>
      </c>
      <c r="G30" s="25" t="str">
        <f>IF(ROWS('Liste complète des PERS'!$G$1:'Liste complète des PERS'!H31)&gt;COUNT('Liste complète des PERS'!$H$1:$H$236),"",INDEX('Liste complète des PERS'!$A$1:$G$236,SMALL('Liste complète des PERS'!$H$1:$H$236,ROWS('Liste complète des PERS'!$G$1:'Liste complète des PERS'!H31)),7))</f>
        <v/>
      </c>
      <c r="H30" s="51" t="str">
        <f t="shared" si="1"/>
        <v xml:space="preserve"> </v>
      </c>
    </row>
    <row r="31" spans="1:8" ht="15" customHeight="1">
      <c r="A31" s="68" t="str">
        <f>IF(ROWS('Liste complète des PERS'!$G$1:'Liste complète des PERS'!H32)&gt;COUNT('Liste complète des PERS'!$H$1:$H$236),"",INDEX('Liste complète des PERS'!$A$1:$G$236,SMALL('Liste complète des PERS'!$H$1:$H$236,ROWS('Liste complète des PERS'!$G$1:'Liste complète des PERS'!H32)),1))</f>
        <v/>
      </c>
      <c r="B31" s="25" t="str">
        <f>IF(ROWS('Liste complète des PERS'!$G$1:'Liste complète des PERS'!H32)&gt;COUNT('Liste complète des PERS'!$H$1:$H$236),"",INDEX('Liste complète des PERS'!$A$1:$G$236,SMALL('Liste complète des PERS'!$H$1:$H$236,ROWS('Liste complète des PERS'!$G$1:'Liste complète des PERS'!H32)),2))</f>
        <v/>
      </c>
      <c r="C31" s="25" t="str">
        <f>IF(ROWS('Liste complète des PERS'!$G$1:'Liste complète des PERS'!I32)&gt;COUNT('Liste complète des PERS'!$H$1:$H$236),"",INDEX('Liste complète des PERS'!$A$1:$G$236,SMALL('Liste complète des PERS'!$H$1:$H$236,ROWS('Liste complète des PERS'!$G$1:'Liste complète des PERS'!I32)),3))</f>
        <v/>
      </c>
      <c r="D31" s="25" t="str">
        <f>IF(ROWS('Liste complète des PERS'!$G$1:'Liste complète des PERS'!H32)&gt;COUNT('Liste complète des PERS'!$H$1:$H$236),"",INDEX('Liste complète des PERS'!$A$1:$G$236,SMALL('Liste complète des PERS'!$H$1:$H$236,ROWS('Liste complète des PERS'!$G$1:'Liste complète des PERS'!H32)),4))</f>
        <v/>
      </c>
      <c r="E31" s="25" t="str">
        <f>IF(ROWS('Liste complète des PERS'!$G$1:'Liste complète des PERS'!H32)&gt;COUNT('Liste complète des PERS'!$H$1:$H$236),"",INDEX('Liste complète des PERS'!$A$1:$G$236,SMALL('Liste complète des PERS'!$H$1:$H$236,ROWS('Liste complète des PERS'!$G$1:'Liste complète des PERS'!H32)),5))</f>
        <v/>
      </c>
      <c r="F31" s="25" t="str">
        <f>IF(ROWS('Liste complète des PERS'!$G$1:'Liste complète des PERS'!H32)&gt;COUNT('Liste complète des PERS'!$H$1:$H$236),"",INDEX('Liste complète des PERS'!$A$1:$G$236,SMALL('Liste complète des PERS'!$H$1:$H$236,ROWS('Liste complète des PERS'!$G$1:'Liste complète des PERS'!H32)),6))</f>
        <v/>
      </c>
      <c r="G31" s="25" t="str">
        <f>IF(ROWS('Liste complète des PERS'!$G$1:'Liste complète des PERS'!H32)&gt;COUNT('Liste complète des PERS'!$H$1:$H$236),"",INDEX('Liste complète des PERS'!$A$1:$G$236,SMALL('Liste complète des PERS'!$H$1:$H$236,ROWS('Liste complète des PERS'!$G$1:'Liste complète des PERS'!H32)),7))</f>
        <v/>
      </c>
      <c r="H31" s="51" t="str">
        <f t="shared" si="1"/>
        <v xml:space="preserve"> </v>
      </c>
    </row>
    <row r="32" spans="1:8" ht="15" customHeight="1">
      <c r="A32" s="68" t="str">
        <f>IF(ROWS('Liste complète des PERS'!$G$1:'Liste complète des PERS'!H33)&gt;COUNT('Liste complète des PERS'!$H$1:$H$236),"",INDEX('Liste complète des PERS'!$A$1:$G$236,SMALL('Liste complète des PERS'!$H$1:$H$236,ROWS('Liste complète des PERS'!$G$1:'Liste complète des PERS'!H33)),1))</f>
        <v/>
      </c>
      <c r="B32" s="25" t="str">
        <f>IF(ROWS('Liste complète des PERS'!$G$1:'Liste complète des PERS'!H33)&gt;COUNT('Liste complète des PERS'!$H$1:$H$236),"",INDEX('Liste complète des PERS'!$A$1:$G$236,SMALL('Liste complète des PERS'!$H$1:$H$236,ROWS('Liste complète des PERS'!$G$1:'Liste complète des PERS'!H33)),2))</f>
        <v/>
      </c>
      <c r="C32" s="25" t="str">
        <f>IF(ROWS('Liste complète des PERS'!$G$1:'Liste complète des PERS'!I33)&gt;COUNT('Liste complète des PERS'!$H$1:$H$236),"",INDEX('Liste complète des PERS'!$A$1:$G$236,SMALL('Liste complète des PERS'!$H$1:$H$236,ROWS('Liste complète des PERS'!$G$1:'Liste complète des PERS'!I33)),3))</f>
        <v/>
      </c>
      <c r="D32" s="25" t="str">
        <f>IF(ROWS('Liste complète des PERS'!$G$1:'Liste complète des PERS'!H33)&gt;COUNT('Liste complète des PERS'!$H$1:$H$236),"",INDEX('Liste complète des PERS'!$A$1:$G$236,SMALL('Liste complète des PERS'!$H$1:$H$236,ROWS('Liste complète des PERS'!$G$1:'Liste complète des PERS'!H33)),4))</f>
        <v/>
      </c>
      <c r="E32" s="25" t="str">
        <f>IF(ROWS('Liste complète des PERS'!$G$1:'Liste complète des PERS'!H33)&gt;COUNT('Liste complète des PERS'!$H$1:$H$236),"",INDEX('Liste complète des PERS'!$A$1:$G$236,SMALL('Liste complète des PERS'!$H$1:$H$236,ROWS('Liste complète des PERS'!$G$1:'Liste complète des PERS'!H33)),5))</f>
        <v/>
      </c>
      <c r="F32" s="25" t="str">
        <f>IF(ROWS('Liste complète des PERS'!$G$1:'Liste complète des PERS'!H33)&gt;COUNT('Liste complète des PERS'!$H$1:$H$236),"",INDEX('Liste complète des PERS'!$A$1:$G$236,SMALL('Liste complète des PERS'!$H$1:$H$236,ROWS('Liste complète des PERS'!$G$1:'Liste complète des PERS'!H33)),6))</f>
        <v/>
      </c>
      <c r="G32" s="25" t="str">
        <f>IF(ROWS('Liste complète des PERS'!$G$1:'Liste complète des PERS'!H33)&gt;COUNT('Liste complète des PERS'!$H$1:$H$236),"",INDEX('Liste complète des PERS'!$A$1:$G$236,SMALL('Liste complète des PERS'!$H$1:$H$236,ROWS('Liste complète des PERS'!$G$1:'Liste complète des PERS'!H33)),7))</f>
        <v/>
      </c>
      <c r="H32" s="51" t="str">
        <f t="shared" si="1"/>
        <v xml:space="preserve"> </v>
      </c>
    </row>
    <row r="33" spans="1:8" ht="15" customHeight="1">
      <c r="A33" s="68" t="str">
        <f>IF(ROWS('Liste complète des PERS'!$G$1:'Liste complète des PERS'!H34)&gt;COUNT('Liste complète des PERS'!$H$1:$H$236),"",INDEX('Liste complète des PERS'!$A$1:$G$236,SMALL('Liste complète des PERS'!$H$1:$H$236,ROWS('Liste complète des PERS'!$G$1:'Liste complète des PERS'!H34)),1))</f>
        <v/>
      </c>
      <c r="B33" s="25" t="str">
        <f>IF(ROWS('Liste complète des PERS'!$G$1:'Liste complète des PERS'!H34)&gt;COUNT('Liste complète des PERS'!$H$1:$H$236),"",INDEX('Liste complète des PERS'!$A$1:$G$236,SMALL('Liste complète des PERS'!$H$1:$H$236,ROWS('Liste complète des PERS'!$G$1:'Liste complète des PERS'!H34)),2))</f>
        <v/>
      </c>
      <c r="C33" s="25" t="str">
        <f>IF(ROWS('Liste complète des PERS'!$G$1:'Liste complète des PERS'!I34)&gt;COUNT('Liste complète des PERS'!$H$1:$H$236),"",INDEX('Liste complète des PERS'!$A$1:$G$236,SMALL('Liste complète des PERS'!$H$1:$H$236,ROWS('Liste complète des PERS'!$G$1:'Liste complète des PERS'!I34)),3))</f>
        <v/>
      </c>
      <c r="D33" s="25" t="str">
        <f>IF(ROWS('Liste complète des PERS'!$G$1:'Liste complète des PERS'!H34)&gt;COUNT('Liste complète des PERS'!$H$1:$H$236),"",INDEX('Liste complète des PERS'!$A$1:$G$236,SMALL('Liste complète des PERS'!$H$1:$H$236,ROWS('Liste complète des PERS'!$G$1:'Liste complète des PERS'!H34)),4))</f>
        <v/>
      </c>
      <c r="E33" s="25" t="str">
        <f>IF(ROWS('Liste complète des PERS'!$G$1:'Liste complète des PERS'!H34)&gt;COUNT('Liste complète des PERS'!$H$1:$H$236),"",INDEX('Liste complète des PERS'!$A$1:$G$236,SMALL('Liste complète des PERS'!$H$1:$H$236,ROWS('Liste complète des PERS'!$G$1:'Liste complète des PERS'!H34)),5))</f>
        <v/>
      </c>
      <c r="F33" s="25" t="str">
        <f>IF(ROWS('Liste complète des PERS'!$G$1:'Liste complète des PERS'!H34)&gt;COUNT('Liste complète des PERS'!$H$1:$H$236),"",INDEX('Liste complète des PERS'!$A$1:$G$236,SMALL('Liste complète des PERS'!$H$1:$H$236,ROWS('Liste complète des PERS'!$G$1:'Liste complète des PERS'!H34)),6))</f>
        <v/>
      </c>
      <c r="G33" s="25" t="str">
        <f>IF(ROWS('Liste complète des PERS'!$G$1:'Liste complète des PERS'!H34)&gt;COUNT('Liste complète des PERS'!$H$1:$H$236),"",INDEX('Liste complète des PERS'!$A$1:$G$236,SMALL('Liste complète des PERS'!$H$1:$H$236,ROWS('Liste complète des PERS'!$G$1:'Liste complète des PERS'!H34)),7))</f>
        <v/>
      </c>
      <c r="H33" s="51" t="str">
        <f t="shared" si="1"/>
        <v xml:space="preserve"> </v>
      </c>
    </row>
    <row r="34" spans="1:8" ht="15" customHeight="1">
      <c r="A34" s="68" t="str">
        <f>IF(ROWS('Liste complète des PERS'!$G$1:'Liste complète des PERS'!H35)&gt;COUNT('Liste complète des PERS'!$H$1:$H$236),"",INDEX('Liste complète des PERS'!$A$1:$G$236,SMALL('Liste complète des PERS'!$H$1:$H$236,ROWS('Liste complète des PERS'!$G$1:'Liste complète des PERS'!H35)),1))</f>
        <v/>
      </c>
      <c r="B34" s="25" t="str">
        <f>IF(ROWS('Liste complète des PERS'!$G$1:'Liste complète des PERS'!H35)&gt;COUNT('Liste complète des PERS'!$H$1:$H$236),"",INDEX('Liste complète des PERS'!$A$1:$G$236,SMALL('Liste complète des PERS'!$H$1:$H$236,ROWS('Liste complète des PERS'!$G$1:'Liste complète des PERS'!H35)),2))</f>
        <v/>
      </c>
      <c r="C34" s="25" t="str">
        <f>IF(ROWS('Liste complète des PERS'!$G$1:'Liste complète des PERS'!I35)&gt;COUNT('Liste complète des PERS'!$H$1:$H$236),"",INDEX('Liste complète des PERS'!$A$1:$G$236,SMALL('Liste complète des PERS'!$H$1:$H$236,ROWS('Liste complète des PERS'!$G$1:'Liste complète des PERS'!I35)),3))</f>
        <v/>
      </c>
      <c r="D34" s="25" t="str">
        <f>IF(ROWS('Liste complète des PERS'!$G$1:'Liste complète des PERS'!H35)&gt;COUNT('Liste complète des PERS'!$H$1:$H$236),"",INDEX('Liste complète des PERS'!$A$1:$G$236,SMALL('Liste complète des PERS'!$H$1:$H$236,ROWS('Liste complète des PERS'!$G$1:'Liste complète des PERS'!H35)),4))</f>
        <v/>
      </c>
      <c r="E34" s="25" t="str">
        <f>IF(ROWS('Liste complète des PERS'!$G$1:'Liste complète des PERS'!H35)&gt;COUNT('Liste complète des PERS'!$H$1:$H$236),"",INDEX('Liste complète des PERS'!$A$1:$G$236,SMALL('Liste complète des PERS'!$H$1:$H$236,ROWS('Liste complète des PERS'!$G$1:'Liste complète des PERS'!H35)),5))</f>
        <v/>
      </c>
      <c r="F34" s="25" t="str">
        <f>IF(ROWS('Liste complète des PERS'!$G$1:'Liste complète des PERS'!H35)&gt;COUNT('Liste complète des PERS'!$H$1:$H$236),"",INDEX('Liste complète des PERS'!$A$1:$G$236,SMALL('Liste complète des PERS'!$H$1:$H$236,ROWS('Liste complète des PERS'!$G$1:'Liste complète des PERS'!H35)),6))</f>
        <v/>
      </c>
      <c r="G34" s="25" t="str">
        <f>IF(ROWS('Liste complète des PERS'!$G$1:'Liste complète des PERS'!H35)&gt;COUNT('Liste complète des PERS'!$H$1:$H$236),"",INDEX('Liste complète des PERS'!$A$1:$G$236,SMALL('Liste complète des PERS'!$H$1:$H$236,ROWS('Liste complète des PERS'!$G$1:'Liste complète des PERS'!H35)),7))</f>
        <v/>
      </c>
      <c r="H34" s="51" t="str">
        <f t="shared" si="1"/>
        <v xml:space="preserve"> </v>
      </c>
    </row>
    <row r="35" spans="1:8" ht="15" customHeight="1">
      <c r="A35" s="68" t="str">
        <f>IF(ROWS('Liste complète des PERS'!$G$1:'Liste complète des PERS'!H36)&gt;COUNT('Liste complète des PERS'!$H$1:$H$236),"",INDEX('Liste complète des PERS'!$A$1:$G$236,SMALL('Liste complète des PERS'!$H$1:$H$236,ROWS('Liste complète des PERS'!$G$1:'Liste complète des PERS'!H36)),1))</f>
        <v/>
      </c>
      <c r="B35" s="25" t="str">
        <f>IF(ROWS('Liste complète des PERS'!$G$1:'Liste complète des PERS'!H36)&gt;COUNT('Liste complète des PERS'!$H$1:$H$236),"",INDEX('Liste complète des PERS'!$A$1:$G$236,SMALL('Liste complète des PERS'!$H$1:$H$236,ROWS('Liste complète des PERS'!$G$1:'Liste complète des PERS'!H36)),2))</f>
        <v/>
      </c>
      <c r="C35" s="25" t="str">
        <f>IF(ROWS('Liste complète des PERS'!$G$1:'Liste complète des PERS'!I36)&gt;COUNT('Liste complète des PERS'!$H$1:$H$236),"",INDEX('Liste complète des PERS'!$A$1:$G$236,SMALL('Liste complète des PERS'!$H$1:$H$236,ROWS('Liste complète des PERS'!$G$1:'Liste complète des PERS'!I36)),3))</f>
        <v/>
      </c>
      <c r="D35" s="25" t="str">
        <f>IF(ROWS('Liste complète des PERS'!$G$1:'Liste complète des PERS'!H36)&gt;COUNT('Liste complète des PERS'!$H$1:$H$236),"",INDEX('Liste complète des PERS'!$A$1:$G$236,SMALL('Liste complète des PERS'!$H$1:$H$236,ROWS('Liste complète des PERS'!$G$1:'Liste complète des PERS'!H36)),4))</f>
        <v/>
      </c>
      <c r="E35" s="25" t="str">
        <f>IF(ROWS('Liste complète des PERS'!$G$1:'Liste complète des PERS'!H36)&gt;COUNT('Liste complète des PERS'!$H$1:$H$236),"",INDEX('Liste complète des PERS'!$A$1:$G$236,SMALL('Liste complète des PERS'!$H$1:$H$236,ROWS('Liste complète des PERS'!$G$1:'Liste complète des PERS'!H36)),5))</f>
        <v/>
      </c>
      <c r="F35" s="25" t="str">
        <f>IF(ROWS('Liste complète des PERS'!$G$1:'Liste complète des PERS'!H36)&gt;COUNT('Liste complète des PERS'!$H$1:$H$236),"",INDEX('Liste complète des PERS'!$A$1:$G$236,SMALL('Liste complète des PERS'!$H$1:$H$236,ROWS('Liste complète des PERS'!$G$1:'Liste complète des PERS'!H36)),6))</f>
        <v/>
      </c>
      <c r="G35" s="25" t="str">
        <f>IF(ROWS('Liste complète des PERS'!$G$1:'Liste complète des PERS'!H36)&gt;COUNT('Liste complète des PERS'!$H$1:$H$236),"",INDEX('Liste complète des PERS'!$A$1:$G$236,SMALL('Liste complète des PERS'!$H$1:$H$236,ROWS('Liste complète des PERS'!$G$1:'Liste complète des PERS'!H36)),7))</f>
        <v/>
      </c>
      <c r="H35" s="51" t="str">
        <f t="shared" si="1"/>
        <v xml:space="preserve"> </v>
      </c>
    </row>
    <row r="36" spans="1:8" ht="15" customHeight="1">
      <c r="A36" s="68" t="str">
        <f>IF(ROWS('Liste complète des PERS'!$G$1:'Liste complète des PERS'!H37)&gt;COUNT('Liste complète des PERS'!$H$1:$H$236),"",INDEX('Liste complète des PERS'!$A$1:$G$236,SMALL('Liste complète des PERS'!$H$1:$H$236,ROWS('Liste complète des PERS'!$G$1:'Liste complète des PERS'!H37)),1))</f>
        <v/>
      </c>
      <c r="B36" s="25" t="str">
        <f>IF(ROWS('Liste complète des PERS'!$G$1:'Liste complète des PERS'!H37)&gt;COUNT('Liste complète des PERS'!$H$1:$H$236),"",INDEX('Liste complète des PERS'!$A$1:$G$236,SMALL('Liste complète des PERS'!$H$1:$H$236,ROWS('Liste complète des PERS'!$G$1:'Liste complète des PERS'!H37)),2))</f>
        <v/>
      </c>
      <c r="C36" s="25" t="str">
        <f>IF(ROWS('Liste complète des PERS'!$G$1:'Liste complète des PERS'!I37)&gt;COUNT('Liste complète des PERS'!$H$1:$H$236),"",INDEX('Liste complète des PERS'!$A$1:$G$236,SMALL('Liste complète des PERS'!$H$1:$H$236,ROWS('Liste complète des PERS'!$G$1:'Liste complète des PERS'!I37)),3))</f>
        <v/>
      </c>
      <c r="D36" s="25" t="str">
        <f>IF(ROWS('Liste complète des PERS'!$G$1:'Liste complète des PERS'!H37)&gt;COUNT('Liste complète des PERS'!$H$1:$H$236),"",INDEX('Liste complète des PERS'!$A$1:$G$236,SMALL('Liste complète des PERS'!$H$1:$H$236,ROWS('Liste complète des PERS'!$G$1:'Liste complète des PERS'!H37)),4))</f>
        <v/>
      </c>
      <c r="E36" s="25" t="str">
        <f>IF(ROWS('Liste complète des PERS'!$G$1:'Liste complète des PERS'!H37)&gt;COUNT('Liste complète des PERS'!$H$1:$H$236),"",INDEX('Liste complète des PERS'!$A$1:$G$236,SMALL('Liste complète des PERS'!$H$1:$H$236,ROWS('Liste complète des PERS'!$G$1:'Liste complète des PERS'!H37)),5))</f>
        <v/>
      </c>
      <c r="F36" s="25" t="str">
        <f>IF(ROWS('Liste complète des PERS'!$G$1:'Liste complète des PERS'!H37)&gt;COUNT('Liste complète des PERS'!$H$1:$H$236),"",INDEX('Liste complète des PERS'!$A$1:$G$236,SMALL('Liste complète des PERS'!$H$1:$H$236,ROWS('Liste complète des PERS'!$G$1:'Liste complète des PERS'!H37)),6))</f>
        <v/>
      </c>
      <c r="G36" s="25" t="str">
        <f>IF(ROWS('Liste complète des PERS'!$G$1:'Liste complète des PERS'!H37)&gt;COUNT('Liste complète des PERS'!$H$1:$H$236),"",INDEX('Liste complète des PERS'!$A$1:$G$236,SMALL('Liste complète des PERS'!$H$1:$H$236,ROWS('Liste complète des PERS'!$G$1:'Liste complète des PERS'!H37)),7))</f>
        <v/>
      </c>
      <c r="H36" s="51" t="str">
        <f t="shared" si="1"/>
        <v xml:space="preserve"> </v>
      </c>
    </row>
    <row r="37" spans="1:8">
      <c r="A37" s="68" t="str">
        <f>IF(ROWS('Liste complète des PERS'!$G$1:'Liste complète des PERS'!H38)&gt;COUNT('Liste complète des PERS'!$H$1:$H$236),"",INDEX('Liste complète des PERS'!$A$1:$G$236,SMALL('Liste complète des PERS'!$H$1:$H$236,ROWS('Liste complète des PERS'!$G$1:'Liste complète des PERS'!H38)),1))</f>
        <v/>
      </c>
      <c r="B37" s="25" t="str">
        <f>IF(ROWS('Liste complète des PERS'!$G$1:'Liste complète des PERS'!H38)&gt;COUNT('Liste complète des PERS'!$H$1:$H$236),"",INDEX('Liste complète des PERS'!$A$1:$G$236,SMALL('Liste complète des PERS'!$H$1:$H$236,ROWS('Liste complète des PERS'!$G$1:'Liste complète des PERS'!H38)),2))</f>
        <v/>
      </c>
      <c r="C37" s="25" t="str">
        <f>IF(ROWS('Liste complète des PERS'!$G$1:'Liste complète des PERS'!I38)&gt;COUNT('Liste complète des PERS'!$H$1:$H$236),"",INDEX('Liste complète des PERS'!$A$1:$G$236,SMALL('Liste complète des PERS'!$H$1:$H$236,ROWS('Liste complète des PERS'!$G$1:'Liste complète des PERS'!I38)),3))</f>
        <v/>
      </c>
      <c r="D37" s="25" t="str">
        <f>IF(ROWS('Liste complète des PERS'!$G$1:'Liste complète des PERS'!H38)&gt;COUNT('Liste complète des PERS'!$H$1:$H$236),"",INDEX('Liste complète des PERS'!$A$1:$G$236,SMALL('Liste complète des PERS'!$H$1:$H$236,ROWS('Liste complète des PERS'!$G$1:'Liste complète des PERS'!H38)),4))</f>
        <v/>
      </c>
      <c r="E37" s="25" t="str">
        <f>IF(ROWS('Liste complète des PERS'!$G$1:'Liste complète des PERS'!H38)&gt;COUNT('Liste complète des PERS'!$H$1:$H$236),"",INDEX('Liste complète des PERS'!$A$1:$G$236,SMALL('Liste complète des PERS'!$H$1:$H$236,ROWS('Liste complète des PERS'!$G$1:'Liste complète des PERS'!H38)),5))</f>
        <v/>
      </c>
      <c r="F37" s="25" t="str">
        <f>IF(ROWS('Liste complète des PERS'!$G$1:'Liste complète des PERS'!H38)&gt;COUNT('Liste complète des PERS'!$H$1:$H$236),"",INDEX('Liste complète des PERS'!$A$1:$G$236,SMALL('Liste complète des PERS'!$H$1:$H$236,ROWS('Liste complète des PERS'!$G$1:'Liste complète des PERS'!H38)),6))</f>
        <v/>
      </c>
      <c r="G37" s="25" t="str">
        <f>IF(ROWS('Liste complète des PERS'!$G$1:'Liste complète des PERS'!H38)&gt;COUNT('Liste complète des PERS'!$H$1:$H$236),"",INDEX('Liste complète des PERS'!$A$1:$G$236,SMALL('Liste complète des PERS'!$H$1:$H$236,ROWS('Liste complète des PERS'!$G$1:'Liste complète des PERS'!H38)),7))</f>
        <v/>
      </c>
      <c r="H37" s="51" t="str">
        <f t="shared" si="1"/>
        <v xml:space="preserve"> </v>
      </c>
    </row>
    <row r="38" spans="1:8">
      <c r="A38" s="68" t="str">
        <f>IF(ROWS('Liste complète des PERS'!$G$1:'Liste complète des PERS'!H39)&gt;COUNT('Liste complète des PERS'!$H$1:$H$236),"",INDEX('Liste complète des PERS'!$A$1:$G$236,SMALL('Liste complète des PERS'!$H$1:$H$236,ROWS('Liste complète des PERS'!$G$1:'Liste complète des PERS'!H39)),1))</f>
        <v/>
      </c>
      <c r="B38" s="25" t="str">
        <f>IF(ROWS('Liste complète des PERS'!$G$1:'Liste complète des PERS'!H39)&gt;COUNT('Liste complète des PERS'!$H$1:$H$236),"",INDEX('Liste complète des PERS'!$A$1:$G$236,SMALL('Liste complète des PERS'!$H$1:$H$236,ROWS('Liste complète des PERS'!$G$1:'Liste complète des PERS'!H39)),2))</f>
        <v/>
      </c>
      <c r="C38" s="25" t="str">
        <f>IF(ROWS('Liste complète des PERS'!$G$1:'Liste complète des PERS'!I39)&gt;COUNT('Liste complète des PERS'!$H$1:$H$236),"",INDEX('Liste complète des PERS'!$A$1:$G$236,SMALL('Liste complète des PERS'!$H$1:$H$236,ROWS('Liste complète des PERS'!$G$1:'Liste complète des PERS'!I39)),3))</f>
        <v/>
      </c>
      <c r="D38" s="25" t="str">
        <f>IF(ROWS('Liste complète des PERS'!$G$1:'Liste complète des PERS'!H39)&gt;COUNT('Liste complète des PERS'!$H$1:$H$236),"",INDEX('Liste complète des PERS'!$A$1:$G$236,SMALL('Liste complète des PERS'!$H$1:$H$236,ROWS('Liste complète des PERS'!$G$1:'Liste complète des PERS'!H39)),4))</f>
        <v/>
      </c>
      <c r="E38" s="25" t="str">
        <f>IF(ROWS('Liste complète des PERS'!$G$1:'Liste complète des PERS'!H39)&gt;COUNT('Liste complète des PERS'!$H$1:$H$236),"",INDEX('Liste complète des PERS'!$A$1:$G$236,SMALL('Liste complète des PERS'!$H$1:$H$236,ROWS('Liste complète des PERS'!$G$1:'Liste complète des PERS'!H39)),5))</f>
        <v/>
      </c>
      <c r="F38" s="25" t="str">
        <f>IF(ROWS('Liste complète des PERS'!$G$1:'Liste complète des PERS'!H39)&gt;COUNT('Liste complète des PERS'!$H$1:$H$236),"",INDEX('Liste complète des PERS'!$A$1:$G$236,SMALL('Liste complète des PERS'!$H$1:$H$236,ROWS('Liste complète des PERS'!$G$1:'Liste complète des PERS'!H39)),6))</f>
        <v/>
      </c>
      <c r="G38" s="25" t="str">
        <f>IF(ROWS('Liste complète des PERS'!$G$1:'Liste complète des PERS'!H39)&gt;COUNT('Liste complète des PERS'!$H$1:$H$236),"",INDEX('Liste complète des PERS'!$A$1:$G$236,SMALL('Liste complète des PERS'!$H$1:$H$236,ROWS('Liste complète des PERS'!$G$1:'Liste complète des PERS'!H39)),7))</f>
        <v/>
      </c>
      <c r="H38" s="51" t="str">
        <f t="shared" si="1"/>
        <v xml:space="preserve"> </v>
      </c>
    </row>
    <row r="39" spans="1:8">
      <c r="A39" s="68" t="str">
        <f>IF(ROWS('Liste complète des PERS'!$G$1:'Liste complète des PERS'!H40)&gt;COUNT('Liste complète des PERS'!$H$1:$H$236),"",INDEX('Liste complète des PERS'!$A$1:$G$236,SMALL('Liste complète des PERS'!$H$1:$H$236,ROWS('Liste complète des PERS'!$G$1:'Liste complète des PERS'!H40)),1))</f>
        <v/>
      </c>
      <c r="B39" s="25" t="str">
        <f>IF(ROWS('Liste complète des PERS'!$G$1:'Liste complète des PERS'!H40)&gt;COUNT('Liste complète des PERS'!$H$1:$H$236),"",INDEX('Liste complète des PERS'!$A$1:$G$236,SMALL('Liste complète des PERS'!$H$1:$H$236,ROWS('Liste complète des PERS'!$G$1:'Liste complète des PERS'!H40)),2))</f>
        <v/>
      </c>
      <c r="C39" s="25" t="str">
        <f>IF(ROWS('Liste complète des PERS'!$G$1:'Liste complète des PERS'!I40)&gt;COUNT('Liste complète des PERS'!$H$1:$H$236),"",INDEX('Liste complète des PERS'!$A$1:$G$236,SMALL('Liste complète des PERS'!$H$1:$H$236,ROWS('Liste complète des PERS'!$G$1:'Liste complète des PERS'!I40)),3))</f>
        <v/>
      </c>
      <c r="D39" s="25" t="str">
        <f>IF(ROWS('Liste complète des PERS'!$G$1:'Liste complète des PERS'!H40)&gt;COUNT('Liste complète des PERS'!$H$1:$H$236),"",INDEX('Liste complète des PERS'!$A$1:$G$236,SMALL('Liste complète des PERS'!$H$1:$H$236,ROWS('Liste complète des PERS'!$G$1:'Liste complète des PERS'!H40)),4))</f>
        <v/>
      </c>
      <c r="E39" s="25" t="str">
        <f>IF(ROWS('Liste complète des PERS'!$G$1:'Liste complète des PERS'!H40)&gt;COUNT('Liste complète des PERS'!$H$1:$H$236),"",INDEX('Liste complète des PERS'!$A$1:$G$236,SMALL('Liste complète des PERS'!$H$1:$H$236,ROWS('Liste complète des PERS'!$G$1:'Liste complète des PERS'!H40)),5))</f>
        <v/>
      </c>
      <c r="F39" s="25" t="str">
        <f>IF(ROWS('Liste complète des PERS'!$G$1:'Liste complète des PERS'!H40)&gt;COUNT('Liste complète des PERS'!$H$1:$H$236),"",INDEX('Liste complète des PERS'!$A$1:$G$236,SMALL('Liste complète des PERS'!$H$1:$H$236,ROWS('Liste complète des PERS'!$G$1:'Liste complète des PERS'!H40)),6))</f>
        <v/>
      </c>
      <c r="G39" s="25" t="str">
        <f>IF(ROWS('Liste complète des PERS'!$G$1:'Liste complète des PERS'!H40)&gt;COUNT('Liste complète des PERS'!$H$1:$H$236),"",INDEX('Liste complète des PERS'!$A$1:$G$236,SMALL('Liste complète des PERS'!$H$1:$H$236,ROWS('Liste complète des PERS'!$G$1:'Liste complète des PERS'!H40)),7))</f>
        <v/>
      </c>
      <c r="H39" s="51" t="str">
        <f t="shared" si="1"/>
        <v xml:space="preserve"> </v>
      </c>
    </row>
    <row r="40" spans="1:8">
      <c r="A40" s="68" t="str">
        <f>IF(ROWS('Liste complète des PERS'!$G$1:'Liste complète des PERS'!H41)&gt;COUNT('Liste complète des PERS'!$H$1:$H$236),"",INDEX('Liste complète des PERS'!$A$1:$G$236,SMALL('Liste complète des PERS'!$H$1:$H$236,ROWS('Liste complète des PERS'!$G$1:'Liste complète des PERS'!H41)),1))</f>
        <v/>
      </c>
      <c r="B40" s="25" t="str">
        <f>IF(ROWS('Liste complète des PERS'!$G$1:'Liste complète des PERS'!H41)&gt;COUNT('Liste complète des PERS'!$H$1:$H$236),"",INDEX('Liste complète des PERS'!$A$1:$G$236,SMALL('Liste complète des PERS'!$H$1:$H$236,ROWS('Liste complète des PERS'!$G$1:'Liste complète des PERS'!H41)),2))</f>
        <v/>
      </c>
      <c r="C40" s="25" t="str">
        <f>IF(ROWS('Liste complète des PERS'!$G$1:'Liste complète des PERS'!I41)&gt;COUNT('Liste complète des PERS'!$H$1:$H$236),"",INDEX('Liste complète des PERS'!$A$1:$G$236,SMALL('Liste complète des PERS'!$H$1:$H$236,ROWS('Liste complète des PERS'!$G$1:'Liste complète des PERS'!I41)),3))</f>
        <v/>
      </c>
      <c r="D40" s="25" t="str">
        <f>IF(ROWS('Liste complète des PERS'!$G$1:'Liste complète des PERS'!H41)&gt;COUNT('Liste complète des PERS'!$H$1:$H$236),"",INDEX('Liste complète des PERS'!$A$1:$G$236,SMALL('Liste complète des PERS'!$H$1:$H$236,ROWS('Liste complète des PERS'!$G$1:'Liste complète des PERS'!H41)),4))</f>
        <v/>
      </c>
      <c r="E40" s="25" t="str">
        <f>IF(ROWS('Liste complète des PERS'!$G$1:'Liste complète des PERS'!H41)&gt;COUNT('Liste complète des PERS'!$H$1:$H$236),"",INDEX('Liste complète des PERS'!$A$1:$G$236,SMALL('Liste complète des PERS'!$H$1:$H$236,ROWS('Liste complète des PERS'!$G$1:'Liste complète des PERS'!H41)),5))</f>
        <v/>
      </c>
      <c r="F40" s="25" t="str">
        <f>IF(ROWS('Liste complète des PERS'!$G$1:'Liste complète des PERS'!H41)&gt;COUNT('Liste complète des PERS'!$H$1:$H$236),"",INDEX('Liste complète des PERS'!$A$1:$G$236,SMALL('Liste complète des PERS'!$H$1:$H$236,ROWS('Liste complète des PERS'!$G$1:'Liste complète des PERS'!H41)),6))</f>
        <v/>
      </c>
      <c r="G40" s="25" t="str">
        <f>IF(ROWS('Liste complète des PERS'!$G$1:'Liste complète des PERS'!H41)&gt;COUNT('Liste complète des PERS'!$H$1:$H$236),"",INDEX('Liste complète des PERS'!$A$1:$G$236,SMALL('Liste complète des PERS'!$H$1:$H$236,ROWS('Liste complète des PERS'!$G$1:'Liste complète des PERS'!H41)),7))</f>
        <v/>
      </c>
      <c r="H40" s="51" t="str">
        <f t="shared" si="1"/>
        <v xml:space="preserve"> </v>
      </c>
    </row>
    <row r="41" spans="1:8">
      <c r="A41" s="68" t="str">
        <f>IF(ROWS('Liste complète des PERS'!$G$1:'Liste complète des PERS'!H42)&gt;COUNT('Liste complète des PERS'!$H$1:$H$236),"",INDEX('Liste complète des PERS'!$A$1:$G$236,SMALL('Liste complète des PERS'!$H$1:$H$236,ROWS('Liste complète des PERS'!$G$1:'Liste complète des PERS'!H42)),1))</f>
        <v/>
      </c>
      <c r="B41" s="25" t="str">
        <f>IF(ROWS('Liste complète des PERS'!$G$1:'Liste complète des PERS'!H42)&gt;COUNT('Liste complète des PERS'!$H$1:$H$236),"",INDEX('Liste complète des PERS'!$A$1:$G$236,SMALL('Liste complète des PERS'!$H$1:$H$236,ROWS('Liste complète des PERS'!$G$1:'Liste complète des PERS'!H42)),2))</f>
        <v/>
      </c>
      <c r="C41" s="25" t="str">
        <f>IF(ROWS('Liste complète des PERS'!$G$1:'Liste complète des PERS'!I42)&gt;COUNT('Liste complète des PERS'!$H$1:$H$236),"",INDEX('Liste complète des PERS'!$A$1:$G$236,SMALL('Liste complète des PERS'!$H$1:$H$236,ROWS('Liste complète des PERS'!$G$1:'Liste complète des PERS'!I42)),3))</f>
        <v/>
      </c>
      <c r="D41" s="25" t="str">
        <f>IF(ROWS('Liste complète des PERS'!$G$1:'Liste complète des PERS'!H42)&gt;COUNT('Liste complète des PERS'!$H$1:$H$236),"",INDEX('Liste complète des PERS'!$A$1:$G$236,SMALL('Liste complète des PERS'!$H$1:$H$236,ROWS('Liste complète des PERS'!$G$1:'Liste complète des PERS'!H42)),4))</f>
        <v/>
      </c>
      <c r="E41" s="25" t="str">
        <f>IF(ROWS('Liste complète des PERS'!$G$1:'Liste complète des PERS'!H42)&gt;COUNT('Liste complète des PERS'!$H$1:$H$236),"",INDEX('Liste complète des PERS'!$A$1:$G$236,SMALL('Liste complète des PERS'!$H$1:$H$236,ROWS('Liste complète des PERS'!$G$1:'Liste complète des PERS'!H42)),5))</f>
        <v/>
      </c>
      <c r="F41" s="25" t="str">
        <f>IF(ROWS('Liste complète des PERS'!$G$1:'Liste complète des PERS'!H42)&gt;COUNT('Liste complète des PERS'!$H$1:$H$236),"",INDEX('Liste complète des PERS'!$A$1:$G$236,SMALL('Liste complète des PERS'!$H$1:$H$236,ROWS('Liste complète des PERS'!$G$1:'Liste complète des PERS'!H42)),6))</f>
        <v/>
      </c>
      <c r="G41" s="25" t="str">
        <f>IF(ROWS('Liste complète des PERS'!$G$1:'Liste complète des PERS'!H42)&gt;COUNT('Liste complète des PERS'!$H$1:$H$236),"",INDEX('Liste complète des PERS'!$A$1:$G$236,SMALL('Liste complète des PERS'!$H$1:$H$236,ROWS('Liste complète des PERS'!$G$1:'Liste complète des PERS'!H42)),7))</f>
        <v/>
      </c>
      <c r="H41" s="51" t="str">
        <f t="shared" si="1"/>
        <v xml:space="preserve"> </v>
      </c>
    </row>
    <row r="42" spans="1:8">
      <c r="A42" s="68" t="str">
        <f>IF(ROWS('Liste complète des PERS'!$G$1:'Liste complète des PERS'!H43)&gt;COUNT('Liste complète des PERS'!$H$1:$H$236),"",INDEX('Liste complète des PERS'!$A$1:$G$236,SMALL('Liste complète des PERS'!$H$1:$H$236,ROWS('Liste complète des PERS'!$G$1:'Liste complète des PERS'!H43)),1))</f>
        <v/>
      </c>
      <c r="B42" s="25" t="str">
        <f>IF(ROWS('Liste complète des PERS'!$G$1:'Liste complète des PERS'!H43)&gt;COUNT('Liste complète des PERS'!$H$1:$H$236),"",INDEX('Liste complète des PERS'!$A$1:$G$236,SMALL('Liste complète des PERS'!$H$1:$H$236,ROWS('Liste complète des PERS'!$G$1:'Liste complète des PERS'!H43)),2))</f>
        <v/>
      </c>
      <c r="C42" s="25" t="str">
        <f>IF(ROWS('Liste complète des PERS'!$G$1:'Liste complète des PERS'!I43)&gt;COUNT('Liste complète des PERS'!$H$1:$H$236),"",INDEX('Liste complète des PERS'!$A$1:$G$236,SMALL('Liste complète des PERS'!$H$1:$H$236,ROWS('Liste complète des PERS'!$G$1:'Liste complète des PERS'!I43)),3))</f>
        <v/>
      </c>
      <c r="D42" s="25" t="str">
        <f>IF(ROWS('Liste complète des PERS'!$G$1:'Liste complète des PERS'!H43)&gt;COUNT('Liste complète des PERS'!$H$1:$H$236),"",INDEX('Liste complète des PERS'!$A$1:$G$236,SMALL('Liste complète des PERS'!$H$1:$H$236,ROWS('Liste complète des PERS'!$G$1:'Liste complète des PERS'!H43)),4))</f>
        <v/>
      </c>
      <c r="E42" s="25" t="str">
        <f>IF(ROWS('Liste complète des PERS'!$G$1:'Liste complète des PERS'!H43)&gt;COUNT('Liste complète des PERS'!$H$1:$H$236),"",INDEX('Liste complète des PERS'!$A$1:$G$236,SMALL('Liste complète des PERS'!$H$1:$H$236,ROWS('Liste complète des PERS'!$G$1:'Liste complète des PERS'!H43)),5))</f>
        <v/>
      </c>
      <c r="F42" s="25" t="str">
        <f>IF(ROWS('Liste complète des PERS'!$G$1:'Liste complète des PERS'!H43)&gt;COUNT('Liste complète des PERS'!$H$1:$H$236),"",INDEX('Liste complète des PERS'!$A$1:$G$236,SMALL('Liste complète des PERS'!$H$1:$H$236,ROWS('Liste complète des PERS'!$G$1:'Liste complète des PERS'!H43)),6))</f>
        <v/>
      </c>
      <c r="G42" s="25" t="str">
        <f>IF(ROWS('Liste complète des PERS'!$G$1:'Liste complète des PERS'!H43)&gt;COUNT('Liste complète des PERS'!$H$1:$H$236),"",INDEX('Liste complète des PERS'!$A$1:$G$236,SMALL('Liste complète des PERS'!$H$1:$H$236,ROWS('Liste complète des PERS'!$G$1:'Liste complète des PERS'!H43)),7))</f>
        <v/>
      </c>
      <c r="H42" s="51" t="str">
        <f t="shared" si="1"/>
        <v xml:space="preserve"> </v>
      </c>
    </row>
    <row r="43" spans="1:8">
      <c r="A43" s="68" t="str">
        <f>IF(ROWS('Liste complète des PERS'!$G$1:'Liste complète des PERS'!H44)&gt;COUNT('Liste complète des PERS'!$H$1:$H$236),"",INDEX('Liste complète des PERS'!$A$1:$G$236,SMALL('Liste complète des PERS'!$H$1:$H$236,ROWS('Liste complète des PERS'!$G$1:'Liste complète des PERS'!H44)),1))</f>
        <v/>
      </c>
      <c r="B43" s="25" t="str">
        <f>IF(ROWS('Liste complète des PERS'!$G$1:'Liste complète des PERS'!H44)&gt;COUNT('Liste complète des PERS'!$H$1:$H$236),"",INDEX('Liste complète des PERS'!$A$1:$G$236,SMALL('Liste complète des PERS'!$H$1:$H$236,ROWS('Liste complète des PERS'!$G$1:'Liste complète des PERS'!H44)),2))</f>
        <v/>
      </c>
      <c r="C43" s="25" t="str">
        <f>IF(ROWS('Liste complète des PERS'!$G$1:'Liste complète des PERS'!I44)&gt;COUNT('Liste complète des PERS'!$H$1:$H$236),"",INDEX('Liste complète des PERS'!$A$1:$G$236,SMALL('Liste complète des PERS'!$H$1:$H$236,ROWS('Liste complète des PERS'!$G$1:'Liste complète des PERS'!I44)),3))</f>
        <v/>
      </c>
      <c r="D43" s="25" t="str">
        <f>IF(ROWS('Liste complète des PERS'!$G$1:'Liste complète des PERS'!H44)&gt;COUNT('Liste complète des PERS'!$H$1:$H$236),"",INDEX('Liste complète des PERS'!$A$1:$G$236,SMALL('Liste complète des PERS'!$H$1:$H$236,ROWS('Liste complète des PERS'!$G$1:'Liste complète des PERS'!H44)),4))</f>
        <v/>
      </c>
      <c r="E43" s="25" t="str">
        <f>IF(ROWS('Liste complète des PERS'!$G$1:'Liste complète des PERS'!H44)&gt;COUNT('Liste complète des PERS'!$H$1:$H$236),"",INDEX('Liste complète des PERS'!$A$1:$G$236,SMALL('Liste complète des PERS'!$H$1:$H$236,ROWS('Liste complète des PERS'!$G$1:'Liste complète des PERS'!H44)),5))</f>
        <v/>
      </c>
      <c r="F43" s="25" t="str">
        <f>IF(ROWS('Liste complète des PERS'!$G$1:'Liste complète des PERS'!H44)&gt;COUNT('Liste complète des PERS'!$H$1:$H$236),"",INDEX('Liste complète des PERS'!$A$1:$G$236,SMALL('Liste complète des PERS'!$H$1:$H$236,ROWS('Liste complète des PERS'!$G$1:'Liste complète des PERS'!H44)),6))</f>
        <v/>
      </c>
      <c r="G43" s="25" t="str">
        <f>IF(ROWS('Liste complète des PERS'!$G$1:'Liste complète des PERS'!H44)&gt;COUNT('Liste complète des PERS'!$H$1:$H$236),"",INDEX('Liste complète des PERS'!$A$1:$G$236,SMALL('Liste complète des PERS'!$H$1:$H$236,ROWS('Liste complète des PERS'!$G$1:'Liste complète des PERS'!H44)),7))</f>
        <v/>
      </c>
      <c r="H43" s="51" t="str">
        <f t="shared" si="1"/>
        <v xml:space="preserve"> </v>
      </c>
    </row>
    <row r="44" spans="1:8">
      <c r="A44" s="68" t="str">
        <f>IF(ROWS('Liste complète des PERS'!$G$1:'Liste complète des PERS'!H45)&gt;COUNT('Liste complète des PERS'!$H$1:$H$236),"",INDEX('Liste complète des PERS'!$A$1:$G$236,SMALL('Liste complète des PERS'!$H$1:$H$236,ROWS('Liste complète des PERS'!$G$1:'Liste complète des PERS'!H45)),1))</f>
        <v/>
      </c>
      <c r="B44" s="25" t="str">
        <f>IF(ROWS('Liste complète des PERS'!$G$1:'Liste complète des PERS'!H45)&gt;COUNT('Liste complète des PERS'!$H$1:$H$236),"",INDEX('Liste complète des PERS'!$A$1:$G$236,SMALL('Liste complète des PERS'!$H$1:$H$236,ROWS('Liste complète des PERS'!$G$1:'Liste complète des PERS'!H45)),2))</f>
        <v/>
      </c>
      <c r="C44" s="25" t="str">
        <f>IF(ROWS('Liste complète des PERS'!$G$1:'Liste complète des PERS'!I45)&gt;COUNT('Liste complète des PERS'!$H$1:$H$236),"",INDEX('Liste complète des PERS'!$A$1:$G$236,SMALL('Liste complète des PERS'!$H$1:$H$236,ROWS('Liste complète des PERS'!$G$1:'Liste complète des PERS'!I45)),3))</f>
        <v/>
      </c>
      <c r="D44" s="25" t="str">
        <f>IF(ROWS('Liste complète des PERS'!$G$1:'Liste complète des PERS'!H45)&gt;COUNT('Liste complète des PERS'!$H$1:$H$236),"",INDEX('Liste complète des PERS'!$A$1:$G$236,SMALL('Liste complète des PERS'!$H$1:$H$236,ROWS('Liste complète des PERS'!$G$1:'Liste complète des PERS'!H45)),4))</f>
        <v/>
      </c>
      <c r="E44" s="25" t="str">
        <f>IF(ROWS('Liste complète des PERS'!$G$1:'Liste complète des PERS'!H45)&gt;COUNT('Liste complète des PERS'!$H$1:$H$236),"",INDEX('Liste complète des PERS'!$A$1:$G$236,SMALL('Liste complète des PERS'!$H$1:$H$236,ROWS('Liste complète des PERS'!$G$1:'Liste complète des PERS'!H45)),5))</f>
        <v/>
      </c>
      <c r="F44" s="25" t="str">
        <f>IF(ROWS('Liste complète des PERS'!$G$1:'Liste complète des PERS'!H45)&gt;COUNT('Liste complète des PERS'!$H$1:$H$236),"",INDEX('Liste complète des PERS'!$A$1:$G$236,SMALL('Liste complète des PERS'!$H$1:$H$236,ROWS('Liste complète des PERS'!$G$1:'Liste complète des PERS'!H45)),6))</f>
        <v/>
      </c>
      <c r="G44" s="25" t="str">
        <f>IF(ROWS('Liste complète des PERS'!$G$1:'Liste complète des PERS'!H45)&gt;COUNT('Liste complète des PERS'!$H$1:$H$236),"",INDEX('Liste complète des PERS'!$A$1:$G$236,SMALL('Liste complète des PERS'!$H$1:$H$236,ROWS('Liste complète des PERS'!$G$1:'Liste complète des PERS'!H45)),7))</f>
        <v/>
      </c>
      <c r="H44" s="51" t="str">
        <f t="shared" si="1"/>
        <v xml:space="preserve"> </v>
      </c>
    </row>
    <row r="45" spans="1:8">
      <c r="A45" s="68" t="str">
        <f>IF(ROWS('Liste complète des PERS'!$G$1:'Liste complète des PERS'!H46)&gt;COUNT('Liste complète des PERS'!$H$1:$H$236),"",INDEX('Liste complète des PERS'!$A$1:$G$236,SMALL('Liste complète des PERS'!$H$1:$H$236,ROWS('Liste complète des PERS'!$G$1:'Liste complète des PERS'!H46)),1))</f>
        <v/>
      </c>
      <c r="B45" s="25" t="str">
        <f>IF(ROWS('Liste complète des PERS'!$G$1:'Liste complète des PERS'!H46)&gt;COUNT('Liste complète des PERS'!$H$1:$H$236),"",INDEX('Liste complète des PERS'!$A$1:$G$236,SMALL('Liste complète des PERS'!$H$1:$H$236,ROWS('Liste complète des PERS'!$G$1:'Liste complète des PERS'!H46)),2))</f>
        <v/>
      </c>
      <c r="C45" s="25" t="str">
        <f>IF(ROWS('Liste complète des PERS'!$G$1:'Liste complète des PERS'!I46)&gt;COUNT('Liste complète des PERS'!$H$1:$H$236),"",INDEX('Liste complète des PERS'!$A$1:$G$236,SMALL('Liste complète des PERS'!$H$1:$H$236,ROWS('Liste complète des PERS'!$G$1:'Liste complète des PERS'!I46)),3))</f>
        <v/>
      </c>
      <c r="D45" s="25" t="str">
        <f>IF(ROWS('Liste complète des PERS'!$G$1:'Liste complète des PERS'!H46)&gt;COUNT('Liste complète des PERS'!$H$1:$H$236),"",INDEX('Liste complète des PERS'!$A$1:$G$236,SMALL('Liste complète des PERS'!$H$1:$H$236,ROWS('Liste complète des PERS'!$G$1:'Liste complète des PERS'!H46)),4))</f>
        <v/>
      </c>
      <c r="E45" s="25" t="str">
        <f>IF(ROWS('Liste complète des PERS'!$G$1:'Liste complète des PERS'!H46)&gt;COUNT('Liste complète des PERS'!$H$1:$H$236),"",INDEX('Liste complète des PERS'!$A$1:$G$236,SMALL('Liste complète des PERS'!$H$1:$H$236,ROWS('Liste complète des PERS'!$G$1:'Liste complète des PERS'!H46)),5))</f>
        <v/>
      </c>
      <c r="F45" s="25" t="str">
        <f>IF(ROWS('Liste complète des PERS'!$G$1:'Liste complète des PERS'!H46)&gt;COUNT('Liste complète des PERS'!$H$1:$H$236),"",INDEX('Liste complète des PERS'!$A$1:$G$236,SMALL('Liste complète des PERS'!$H$1:$H$236,ROWS('Liste complète des PERS'!$G$1:'Liste complète des PERS'!H46)),6))</f>
        <v/>
      </c>
      <c r="G45" s="25" t="str">
        <f>IF(ROWS('Liste complète des PERS'!$G$1:'Liste complète des PERS'!H46)&gt;COUNT('Liste complète des PERS'!$H$1:$H$236),"",INDEX('Liste complète des PERS'!$A$1:$G$236,SMALL('Liste complète des PERS'!$H$1:$H$236,ROWS('Liste complète des PERS'!$G$1:'Liste complète des PERS'!H46)),7))</f>
        <v/>
      </c>
      <c r="H45" s="51" t="str">
        <f t="shared" si="1"/>
        <v xml:space="preserve"> </v>
      </c>
    </row>
    <row r="46" spans="1:8">
      <c r="A46" s="68" t="str">
        <f>IF(ROWS('Liste complète des PERS'!$G$1:'Liste complète des PERS'!H47)&gt;COUNT('Liste complète des PERS'!$H$1:$H$236),"",INDEX('Liste complète des PERS'!$A$1:$G$236,SMALL('Liste complète des PERS'!$H$1:$H$236,ROWS('Liste complète des PERS'!$G$1:'Liste complète des PERS'!H47)),1))</f>
        <v/>
      </c>
      <c r="B46" s="25" t="str">
        <f>IF(ROWS('Liste complète des PERS'!$G$1:'Liste complète des PERS'!H47)&gt;COUNT('Liste complète des PERS'!$H$1:$H$236),"",INDEX('Liste complète des PERS'!$A$1:$G$236,SMALL('Liste complète des PERS'!$H$1:$H$236,ROWS('Liste complète des PERS'!$G$1:'Liste complète des PERS'!H47)),2))</f>
        <v/>
      </c>
      <c r="C46" s="25" t="str">
        <f>IF(ROWS('Liste complète des PERS'!$G$1:'Liste complète des PERS'!I47)&gt;COUNT('Liste complète des PERS'!$H$1:$H$236),"",INDEX('Liste complète des PERS'!$A$1:$G$236,SMALL('Liste complète des PERS'!$H$1:$H$236,ROWS('Liste complète des PERS'!$G$1:'Liste complète des PERS'!I47)),3))</f>
        <v/>
      </c>
      <c r="D46" s="25" t="str">
        <f>IF(ROWS('Liste complète des PERS'!$G$1:'Liste complète des PERS'!H47)&gt;COUNT('Liste complète des PERS'!$H$1:$H$236),"",INDEX('Liste complète des PERS'!$A$1:$G$236,SMALL('Liste complète des PERS'!$H$1:$H$236,ROWS('Liste complète des PERS'!$G$1:'Liste complète des PERS'!H47)),4))</f>
        <v/>
      </c>
      <c r="E46" s="25" t="str">
        <f>IF(ROWS('Liste complète des PERS'!$G$1:'Liste complète des PERS'!H47)&gt;COUNT('Liste complète des PERS'!$H$1:$H$236),"",INDEX('Liste complète des PERS'!$A$1:$G$236,SMALL('Liste complète des PERS'!$H$1:$H$236,ROWS('Liste complète des PERS'!$G$1:'Liste complète des PERS'!H47)),5))</f>
        <v/>
      </c>
      <c r="F46" s="25" t="str">
        <f>IF(ROWS('Liste complète des PERS'!$G$1:'Liste complète des PERS'!H47)&gt;COUNT('Liste complète des PERS'!$H$1:$H$236),"",INDEX('Liste complète des PERS'!$A$1:$G$236,SMALL('Liste complète des PERS'!$H$1:$H$236,ROWS('Liste complète des PERS'!$G$1:'Liste complète des PERS'!H47)),6))</f>
        <v/>
      </c>
      <c r="G46" s="25" t="str">
        <f>IF(ROWS('Liste complète des PERS'!$G$1:'Liste complète des PERS'!H47)&gt;COUNT('Liste complète des PERS'!$H$1:$H$236),"",INDEX('Liste complète des PERS'!$A$1:$G$236,SMALL('Liste complète des PERS'!$H$1:$H$236,ROWS('Liste complète des PERS'!$G$1:'Liste complète des PERS'!H47)),7))</f>
        <v/>
      </c>
      <c r="H46" s="51" t="str">
        <f t="shared" si="1"/>
        <v xml:space="preserve"> </v>
      </c>
    </row>
    <row r="47" spans="1:8">
      <c r="A47" s="68" t="str">
        <f>IF(ROWS('Liste complète des PERS'!$G$1:'Liste complète des PERS'!H48)&gt;COUNT('Liste complète des PERS'!$H$1:$H$236),"",INDEX('Liste complète des PERS'!$A$1:$G$236,SMALL('Liste complète des PERS'!$H$1:$H$236,ROWS('Liste complète des PERS'!$G$1:'Liste complète des PERS'!H48)),1))</f>
        <v/>
      </c>
      <c r="B47" s="25" t="str">
        <f>IF(ROWS('Liste complète des PERS'!$G$1:'Liste complète des PERS'!H48)&gt;COUNT('Liste complète des PERS'!$H$1:$H$236),"",INDEX('Liste complète des PERS'!$A$1:$G$236,SMALL('Liste complète des PERS'!$H$1:$H$236,ROWS('Liste complète des PERS'!$G$1:'Liste complète des PERS'!H48)),2))</f>
        <v/>
      </c>
      <c r="C47" s="25" t="str">
        <f>IF(ROWS('Liste complète des PERS'!$G$1:'Liste complète des PERS'!I48)&gt;COUNT('Liste complète des PERS'!$H$1:$H$236),"",INDEX('Liste complète des PERS'!$A$1:$G$236,SMALL('Liste complète des PERS'!$H$1:$H$236,ROWS('Liste complète des PERS'!$G$1:'Liste complète des PERS'!I48)),3))</f>
        <v/>
      </c>
      <c r="D47" s="25" t="str">
        <f>IF(ROWS('Liste complète des PERS'!$G$1:'Liste complète des PERS'!H48)&gt;COUNT('Liste complète des PERS'!$H$1:$H$236),"",INDEX('Liste complète des PERS'!$A$1:$G$236,SMALL('Liste complète des PERS'!$H$1:$H$236,ROWS('Liste complète des PERS'!$G$1:'Liste complète des PERS'!H48)),4))</f>
        <v/>
      </c>
      <c r="E47" s="25" t="str">
        <f>IF(ROWS('Liste complète des PERS'!$G$1:'Liste complète des PERS'!H48)&gt;COUNT('Liste complète des PERS'!$H$1:$H$236),"",INDEX('Liste complète des PERS'!$A$1:$G$236,SMALL('Liste complète des PERS'!$H$1:$H$236,ROWS('Liste complète des PERS'!$G$1:'Liste complète des PERS'!H48)),5))</f>
        <v/>
      </c>
      <c r="F47" s="25" t="str">
        <f>IF(ROWS('Liste complète des PERS'!$G$1:'Liste complète des PERS'!H48)&gt;COUNT('Liste complète des PERS'!$H$1:$H$236),"",INDEX('Liste complète des PERS'!$A$1:$G$236,SMALL('Liste complète des PERS'!$H$1:$H$236,ROWS('Liste complète des PERS'!$G$1:'Liste complète des PERS'!H48)),6))</f>
        <v/>
      </c>
      <c r="G47" s="25" t="str">
        <f>IF(ROWS('Liste complète des PERS'!$G$1:'Liste complète des PERS'!H48)&gt;COUNT('Liste complète des PERS'!$H$1:$H$236),"",INDEX('Liste complète des PERS'!$A$1:$G$236,SMALL('Liste complète des PERS'!$H$1:$H$236,ROWS('Liste complète des PERS'!$G$1:'Liste complète des PERS'!H48)),7))</f>
        <v/>
      </c>
      <c r="H47" s="51" t="str">
        <f t="shared" si="1"/>
        <v xml:space="preserve"> </v>
      </c>
    </row>
    <row r="48" spans="1:8">
      <c r="A48" s="68" t="str">
        <f>IF(ROWS('Liste complète des PERS'!$G$1:'Liste complète des PERS'!H49)&gt;COUNT('Liste complète des PERS'!$H$1:$H$236),"",INDEX('Liste complète des PERS'!$A$1:$G$236,SMALL('Liste complète des PERS'!$H$1:$H$236,ROWS('Liste complète des PERS'!$G$1:'Liste complète des PERS'!H49)),1))</f>
        <v/>
      </c>
      <c r="B48" s="25" t="str">
        <f>IF(ROWS('Liste complète des PERS'!$G$1:'Liste complète des PERS'!H49)&gt;COUNT('Liste complète des PERS'!$H$1:$H$236),"",INDEX('Liste complète des PERS'!$A$1:$G$236,SMALL('Liste complète des PERS'!$H$1:$H$236,ROWS('Liste complète des PERS'!$G$1:'Liste complète des PERS'!H49)),2))</f>
        <v/>
      </c>
      <c r="C48" s="25" t="str">
        <f>IF(ROWS('Liste complète des PERS'!$G$1:'Liste complète des PERS'!I49)&gt;COUNT('Liste complète des PERS'!$H$1:$H$236),"",INDEX('Liste complète des PERS'!$A$1:$G$236,SMALL('Liste complète des PERS'!$H$1:$H$236,ROWS('Liste complète des PERS'!$G$1:'Liste complète des PERS'!I49)),3))</f>
        <v/>
      </c>
      <c r="D48" s="25" t="str">
        <f>IF(ROWS('Liste complète des PERS'!$G$1:'Liste complète des PERS'!H49)&gt;COUNT('Liste complète des PERS'!$H$1:$H$236),"",INDEX('Liste complète des PERS'!$A$1:$G$236,SMALL('Liste complète des PERS'!$H$1:$H$236,ROWS('Liste complète des PERS'!$G$1:'Liste complète des PERS'!H49)),4))</f>
        <v/>
      </c>
      <c r="E48" s="25" t="str">
        <f>IF(ROWS('Liste complète des PERS'!$G$1:'Liste complète des PERS'!H49)&gt;COUNT('Liste complète des PERS'!$H$1:$H$236),"",INDEX('Liste complète des PERS'!$A$1:$G$236,SMALL('Liste complète des PERS'!$H$1:$H$236,ROWS('Liste complète des PERS'!$G$1:'Liste complète des PERS'!H49)),5))</f>
        <v/>
      </c>
      <c r="F48" s="25" t="str">
        <f>IF(ROWS('Liste complète des PERS'!$G$1:'Liste complète des PERS'!H49)&gt;COUNT('Liste complète des PERS'!$H$1:$H$236),"",INDEX('Liste complète des PERS'!$A$1:$G$236,SMALL('Liste complète des PERS'!$H$1:$H$236,ROWS('Liste complète des PERS'!$G$1:'Liste complète des PERS'!H49)),6))</f>
        <v/>
      </c>
      <c r="G48" s="25" t="str">
        <f>IF(ROWS('Liste complète des PERS'!$G$1:'Liste complète des PERS'!H49)&gt;COUNT('Liste complète des PERS'!$H$1:$H$236),"",INDEX('Liste complète des PERS'!$A$1:$G$236,SMALL('Liste complète des PERS'!$H$1:$H$236,ROWS('Liste complète des PERS'!$G$1:'Liste complète des PERS'!H49)),7))</f>
        <v/>
      </c>
      <c r="H48" s="51" t="str">
        <f t="shared" si="1"/>
        <v xml:space="preserve"> </v>
      </c>
    </row>
    <row r="49" spans="1:8">
      <c r="A49" s="68" t="str">
        <f>IF(ROWS('Liste complète des PERS'!$G$1:'Liste complète des PERS'!H50)&gt;COUNT('Liste complète des PERS'!$H$1:$H$236),"",INDEX('Liste complète des PERS'!$A$1:$G$236,SMALL('Liste complète des PERS'!$H$1:$H$236,ROWS('Liste complète des PERS'!$G$1:'Liste complète des PERS'!H50)),1))</f>
        <v/>
      </c>
      <c r="B49" s="25" t="str">
        <f>IF(ROWS('Liste complète des PERS'!$G$1:'Liste complète des PERS'!H50)&gt;COUNT('Liste complète des PERS'!$H$1:$H$236),"",INDEX('Liste complète des PERS'!$A$1:$G$236,SMALL('Liste complète des PERS'!$H$1:$H$236,ROWS('Liste complète des PERS'!$G$1:'Liste complète des PERS'!H50)),2))</f>
        <v/>
      </c>
      <c r="C49" s="25" t="str">
        <f>IF(ROWS('Liste complète des PERS'!$G$1:'Liste complète des PERS'!I50)&gt;COUNT('Liste complète des PERS'!$H$1:$H$236),"",INDEX('Liste complète des PERS'!$A$1:$G$236,SMALL('Liste complète des PERS'!$H$1:$H$236,ROWS('Liste complète des PERS'!$G$1:'Liste complète des PERS'!I50)),3))</f>
        <v/>
      </c>
      <c r="D49" s="25" t="str">
        <f>IF(ROWS('Liste complète des PERS'!$G$1:'Liste complète des PERS'!H50)&gt;COUNT('Liste complète des PERS'!$H$1:$H$236),"",INDEX('Liste complète des PERS'!$A$1:$G$236,SMALL('Liste complète des PERS'!$H$1:$H$236,ROWS('Liste complète des PERS'!$G$1:'Liste complète des PERS'!H50)),4))</f>
        <v/>
      </c>
      <c r="E49" s="25" t="str">
        <f>IF(ROWS('Liste complète des PERS'!$G$1:'Liste complète des PERS'!H50)&gt;COUNT('Liste complète des PERS'!$H$1:$H$236),"",INDEX('Liste complète des PERS'!$A$1:$G$236,SMALL('Liste complète des PERS'!$H$1:$H$236,ROWS('Liste complète des PERS'!$G$1:'Liste complète des PERS'!H50)),5))</f>
        <v/>
      </c>
      <c r="F49" s="25" t="str">
        <f>IF(ROWS('Liste complète des PERS'!$G$1:'Liste complète des PERS'!H50)&gt;COUNT('Liste complète des PERS'!$H$1:$H$236),"",INDEX('Liste complète des PERS'!$A$1:$G$236,SMALL('Liste complète des PERS'!$H$1:$H$236,ROWS('Liste complète des PERS'!$G$1:'Liste complète des PERS'!H50)),6))</f>
        <v/>
      </c>
      <c r="G49" s="25" t="str">
        <f>IF(ROWS('Liste complète des PERS'!$G$1:'Liste complète des PERS'!H50)&gt;COUNT('Liste complète des PERS'!$H$1:$H$236),"",INDEX('Liste complète des PERS'!$A$1:$G$236,SMALL('Liste complète des PERS'!$H$1:$H$236,ROWS('Liste complète des PERS'!$G$1:'Liste complète des PERS'!H50)),7))</f>
        <v/>
      </c>
      <c r="H49" s="51" t="str">
        <f t="shared" si="1"/>
        <v xml:space="preserve"> </v>
      </c>
    </row>
    <row r="50" spans="1:8">
      <c r="A50" s="68" t="str">
        <f>IF(ROWS('Liste complète des PERS'!$G$1:'Liste complète des PERS'!H51)&gt;COUNT('Liste complète des PERS'!$H$1:$H$236),"",INDEX('Liste complète des PERS'!$A$1:$G$236,SMALL('Liste complète des PERS'!$H$1:$H$236,ROWS('Liste complète des PERS'!$G$1:'Liste complète des PERS'!H51)),1))</f>
        <v/>
      </c>
      <c r="B50" s="25" t="str">
        <f>IF(ROWS('Liste complète des PERS'!$G$1:'Liste complète des PERS'!H51)&gt;COUNT('Liste complète des PERS'!$H$1:$H$236),"",INDEX('Liste complète des PERS'!$A$1:$G$236,SMALL('Liste complète des PERS'!$H$1:$H$236,ROWS('Liste complète des PERS'!$G$1:'Liste complète des PERS'!H51)),2))</f>
        <v/>
      </c>
      <c r="C50" s="25" t="str">
        <f>IF(ROWS('Liste complète des PERS'!$G$1:'Liste complète des PERS'!I51)&gt;COUNT('Liste complète des PERS'!$H$1:$H$236),"",INDEX('Liste complète des PERS'!$A$1:$G$236,SMALL('Liste complète des PERS'!$H$1:$H$236,ROWS('Liste complète des PERS'!$G$1:'Liste complète des PERS'!I51)),3))</f>
        <v/>
      </c>
      <c r="D50" s="25" t="str">
        <f>IF(ROWS('Liste complète des PERS'!$G$1:'Liste complète des PERS'!H51)&gt;COUNT('Liste complète des PERS'!$H$1:$H$236),"",INDEX('Liste complète des PERS'!$A$1:$G$236,SMALL('Liste complète des PERS'!$H$1:$H$236,ROWS('Liste complète des PERS'!$G$1:'Liste complète des PERS'!H51)),4))</f>
        <v/>
      </c>
      <c r="E50" s="25" t="str">
        <f>IF(ROWS('Liste complète des PERS'!$G$1:'Liste complète des PERS'!H51)&gt;COUNT('Liste complète des PERS'!$H$1:$H$236),"",INDEX('Liste complète des PERS'!$A$1:$G$236,SMALL('Liste complète des PERS'!$H$1:$H$236,ROWS('Liste complète des PERS'!$G$1:'Liste complète des PERS'!H51)),5))</f>
        <v/>
      </c>
      <c r="F50" s="25" t="str">
        <f>IF(ROWS('Liste complète des PERS'!$G$1:'Liste complète des PERS'!H51)&gt;COUNT('Liste complète des PERS'!$H$1:$H$236),"",INDEX('Liste complète des PERS'!$A$1:$G$236,SMALL('Liste complète des PERS'!$H$1:$H$236,ROWS('Liste complète des PERS'!$G$1:'Liste complète des PERS'!H51)),6))</f>
        <v/>
      </c>
      <c r="G50" s="25" t="str">
        <f>IF(ROWS('Liste complète des PERS'!$G$1:'Liste complète des PERS'!H51)&gt;COUNT('Liste complète des PERS'!$H$1:$H$236),"",INDEX('Liste complète des PERS'!$A$1:$G$236,SMALL('Liste complète des PERS'!$H$1:$H$236,ROWS('Liste complète des PERS'!$G$1:'Liste complète des PERS'!H51)),7))</f>
        <v/>
      </c>
      <c r="H50" s="51" t="str">
        <f t="shared" si="1"/>
        <v xml:space="preserve"> </v>
      </c>
    </row>
    <row r="51" spans="1:8">
      <c r="A51" s="68" t="str">
        <f>IF(ROWS('Liste complète des PERS'!$G$1:'Liste complète des PERS'!H52)&gt;COUNT('Liste complète des PERS'!$H$1:$H$236),"",INDEX('Liste complète des PERS'!$A$1:$G$236,SMALL('Liste complète des PERS'!$H$1:$H$236,ROWS('Liste complète des PERS'!$G$1:'Liste complète des PERS'!H52)),1))</f>
        <v/>
      </c>
      <c r="B51" s="25" t="str">
        <f>IF(ROWS('Liste complète des PERS'!$G$1:'Liste complète des PERS'!H52)&gt;COUNT('Liste complète des PERS'!$H$1:$H$236),"",INDEX('Liste complète des PERS'!$A$1:$G$236,SMALL('Liste complète des PERS'!$H$1:$H$236,ROWS('Liste complète des PERS'!$G$1:'Liste complète des PERS'!H52)),2))</f>
        <v/>
      </c>
      <c r="C51" s="25" t="str">
        <f>IF(ROWS('Liste complète des PERS'!$G$1:'Liste complète des PERS'!I52)&gt;COUNT('Liste complète des PERS'!$H$1:$H$236),"",INDEX('Liste complète des PERS'!$A$1:$G$236,SMALL('Liste complète des PERS'!$H$1:$H$236,ROWS('Liste complète des PERS'!$G$1:'Liste complète des PERS'!I52)),3))</f>
        <v/>
      </c>
      <c r="D51" s="25" t="str">
        <f>IF(ROWS('Liste complète des PERS'!$G$1:'Liste complète des PERS'!H52)&gt;COUNT('Liste complète des PERS'!$H$1:$H$236),"",INDEX('Liste complète des PERS'!$A$1:$G$236,SMALL('Liste complète des PERS'!$H$1:$H$236,ROWS('Liste complète des PERS'!$G$1:'Liste complète des PERS'!H52)),4))</f>
        <v/>
      </c>
      <c r="E51" s="25" t="str">
        <f>IF(ROWS('Liste complète des PERS'!$G$1:'Liste complète des PERS'!H52)&gt;COUNT('Liste complète des PERS'!$H$1:$H$236),"",INDEX('Liste complète des PERS'!$A$1:$G$236,SMALL('Liste complète des PERS'!$H$1:$H$236,ROWS('Liste complète des PERS'!$G$1:'Liste complète des PERS'!H52)),5))</f>
        <v/>
      </c>
      <c r="F51" s="25" t="str">
        <f>IF(ROWS('Liste complète des PERS'!$G$1:'Liste complète des PERS'!H52)&gt;COUNT('Liste complète des PERS'!$H$1:$H$236),"",INDEX('Liste complète des PERS'!$A$1:$G$236,SMALL('Liste complète des PERS'!$H$1:$H$236,ROWS('Liste complète des PERS'!$G$1:'Liste complète des PERS'!H52)),6))</f>
        <v/>
      </c>
      <c r="G51" s="25" t="str">
        <f>IF(ROWS('Liste complète des PERS'!$G$1:'Liste complète des PERS'!H52)&gt;COUNT('Liste complète des PERS'!$H$1:$H$236),"",INDEX('Liste complète des PERS'!$A$1:$G$236,SMALL('Liste complète des PERS'!$H$1:$H$236,ROWS('Liste complète des PERS'!$G$1:'Liste complète des PERS'!H52)),7))</f>
        <v/>
      </c>
      <c r="H51" s="51" t="str">
        <f t="shared" si="1"/>
        <v xml:space="preserve"> </v>
      </c>
    </row>
    <row r="52" spans="1:8">
      <c r="A52" s="68" t="str">
        <f>IF(ROWS('Liste complète des PERS'!$G$1:'Liste complète des PERS'!H53)&gt;COUNT('Liste complète des PERS'!$H$1:$H$236),"",INDEX('Liste complète des PERS'!$A$1:$G$236,SMALL('Liste complète des PERS'!$H$1:$H$236,ROWS('Liste complète des PERS'!$G$1:'Liste complète des PERS'!H53)),1))</f>
        <v/>
      </c>
      <c r="B52" s="25" t="str">
        <f>IF(ROWS('Liste complète des PERS'!$G$1:'Liste complète des PERS'!H53)&gt;COUNT('Liste complète des PERS'!$H$1:$H$236),"",INDEX('Liste complète des PERS'!$A$1:$G$236,SMALL('Liste complète des PERS'!$H$1:$H$236,ROWS('Liste complète des PERS'!$G$1:'Liste complète des PERS'!H53)),2))</f>
        <v/>
      </c>
      <c r="C52" s="25" t="str">
        <f>IF(ROWS('Liste complète des PERS'!$G$1:'Liste complète des PERS'!I53)&gt;COUNT('Liste complète des PERS'!$H$1:$H$236),"",INDEX('Liste complète des PERS'!$A$1:$G$236,SMALL('Liste complète des PERS'!$H$1:$H$236,ROWS('Liste complète des PERS'!$G$1:'Liste complète des PERS'!I53)),3))</f>
        <v/>
      </c>
      <c r="D52" s="25" t="str">
        <f>IF(ROWS('Liste complète des PERS'!$G$1:'Liste complète des PERS'!H53)&gt;COUNT('Liste complète des PERS'!$H$1:$H$236),"",INDEX('Liste complète des PERS'!$A$1:$G$236,SMALL('Liste complète des PERS'!$H$1:$H$236,ROWS('Liste complète des PERS'!$G$1:'Liste complète des PERS'!H53)),4))</f>
        <v/>
      </c>
      <c r="E52" s="25" t="str">
        <f>IF(ROWS('Liste complète des PERS'!$G$1:'Liste complète des PERS'!H53)&gt;COUNT('Liste complète des PERS'!$H$1:$H$236),"",INDEX('Liste complète des PERS'!$A$1:$G$236,SMALL('Liste complète des PERS'!$H$1:$H$236,ROWS('Liste complète des PERS'!$G$1:'Liste complète des PERS'!H53)),5))</f>
        <v/>
      </c>
      <c r="F52" s="25" t="str">
        <f>IF(ROWS('Liste complète des PERS'!$G$1:'Liste complète des PERS'!H53)&gt;COUNT('Liste complète des PERS'!$H$1:$H$236),"",INDEX('Liste complète des PERS'!$A$1:$G$236,SMALL('Liste complète des PERS'!$H$1:$H$236,ROWS('Liste complète des PERS'!$G$1:'Liste complète des PERS'!H53)),6))</f>
        <v/>
      </c>
      <c r="G52" s="25" t="str">
        <f>IF(ROWS('Liste complète des PERS'!$G$1:'Liste complète des PERS'!H53)&gt;COUNT('Liste complète des PERS'!$H$1:$H$236),"",INDEX('Liste complète des PERS'!$A$1:$G$236,SMALL('Liste complète des PERS'!$H$1:$H$236,ROWS('Liste complète des PERS'!$G$1:'Liste complète des PERS'!H53)),7))</f>
        <v/>
      </c>
      <c r="H52" s="51" t="str">
        <f t="shared" si="1"/>
        <v xml:space="preserve"> </v>
      </c>
    </row>
    <row r="53" spans="1:8">
      <c r="A53" s="68" t="str">
        <f>IF(ROWS('Liste complète des PERS'!$G$1:'Liste complète des PERS'!H54)&gt;COUNT('Liste complète des PERS'!$H$1:$H$236),"",INDEX('Liste complète des PERS'!$A$1:$G$236,SMALL('Liste complète des PERS'!$H$1:$H$236,ROWS('Liste complète des PERS'!$G$1:'Liste complète des PERS'!H54)),1))</f>
        <v/>
      </c>
      <c r="B53" s="25" t="str">
        <f>IF(ROWS('Liste complète des PERS'!$G$1:'Liste complète des PERS'!H54)&gt;COUNT('Liste complète des PERS'!$H$1:$H$236),"",INDEX('Liste complète des PERS'!$A$1:$G$236,SMALL('Liste complète des PERS'!$H$1:$H$236,ROWS('Liste complète des PERS'!$G$1:'Liste complète des PERS'!H54)),2))</f>
        <v/>
      </c>
      <c r="C53" s="25" t="str">
        <f>IF(ROWS('Liste complète des PERS'!$G$1:'Liste complète des PERS'!I54)&gt;COUNT('Liste complète des PERS'!$H$1:$H$236),"",INDEX('Liste complète des PERS'!$A$1:$G$236,SMALL('Liste complète des PERS'!$H$1:$H$236,ROWS('Liste complète des PERS'!$G$1:'Liste complète des PERS'!I54)),3))</f>
        <v/>
      </c>
      <c r="D53" s="25" t="str">
        <f>IF(ROWS('Liste complète des PERS'!$G$1:'Liste complète des PERS'!H54)&gt;COUNT('Liste complète des PERS'!$H$1:$H$236),"",INDEX('Liste complète des PERS'!$A$1:$G$236,SMALL('Liste complète des PERS'!$H$1:$H$236,ROWS('Liste complète des PERS'!$G$1:'Liste complète des PERS'!H54)),4))</f>
        <v/>
      </c>
      <c r="E53" s="25" t="str">
        <f>IF(ROWS('Liste complète des PERS'!$G$1:'Liste complète des PERS'!H54)&gt;COUNT('Liste complète des PERS'!$H$1:$H$236),"",INDEX('Liste complète des PERS'!$A$1:$G$236,SMALL('Liste complète des PERS'!$H$1:$H$236,ROWS('Liste complète des PERS'!$G$1:'Liste complète des PERS'!H54)),5))</f>
        <v/>
      </c>
      <c r="F53" s="25" t="str">
        <f>IF(ROWS('Liste complète des PERS'!$G$1:'Liste complète des PERS'!H54)&gt;COUNT('Liste complète des PERS'!$H$1:$H$236),"",INDEX('Liste complète des PERS'!$A$1:$G$236,SMALL('Liste complète des PERS'!$H$1:$H$236,ROWS('Liste complète des PERS'!$G$1:'Liste complète des PERS'!H54)),6))</f>
        <v/>
      </c>
      <c r="G53" s="25" t="str">
        <f>IF(ROWS('Liste complète des PERS'!$G$1:'Liste complète des PERS'!H54)&gt;COUNT('Liste complète des PERS'!$H$1:$H$236),"",INDEX('Liste complète des PERS'!$A$1:$G$236,SMALL('Liste complète des PERS'!$H$1:$H$236,ROWS('Liste complète des PERS'!$G$1:'Liste complète des PERS'!H54)),7))</f>
        <v/>
      </c>
      <c r="H53" s="51" t="str">
        <f t="shared" si="1"/>
        <v xml:space="preserve"> </v>
      </c>
    </row>
    <row r="54" spans="1:8">
      <c r="A54" s="68" t="str">
        <f>IF(ROWS('Liste complète des PERS'!$G$1:'Liste complète des PERS'!H55)&gt;COUNT('Liste complète des PERS'!$H$1:$H$236),"",INDEX('Liste complète des PERS'!$A$1:$G$236,SMALL('Liste complète des PERS'!$H$1:$H$236,ROWS('Liste complète des PERS'!$G$1:'Liste complète des PERS'!H55)),1))</f>
        <v/>
      </c>
      <c r="B54" s="25" t="str">
        <f>IF(ROWS('Liste complète des PERS'!$G$1:'Liste complète des PERS'!H55)&gt;COUNT('Liste complète des PERS'!$H$1:$H$236),"",INDEX('Liste complète des PERS'!$A$1:$G$236,SMALL('Liste complète des PERS'!$H$1:$H$236,ROWS('Liste complète des PERS'!$G$1:'Liste complète des PERS'!H55)),2))</f>
        <v/>
      </c>
      <c r="C54" s="25" t="str">
        <f>IF(ROWS('Liste complète des PERS'!$G$1:'Liste complète des PERS'!I55)&gt;COUNT('Liste complète des PERS'!$H$1:$H$236),"",INDEX('Liste complète des PERS'!$A$1:$G$236,SMALL('Liste complète des PERS'!$H$1:$H$236,ROWS('Liste complète des PERS'!$G$1:'Liste complète des PERS'!I55)),3))</f>
        <v/>
      </c>
      <c r="D54" s="25" t="str">
        <f>IF(ROWS('Liste complète des PERS'!$G$1:'Liste complète des PERS'!H55)&gt;COUNT('Liste complète des PERS'!$H$1:$H$236),"",INDEX('Liste complète des PERS'!$A$1:$G$236,SMALL('Liste complète des PERS'!$H$1:$H$236,ROWS('Liste complète des PERS'!$G$1:'Liste complète des PERS'!H55)),4))</f>
        <v/>
      </c>
      <c r="E54" s="25" t="str">
        <f>IF(ROWS('Liste complète des PERS'!$G$1:'Liste complète des PERS'!H55)&gt;COUNT('Liste complète des PERS'!$H$1:$H$236),"",INDEX('Liste complète des PERS'!$A$1:$G$236,SMALL('Liste complète des PERS'!$H$1:$H$236,ROWS('Liste complète des PERS'!$G$1:'Liste complète des PERS'!H55)),5))</f>
        <v/>
      </c>
      <c r="F54" s="25" t="str">
        <f>IF(ROWS('Liste complète des PERS'!$G$1:'Liste complète des PERS'!H55)&gt;COUNT('Liste complète des PERS'!$H$1:$H$236),"",INDEX('Liste complète des PERS'!$A$1:$G$236,SMALL('Liste complète des PERS'!$H$1:$H$236,ROWS('Liste complète des PERS'!$G$1:'Liste complète des PERS'!H55)),6))</f>
        <v/>
      </c>
      <c r="G54" s="25" t="str">
        <f>IF(ROWS('Liste complète des PERS'!$G$1:'Liste complète des PERS'!H55)&gt;COUNT('Liste complète des PERS'!$H$1:$H$236),"",INDEX('Liste complète des PERS'!$A$1:$G$236,SMALL('Liste complète des PERS'!$H$1:$H$236,ROWS('Liste complète des PERS'!$G$1:'Liste complète des PERS'!H55)),7))</f>
        <v/>
      </c>
      <c r="H54" s="51" t="str">
        <f t="shared" si="1"/>
        <v xml:space="preserve"> </v>
      </c>
    </row>
    <row r="55" spans="1:8">
      <c r="A55" s="68" t="str">
        <f>IF(ROWS('Liste complète des PERS'!$G$1:'Liste complète des PERS'!H56)&gt;COUNT('Liste complète des PERS'!$H$1:$H$236),"",INDEX('Liste complète des PERS'!$A$1:$G$236,SMALL('Liste complète des PERS'!$H$1:$H$236,ROWS('Liste complète des PERS'!$G$1:'Liste complète des PERS'!H56)),1))</f>
        <v/>
      </c>
      <c r="B55" s="25" t="str">
        <f>IF(ROWS('Liste complète des PERS'!$G$1:'Liste complète des PERS'!H56)&gt;COUNT('Liste complète des PERS'!$H$1:$H$236),"",INDEX('Liste complète des PERS'!$A$1:$G$236,SMALL('Liste complète des PERS'!$H$1:$H$236,ROWS('Liste complète des PERS'!$G$1:'Liste complète des PERS'!H56)),2))</f>
        <v/>
      </c>
      <c r="C55" s="25" t="str">
        <f>IF(ROWS('Liste complète des PERS'!$G$1:'Liste complète des PERS'!I56)&gt;COUNT('Liste complète des PERS'!$H$1:$H$236),"",INDEX('Liste complète des PERS'!$A$1:$G$236,SMALL('Liste complète des PERS'!$H$1:$H$236,ROWS('Liste complète des PERS'!$G$1:'Liste complète des PERS'!I56)),3))</f>
        <v/>
      </c>
      <c r="D55" s="25" t="str">
        <f>IF(ROWS('Liste complète des PERS'!$G$1:'Liste complète des PERS'!H56)&gt;COUNT('Liste complète des PERS'!$H$1:$H$236),"",INDEX('Liste complète des PERS'!$A$1:$G$236,SMALL('Liste complète des PERS'!$H$1:$H$236,ROWS('Liste complète des PERS'!$G$1:'Liste complète des PERS'!H56)),4))</f>
        <v/>
      </c>
      <c r="E55" s="25" t="str">
        <f>IF(ROWS('Liste complète des PERS'!$G$1:'Liste complète des PERS'!H56)&gt;COUNT('Liste complète des PERS'!$H$1:$H$236),"",INDEX('Liste complète des PERS'!$A$1:$G$236,SMALL('Liste complète des PERS'!$H$1:$H$236,ROWS('Liste complète des PERS'!$G$1:'Liste complète des PERS'!H56)),5))</f>
        <v/>
      </c>
      <c r="F55" s="25" t="str">
        <f>IF(ROWS('Liste complète des PERS'!$G$1:'Liste complète des PERS'!H56)&gt;COUNT('Liste complète des PERS'!$H$1:$H$236),"",INDEX('Liste complète des PERS'!$A$1:$G$236,SMALL('Liste complète des PERS'!$H$1:$H$236,ROWS('Liste complète des PERS'!$G$1:'Liste complète des PERS'!H56)),6))</f>
        <v/>
      </c>
      <c r="G55" s="25" t="str">
        <f>IF(ROWS('Liste complète des PERS'!$G$1:'Liste complète des PERS'!H56)&gt;COUNT('Liste complète des PERS'!$H$1:$H$236),"",INDEX('Liste complète des PERS'!$A$1:$G$236,SMALL('Liste complète des PERS'!$H$1:$H$236,ROWS('Liste complète des PERS'!$G$1:'Liste complète des PERS'!H56)),7))</f>
        <v/>
      </c>
      <c r="H55" s="51" t="str">
        <f t="shared" si="1"/>
        <v xml:space="preserve"> </v>
      </c>
    </row>
    <row r="56" spans="1:8">
      <c r="A56" s="68" t="str">
        <f>IF(ROWS('Liste complète des PERS'!$G$1:'Liste complète des PERS'!H57)&gt;COUNT('Liste complète des PERS'!$H$1:$H$236),"",INDEX('Liste complète des PERS'!$A$1:$G$236,SMALL('Liste complète des PERS'!$H$1:$H$236,ROWS('Liste complète des PERS'!$G$1:'Liste complète des PERS'!H57)),1))</f>
        <v/>
      </c>
      <c r="B56" s="25" t="str">
        <f>IF(ROWS('Liste complète des PERS'!$G$1:'Liste complète des PERS'!H57)&gt;COUNT('Liste complète des PERS'!$H$1:$H$236),"",INDEX('Liste complète des PERS'!$A$1:$G$236,SMALL('Liste complète des PERS'!$H$1:$H$236,ROWS('Liste complète des PERS'!$G$1:'Liste complète des PERS'!H57)),2))</f>
        <v/>
      </c>
      <c r="C56" s="25" t="str">
        <f>IF(ROWS('Liste complète des PERS'!$G$1:'Liste complète des PERS'!I57)&gt;COUNT('Liste complète des PERS'!$H$1:$H$236),"",INDEX('Liste complète des PERS'!$A$1:$G$236,SMALL('Liste complète des PERS'!$H$1:$H$236,ROWS('Liste complète des PERS'!$G$1:'Liste complète des PERS'!I57)),3))</f>
        <v/>
      </c>
      <c r="D56" s="25" t="str">
        <f>IF(ROWS('Liste complète des PERS'!$G$1:'Liste complète des PERS'!H57)&gt;COUNT('Liste complète des PERS'!$H$1:$H$236),"",INDEX('Liste complète des PERS'!$A$1:$G$236,SMALL('Liste complète des PERS'!$H$1:$H$236,ROWS('Liste complète des PERS'!$G$1:'Liste complète des PERS'!H57)),4))</f>
        <v/>
      </c>
      <c r="E56" s="25" t="str">
        <f>IF(ROWS('Liste complète des PERS'!$G$1:'Liste complète des PERS'!H57)&gt;COUNT('Liste complète des PERS'!$H$1:$H$236),"",INDEX('Liste complète des PERS'!$A$1:$G$236,SMALL('Liste complète des PERS'!$H$1:$H$236,ROWS('Liste complète des PERS'!$G$1:'Liste complète des PERS'!H57)),5))</f>
        <v/>
      </c>
      <c r="F56" s="25" t="str">
        <f>IF(ROWS('Liste complète des PERS'!$G$1:'Liste complète des PERS'!H57)&gt;COUNT('Liste complète des PERS'!$H$1:$H$236),"",INDEX('Liste complète des PERS'!$A$1:$G$236,SMALL('Liste complète des PERS'!$H$1:$H$236,ROWS('Liste complète des PERS'!$G$1:'Liste complète des PERS'!H57)),6))</f>
        <v/>
      </c>
      <c r="G56" s="25" t="str">
        <f>IF(ROWS('Liste complète des PERS'!$G$1:'Liste complète des PERS'!H57)&gt;COUNT('Liste complète des PERS'!$H$1:$H$236),"",INDEX('Liste complète des PERS'!$A$1:$G$236,SMALL('Liste complète des PERS'!$H$1:$H$236,ROWS('Liste complète des PERS'!$G$1:'Liste complète des PERS'!H57)),7))</f>
        <v/>
      </c>
      <c r="H56" s="51" t="str">
        <f t="shared" si="1"/>
        <v xml:space="preserve"> </v>
      </c>
    </row>
    <row r="57" spans="1:8">
      <c r="A57" s="68" t="str">
        <f>IF(ROWS('Liste complète des PERS'!$G$1:'Liste complète des PERS'!H58)&gt;COUNT('Liste complète des PERS'!$H$1:$H$236),"",INDEX('Liste complète des PERS'!$A$1:$G$236,SMALL('Liste complète des PERS'!$H$1:$H$236,ROWS('Liste complète des PERS'!$G$1:'Liste complète des PERS'!H58)),1))</f>
        <v/>
      </c>
      <c r="B57" s="25" t="str">
        <f>IF(ROWS('Liste complète des PERS'!$G$1:'Liste complète des PERS'!H58)&gt;COUNT('Liste complète des PERS'!$H$1:$H$236),"",INDEX('Liste complète des PERS'!$A$1:$G$236,SMALL('Liste complète des PERS'!$H$1:$H$236,ROWS('Liste complète des PERS'!$G$1:'Liste complète des PERS'!H58)),2))</f>
        <v/>
      </c>
      <c r="C57" s="25" t="str">
        <f>IF(ROWS('Liste complète des PERS'!$G$1:'Liste complète des PERS'!I58)&gt;COUNT('Liste complète des PERS'!$H$1:$H$236),"",INDEX('Liste complète des PERS'!$A$1:$G$236,SMALL('Liste complète des PERS'!$H$1:$H$236,ROWS('Liste complète des PERS'!$G$1:'Liste complète des PERS'!I58)),3))</f>
        <v/>
      </c>
      <c r="D57" s="25" t="str">
        <f>IF(ROWS('Liste complète des PERS'!$G$1:'Liste complète des PERS'!H58)&gt;COUNT('Liste complète des PERS'!$H$1:$H$236),"",INDEX('Liste complète des PERS'!$A$1:$G$236,SMALL('Liste complète des PERS'!$H$1:$H$236,ROWS('Liste complète des PERS'!$G$1:'Liste complète des PERS'!H58)),4))</f>
        <v/>
      </c>
      <c r="E57" s="25" t="str">
        <f>IF(ROWS('Liste complète des PERS'!$G$1:'Liste complète des PERS'!H58)&gt;COUNT('Liste complète des PERS'!$H$1:$H$236),"",INDEX('Liste complète des PERS'!$A$1:$G$236,SMALL('Liste complète des PERS'!$H$1:$H$236,ROWS('Liste complète des PERS'!$G$1:'Liste complète des PERS'!H58)),5))</f>
        <v/>
      </c>
      <c r="F57" s="25" t="str">
        <f>IF(ROWS('Liste complète des PERS'!$G$1:'Liste complète des PERS'!H58)&gt;COUNT('Liste complète des PERS'!$H$1:$H$236),"",INDEX('Liste complète des PERS'!$A$1:$G$236,SMALL('Liste complète des PERS'!$H$1:$H$236,ROWS('Liste complète des PERS'!$G$1:'Liste complète des PERS'!H58)),6))</f>
        <v/>
      </c>
      <c r="G57" s="25" t="str">
        <f>IF(ROWS('Liste complète des PERS'!$G$1:'Liste complète des PERS'!H58)&gt;COUNT('Liste complète des PERS'!$H$1:$H$236),"",INDEX('Liste complète des PERS'!$A$1:$G$236,SMALL('Liste complète des PERS'!$H$1:$H$236,ROWS('Liste complète des PERS'!$G$1:'Liste complète des PERS'!H58)),7))</f>
        <v/>
      </c>
      <c r="H57" s="51" t="str">
        <f t="shared" si="1"/>
        <v xml:space="preserve"> </v>
      </c>
    </row>
    <row r="58" spans="1:8">
      <c r="A58" s="68" t="str">
        <f>IF(ROWS('Liste complète des PERS'!$G$1:'Liste complète des PERS'!H59)&gt;COUNT('Liste complète des PERS'!$H$1:$H$236),"",INDEX('Liste complète des PERS'!$A$1:$G$236,SMALL('Liste complète des PERS'!$H$1:$H$236,ROWS('Liste complète des PERS'!$G$1:'Liste complète des PERS'!H59)),1))</f>
        <v/>
      </c>
      <c r="B58" s="25" t="str">
        <f>IF(ROWS('Liste complète des PERS'!$G$1:'Liste complète des PERS'!H59)&gt;COUNT('Liste complète des PERS'!$H$1:$H$236),"",INDEX('Liste complète des PERS'!$A$1:$G$236,SMALL('Liste complète des PERS'!$H$1:$H$236,ROWS('Liste complète des PERS'!$G$1:'Liste complète des PERS'!H59)),2))</f>
        <v/>
      </c>
      <c r="C58" s="25" t="str">
        <f>IF(ROWS('Liste complète des PERS'!$G$1:'Liste complète des PERS'!I59)&gt;COUNT('Liste complète des PERS'!$H$1:$H$236),"",INDEX('Liste complète des PERS'!$A$1:$G$236,SMALL('Liste complète des PERS'!$H$1:$H$236,ROWS('Liste complète des PERS'!$G$1:'Liste complète des PERS'!I59)),3))</f>
        <v/>
      </c>
      <c r="D58" s="25" t="str">
        <f>IF(ROWS('Liste complète des PERS'!$G$1:'Liste complète des PERS'!H59)&gt;COUNT('Liste complète des PERS'!$H$1:$H$236),"",INDEX('Liste complète des PERS'!$A$1:$G$236,SMALL('Liste complète des PERS'!$H$1:$H$236,ROWS('Liste complète des PERS'!$G$1:'Liste complète des PERS'!H59)),4))</f>
        <v/>
      </c>
      <c r="E58" s="25" t="str">
        <f>IF(ROWS('Liste complète des PERS'!$G$1:'Liste complète des PERS'!H59)&gt;COUNT('Liste complète des PERS'!$H$1:$H$236),"",INDEX('Liste complète des PERS'!$A$1:$G$236,SMALL('Liste complète des PERS'!$H$1:$H$236,ROWS('Liste complète des PERS'!$G$1:'Liste complète des PERS'!H59)),5))</f>
        <v/>
      </c>
      <c r="F58" s="25" t="str">
        <f>IF(ROWS('Liste complète des PERS'!$G$1:'Liste complète des PERS'!H59)&gt;COUNT('Liste complète des PERS'!$H$1:$H$236),"",INDEX('Liste complète des PERS'!$A$1:$G$236,SMALL('Liste complète des PERS'!$H$1:$H$236,ROWS('Liste complète des PERS'!$G$1:'Liste complète des PERS'!H59)),6))</f>
        <v/>
      </c>
      <c r="G58" s="25" t="str">
        <f>IF(ROWS('Liste complète des PERS'!$G$1:'Liste complète des PERS'!H59)&gt;COUNT('Liste complète des PERS'!$H$1:$H$236),"",INDEX('Liste complète des PERS'!$A$1:$G$236,SMALL('Liste complète des PERS'!$H$1:$H$236,ROWS('Liste complète des PERS'!$G$1:'Liste complète des PERS'!H59)),7))</f>
        <v/>
      </c>
      <c r="H58" s="51" t="str">
        <f t="shared" si="1"/>
        <v xml:space="preserve"> </v>
      </c>
    </row>
    <row r="59" spans="1:8">
      <c r="A59" s="68" t="str">
        <f>IF(ROWS('Liste complète des PERS'!$G$1:'Liste complète des PERS'!H60)&gt;COUNT('Liste complète des PERS'!$H$1:$H$236),"",INDEX('Liste complète des PERS'!$A$1:$G$236,SMALL('Liste complète des PERS'!$H$1:$H$236,ROWS('Liste complète des PERS'!$G$1:'Liste complète des PERS'!H60)),1))</f>
        <v/>
      </c>
      <c r="B59" s="25" t="str">
        <f>IF(ROWS('Liste complète des PERS'!$G$1:'Liste complète des PERS'!H60)&gt;COUNT('Liste complète des PERS'!$H$1:$H$236),"",INDEX('Liste complète des PERS'!$A$1:$G$236,SMALL('Liste complète des PERS'!$H$1:$H$236,ROWS('Liste complète des PERS'!$G$1:'Liste complète des PERS'!H60)),2))</f>
        <v/>
      </c>
      <c r="C59" s="25" t="str">
        <f>IF(ROWS('Liste complète des PERS'!$G$1:'Liste complète des PERS'!I60)&gt;COUNT('Liste complète des PERS'!$H$1:$H$236),"",INDEX('Liste complète des PERS'!$A$1:$G$236,SMALL('Liste complète des PERS'!$H$1:$H$236,ROWS('Liste complète des PERS'!$G$1:'Liste complète des PERS'!I60)),3))</f>
        <v/>
      </c>
      <c r="D59" s="25" t="str">
        <f>IF(ROWS('Liste complète des PERS'!$G$1:'Liste complète des PERS'!H60)&gt;COUNT('Liste complète des PERS'!$H$1:$H$236),"",INDEX('Liste complète des PERS'!$A$1:$G$236,SMALL('Liste complète des PERS'!$H$1:$H$236,ROWS('Liste complète des PERS'!$G$1:'Liste complète des PERS'!H60)),4))</f>
        <v/>
      </c>
      <c r="E59" s="25" t="str">
        <f>IF(ROWS('Liste complète des PERS'!$G$1:'Liste complète des PERS'!H60)&gt;COUNT('Liste complète des PERS'!$H$1:$H$236),"",INDEX('Liste complète des PERS'!$A$1:$G$236,SMALL('Liste complète des PERS'!$H$1:$H$236,ROWS('Liste complète des PERS'!$G$1:'Liste complète des PERS'!H60)),5))</f>
        <v/>
      </c>
      <c r="F59" s="25" t="str">
        <f>IF(ROWS('Liste complète des PERS'!$G$1:'Liste complète des PERS'!H60)&gt;COUNT('Liste complète des PERS'!$H$1:$H$236),"",INDEX('Liste complète des PERS'!$A$1:$G$236,SMALL('Liste complète des PERS'!$H$1:$H$236,ROWS('Liste complète des PERS'!$G$1:'Liste complète des PERS'!H60)),6))</f>
        <v/>
      </c>
      <c r="G59" s="25" t="str">
        <f>IF(ROWS('Liste complète des PERS'!$G$1:'Liste complète des PERS'!H60)&gt;COUNT('Liste complète des PERS'!$H$1:$H$236),"",INDEX('Liste complète des PERS'!$A$1:$G$236,SMALL('Liste complète des PERS'!$H$1:$H$236,ROWS('Liste complète des PERS'!$G$1:'Liste complète des PERS'!H60)),7))</f>
        <v/>
      </c>
      <c r="H59" s="51" t="str">
        <f t="shared" si="1"/>
        <v xml:space="preserve"> </v>
      </c>
    </row>
    <row r="60" spans="1:8">
      <c r="A60" s="68" t="str">
        <f>IF(ROWS('Liste complète des PERS'!$G$1:'Liste complète des PERS'!H61)&gt;COUNT('Liste complète des PERS'!$H$1:$H$236),"",INDEX('Liste complète des PERS'!$A$1:$G$236,SMALL('Liste complète des PERS'!$H$1:$H$236,ROWS('Liste complète des PERS'!$G$1:'Liste complète des PERS'!H61)),1))</f>
        <v/>
      </c>
      <c r="B60" s="25" t="str">
        <f>IF(ROWS('Liste complète des PERS'!$G$1:'Liste complète des PERS'!H61)&gt;COUNT('Liste complète des PERS'!$H$1:$H$236),"",INDEX('Liste complète des PERS'!$A$1:$G$236,SMALL('Liste complète des PERS'!$H$1:$H$236,ROWS('Liste complète des PERS'!$G$1:'Liste complète des PERS'!H61)),2))</f>
        <v/>
      </c>
      <c r="C60" s="25" t="str">
        <f>IF(ROWS('Liste complète des PERS'!$G$1:'Liste complète des PERS'!I61)&gt;COUNT('Liste complète des PERS'!$H$1:$H$236),"",INDEX('Liste complète des PERS'!$A$1:$G$236,SMALL('Liste complète des PERS'!$H$1:$H$236,ROWS('Liste complète des PERS'!$G$1:'Liste complète des PERS'!I61)),3))</f>
        <v/>
      </c>
      <c r="D60" s="25" t="str">
        <f>IF(ROWS('Liste complète des PERS'!$G$1:'Liste complète des PERS'!H61)&gt;COUNT('Liste complète des PERS'!$H$1:$H$236),"",INDEX('Liste complète des PERS'!$A$1:$G$236,SMALL('Liste complète des PERS'!$H$1:$H$236,ROWS('Liste complète des PERS'!$G$1:'Liste complète des PERS'!H61)),4))</f>
        <v/>
      </c>
      <c r="E60" s="25" t="str">
        <f>IF(ROWS('Liste complète des PERS'!$G$1:'Liste complète des PERS'!H61)&gt;COUNT('Liste complète des PERS'!$H$1:$H$236),"",INDEX('Liste complète des PERS'!$A$1:$G$236,SMALL('Liste complète des PERS'!$H$1:$H$236,ROWS('Liste complète des PERS'!$G$1:'Liste complète des PERS'!H61)),5))</f>
        <v/>
      </c>
      <c r="F60" s="25" t="str">
        <f>IF(ROWS('Liste complète des PERS'!$G$1:'Liste complète des PERS'!H61)&gt;COUNT('Liste complète des PERS'!$H$1:$H$236),"",INDEX('Liste complète des PERS'!$A$1:$G$236,SMALL('Liste complète des PERS'!$H$1:$H$236,ROWS('Liste complète des PERS'!$G$1:'Liste complète des PERS'!H61)),6))</f>
        <v/>
      </c>
      <c r="G60" s="25" t="str">
        <f>IF(ROWS('Liste complète des PERS'!$G$1:'Liste complète des PERS'!H61)&gt;COUNT('Liste complète des PERS'!$H$1:$H$236),"",INDEX('Liste complète des PERS'!$A$1:$G$236,SMALL('Liste complète des PERS'!$H$1:$H$236,ROWS('Liste complète des PERS'!$G$1:'Liste complète des PERS'!H61)),7))</f>
        <v/>
      </c>
      <c r="H60" s="51" t="str">
        <f t="shared" si="1"/>
        <v xml:space="preserve"> </v>
      </c>
    </row>
    <row r="61" spans="1:8">
      <c r="A61" s="68" t="str">
        <f>IF(ROWS('Liste complète des PERS'!$G$1:'Liste complète des PERS'!H62)&gt;COUNT('Liste complète des PERS'!$H$1:$H$236),"",INDEX('Liste complète des PERS'!$A$1:$G$236,SMALL('Liste complète des PERS'!$H$1:$H$236,ROWS('Liste complète des PERS'!$G$1:'Liste complète des PERS'!H62)),1))</f>
        <v/>
      </c>
      <c r="B61" s="25" t="str">
        <f>IF(ROWS('Liste complète des PERS'!$G$1:'Liste complète des PERS'!H62)&gt;COUNT('Liste complète des PERS'!$H$1:$H$236),"",INDEX('Liste complète des PERS'!$A$1:$G$236,SMALL('Liste complète des PERS'!$H$1:$H$236,ROWS('Liste complète des PERS'!$G$1:'Liste complète des PERS'!H62)),2))</f>
        <v/>
      </c>
      <c r="C61" s="25" t="str">
        <f>IF(ROWS('Liste complète des PERS'!$G$1:'Liste complète des PERS'!I62)&gt;COUNT('Liste complète des PERS'!$H$1:$H$236),"",INDEX('Liste complète des PERS'!$A$1:$G$236,SMALL('Liste complète des PERS'!$H$1:$H$236,ROWS('Liste complète des PERS'!$G$1:'Liste complète des PERS'!I62)),3))</f>
        <v/>
      </c>
      <c r="D61" s="25" t="str">
        <f>IF(ROWS('Liste complète des PERS'!$G$1:'Liste complète des PERS'!H62)&gt;COUNT('Liste complète des PERS'!$H$1:$H$236),"",INDEX('Liste complète des PERS'!$A$1:$G$236,SMALL('Liste complète des PERS'!$H$1:$H$236,ROWS('Liste complète des PERS'!$G$1:'Liste complète des PERS'!H62)),4))</f>
        <v/>
      </c>
      <c r="E61" s="25" t="str">
        <f>IF(ROWS('Liste complète des PERS'!$G$1:'Liste complète des PERS'!H62)&gt;COUNT('Liste complète des PERS'!$H$1:$H$236),"",INDEX('Liste complète des PERS'!$A$1:$G$236,SMALL('Liste complète des PERS'!$H$1:$H$236,ROWS('Liste complète des PERS'!$G$1:'Liste complète des PERS'!H62)),5))</f>
        <v/>
      </c>
      <c r="F61" s="25" t="str">
        <f>IF(ROWS('Liste complète des PERS'!$G$1:'Liste complète des PERS'!H62)&gt;COUNT('Liste complète des PERS'!$H$1:$H$236),"",INDEX('Liste complète des PERS'!$A$1:$G$236,SMALL('Liste complète des PERS'!$H$1:$H$236,ROWS('Liste complète des PERS'!$G$1:'Liste complète des PERS'!H62)),6))</f>
        <v/>
      </c>
      <c r="G61" s="25" t="str">
        <f>IF(ROWS('Liste complète des PERS'!$G$1:'Liste complète des PERS'!H62)&gt;COUNT('Liste complète des PERS'!$H$1:$H$236),"",INDEX('Liste complète des PERS'!$A$1:$G$236,SMALL('Liste complète des PERS'!$H$1:$H$236,ROWS('Liste complète des PERS'!$G$1:'Liste complète des PERS'!H62)),7))</f>
        <v/>
      </c>
      <c r="H61" s="51" t="str">
        <f t="shared" si="1"/>
        <v xml:space="preserve"> </v>
      </c>
    </row>
    <row r="62" spans="1:8">
      <c r="A62" s="68" t="str">
        <f>IF(ROWS('Liste complète des PERS'!$G$1:'Liste complète des PERS'!H63)&gt;COUNT('Liste complète des PERS'!$H$1:$H$236),"",INDEX('Liste complète des PERS'!$A$1:$G$236,SMALL('Liste complète des PERS'!$H$1:$H$236,ROWS('Liste complète des PERS'!$G$1:'Liste complète des PERS'!H63)),1))</f>
        <v/>
      </c>
      <c r="B62" s="25" t="str">
        <f>IF(ROWS('Liste complète des PERS'!$G$1:'Liste complète des PERS'!H63)&gt;COUNT('Liste complète des PERS'!$H$1:$H$236),"",INDEX('Liste complète des PERS'!$A$1:$G$236,SMALL('Liste complète des PERS'!$H$1:$H$236,ROWS('Liste complète des PERS'!$G$1:'Liste complète des PERS'!H63)),2))</f>
        <v/>
      </c>
      <c r="C62" s="25" t="str">
        <f>IF(ROWS('Liste complète des PERS'!$G$1:'Liste complète des PERS'!I63)&gt;COUNT('Liste complète des PERS'!$H$1:$H$236),"",INDEX('Liste complète des PERS'!$A$1:$G$236,SMALL('Liste complète des PERS'!$H$1:$H$236,ROWS('Liste complète des PERS'!$G$1:'Liste complète des PERS'!I63)),3))</f>
        <v/>
      </c>
      <c r="D62" s="25" t="str">
        <f>IF(ROWS('Liste complète des PERS'!$G$1:'Liste complète des PERS'!H63)&gt;COUNT('Liste complète des PERS'!$H$1:$H$236),"",INDEX('Liste complète des PERS'!$A$1:$G$236,SMALL('Liste complète des PERS'!$H$1:$H$236,ROWS('Liste complète des PERS'!$G$1:'Liste complète des PERS'!H63)),4))</f>
        <v/>
      </c>
      <c r="E62" s="25" t="str">
        <f>IF(ROWS('Liste complète des PERS'!$G$1:'Liste complète des PERS'!H63)&gt;COUNT('Liste complète des PERS'!$H$1:$H$236),"",INDEX('Liste complète des PERS'!$A$1:$G$236,SMALL('Liste complète des PERS'!$H$1:$H$236,ROWS('Liste complète des PERS'!$G$1:'Liste complète des PERS'!H63)),5))</f>
        <v/>
      </c>
      <c r="F62" s="25" t="str">
        <f>IF(ROWS('Liste complète des PERS'!$G$1:'Liste complète des PERS'!H63)&gt;COUNT('Liste complète des PERS'!$H$1:$H$236),"",INDEX('Liste complète des PERS'!$A$1:$G$236,SMALL('Liste complète des PERS'!$H$1:$H$236,ROWS('Liste complète des PERS'!$G$1:'Liste complète des PERS'!H63)),6))</f>
        <v/>
      </c>
      <c r="G62" s="25" t="str">
        <f>IF(ROWS('Liste complète des PERS'!$G$1:'Liste complète des PERS'!H63)&gt;COUNT('Liste complète des PERS'!$H$1:$H$236),"",INDEX('Liste complète des PERS'!$A$1:$G$236,SMALL('Liste complète des PERS'!$H$1:$H$236,ROWS('Liste complète des PERS'!$G$1:'Liste complète des PERS'!H63)),7))</f>
        <v/>
      </c>
      <c r="H62" s="51" t="str">
        <f t="shared" si="1"/>
        <v xml:space="preserve"> </v>
      </c>
    </row>
    <row r="63" spans="1:8">
      <c r="A63" s="68" t="str">
        <f>IF(ROWS('Liste complète des PERS'!$G$1:'Liste complète des PERS'!H64)&gt;COUNT('Liste complète des PERS'!$H$1:$H$236),"",INDEX('Liste complète des PERS'!$A$1:$G$236,SMALL('Liste complète des PERS'!$H$1:$H$236,ROWS('Liste complète des PERS'!$G$1:'Liste complète des PERS'!H64)),1))</f>
        <v/>
      </c>
      <c r="B63" s="25" t="str">
        <f>IF(ROWS('Liste complète des PERS'!$G$1:'Liste complète des PERS'!H64)&gt;COUNT('Liste complète des PERS'!$H$1:$H$236),"",INDEX('Liste complète des PERS'!$A$1:$G$236,SMALL('Liste complète des PERS'!$H$1:$H$236,ROWS('Liste complète des PERS'!$G$1:'Liste complète des PERS'!H64)),2))</f>
        <v/>
      </c>
      <c r="C63" s="25" t="str">
        <f>IF(ROWS('Liste complète des PERS'!$G$1:'Liste complète des PERS'!I64)&gt;COUNT('Liste complète des PERS'!$H$1:$H$236),"",INDEX('Liste complète des PERS'!$A$1:$G$236,SMALL('Liste complète des PERS'!$H$1:$H$236,ROWS('Liste complète des PERS'!$G$1:'Liste complète des PERS'!I64)),3))</f>
        <v/>
      </c>
      <c r="D63" s="25" t="str">
        <f>IF(ROWS('Liste complète des PERS'!$G$1:'Liste complète des PERS'!H64)&gt;COUNT('Liste complète des PERS'!$H$1:$H$236),"",INDEX('Liste complète des PERS'!$A$1:$G$236,SMALL('Liste complète des PERS'!$H$1:$H$236,ROWS('Liste complète des PERS'!$G$1:'Liste complète des PERS'!H64)),4))</f>
        <v/>
      </c>
      <c r="E63" s="25" t="str">
        <f>IF(ROWS('Liste complète des PERS'!$G$1:'Liste complète des PERS'!H64)&gt;COUNT('Liste complète des PERS'!$H$1:$H$236),"",INDEX('Liste complète des PERS'!$A$1:$G$236,SMALL('Liste complète des PERS'!$H$1:$H$236,ROWS('Liste complète des PERS'!$G$1:'Liste complète des PERS'!H64)),5))</f>
        <v/>
      </c>
      <c r="F63" s="25" t="str">
        <f>IF(ROWS('Liste complète des PERS'!$G$1:'Liste complète des PERS'!H64)&gt;COUNT('Liste complète des PERS'!$H$1:$H$236),"",INDEX('Liste complète des PERS'!$A$1:$G$236,SMALL('Liste complète des PERS'!$H$1:$H$236,ROWS('Liste complète des PERS'!$G$1:'Liste complète des PERS'!H64)),6))</f>
        <v/>
      </c>
      <c r="G63" s="25" t="str">
        <f>IF(ROWS('Liste complète des PERS'!$G$1:'Liste complète des PERS'!H64)&gt;COUNT('Liste complète des PERS'!$H$1:$H$236),"",INDEX('Liste complète des PERS'!$A$1:$G$236,SMALL('Liste complète des PERS'!$H$1:$H$236,ROWS('Liste complète des PERS'!$G$1:'Liste complète des PERS'!H64)),7))</f>
        <v/>
      </c>
      <c r="H63" s="51" t="str">
        <f t="shared" si="1"/>
        <v xml:space="preserve"> </v>
      </c>
    </row>
    <row r="64" spans="1:8">
      <c r="A64" s="68" t="str">
        <f>IF(ROWS('Liste complète des PERS'!$G$1:'Liste complète des PERS'!H65)&gt;COUNT('Liste complète des PERS'!$H$1:$H$236),"",INDEX('Liste complète des PERS'!$A$1:$G$236,SMALL('Liste complète des PERS'!$H$1:$H$236,ROWS('Liste complète des PERS'!$G$1:'Liste complète des PERS'!H65)),1))</f>
        <v/>
      </c>
      <c r="B64" s="25" t="str">
        <f>IF(ROWS('Liste complète des PERS'!$G$1:'Liste complète des PERS'!H65)&gt;COUNT('Liste complète des PERS'!$H$1:$H$236),"",INDEX('Liste complète des PERS'!$A$1:$G$236,SMALL('Liste complète des PERS'!$H$1:$H$236,ROWS('Liste complète des PERS'!$G$1:'Liste complète des PERS'!H65)),2))</f>
        <v/>
      </c>
      <c r="C64" s="25" t="str">
        <f>IF(ROWS('Liste complète des PERS'!$G$1:'Liste complète des PERS'!I65)&gt;COUNT('Liste complète des PERS'!$H$1:$H$236),"",INDEX('Liste complète des PERS'!$A$1:$G$236,SMALL('Liste complète des PERS'!$H$1:$H$236,ROWS('Liste complète des PERS'!$G$1:'Liste complète des PERS'!I65)),3))</f>
        <v/>
      </c>
      <c r="D64" s="25" t="str">
        <f>IF(ROWS('Liste complète des PERS'!$G$1:'Liste complète des PERS'!H65)&gt;COUNT('Liste complète des PERS'!$H$1:$H$236),"",INDEX('Liste complète des PERS'!$A$1:$G$236,SMALL('Liste complète des PERS'!$H$1:$H$236,ROWS('Liste complète des PERS'!$G$1:'Liste complète des PERS'!H65)),4))</f>
        <v/>
      </c>
      <c r="E64" s="25" t="str">
        <f>IF(ROWS('Liste complète des PERS'!$G$1:'Liste complète des PERS'!H65)&gt;COUNT('Liste complète des PERS'!$H$1:$H$236),"",INDEX('Liste complète des PERS'!$A$1:$G$236,SMALL('Liste complète des PERS'!$H$1:$H$236,ROWS('Liste complète des PERS'!$G$1:'Liste complète des PERS'!H65)),5))</f>
        <v/>
      </c>
      <c r="F64" s="25" t="str">
        <f>IF(ROWS('Liste complète des PERS'!$G$1:'Liste complète des PERS'!H65)&gt;COUNT('Liste complète des PERS'!$H$1:$H$236),"",INDEX('Liste complète des PERS'!$A$1:$G$236,SMALL('Liste complète des PERS'!$H$1:$H$236,ROWS('Liste complète des PERS'!$G$1:'Liste complète des PERS'!H65)),6))</f>
        <v/>
      </c>
      <c r="G64" s="25" t="str">
        <f>IF(ROWS('Liste complète des PERS'!$G$1:'Liste complète des PERS'!H65)&gt;COUNT('Liste complète des PERS'!$H$1:$H$236),"",INDEX('Liste complète des PERS'!$A$1:$G$236,SMALL('Liste complète des PERS'!$H$1:$H$236,ROWS('Liste complète des PERS'!$G$1:'Liste complète des PERS'!H65)),7))</f>
        <v/>
      </c>
      <c r="H64" s="51" t="str">
        <f t="shared" si="1"/>
        <v xml:space="preserve"> </v>
      </c>
    </row>
    <row r="65" spans="1:8">
      <c r="A65" s="68" t="str">
        <f>IF(ROWS('Liste complète des PERS'!$G$1:'Liste complète des PERS'!H66)&gt;COUNT('Liste complète des PERS'!$H$1:$H$236),"",INDEX('Liste complète des PERS'!$A$1:$G$236,SMALL('Liste complète des PERS'!$H$1:$H$236,ROWS('Liste complète des PERS'!$G$1:'Liste complète des PERS'!H66)),1))</f>
        <v/>
      </c>
      <c r="B65" s="25" t="str">
        <f>IF(ROWS('Liste complète des PERS'!$G$1:'Liste complète des PERS'!H66)&gt;COUNT('Liste complète des PERS'!$H$1:$H$236),"",INDEX('Liste complète des PERS'!$A$1:$G$236,SMALL('Liste complète des PERS'!$H$1:$H$236,ROWS('Liste complète des PERS'!$G$1:'Liste complète des PERS'!H66)),2))</f>
        <v/>
      </c>
      <c r="C65" s="25" t="str">
        <f>IF(ROWS('Liste complète des PERS'!$G$1:'Liste complète des PERS'!I66)&gt;COUNT('Liste complète des PERS'!$H$1:$H$236),"",INDEX('Liste complète des PERS'!$A$1:$G$236,SMALL('Liste complète des PERS'!$H$1:$H$236,ROWS('Liste complète des PERS'!$G$1:'Liste complète des PERS'!I66)),3))</f>
        <v/>
      </c>
      <c r="D65" s="25" t="str">
        <f>IF(ROWS('Liste complète des PERS'!$G$1:'Liste complète des PERS'!H66)&gt;COUNT('Liste complète des PERS'!$H$1:$H$236),"",INDEX('Liste complète des PERS'!$A$1:$G$236,SMALL('Liste complète des PERS'!$H$1:$H$236,ROWS('Liste complète des PERS'!$G$1:'Liste complète des PERS'!H66)),4))</f>
        <v/>
      </c>
      <c r="E65" s="25" t="str">
        <f>IF(ROWS('Liste complète des PERS'!$G$1:'Liste complète des PERS'!H66)&gt;COUNT('Liste complète des PERS'!$H$1:$H$236),"",INDEX('Liste complète des PERS'!$A$1:$G$236,SMALL('Liste complète des PERS'!$H$1:$H$236,ROWS('Liste complète des PERS'!$G$1:'Liste complète des PERS'!H66)),5))</f>
        <v/>
      </c>
      <c r="F65" s="25" t="str">
        <f>IF(ROWS('Liste complète des PERS'!$G$1:'Liste complète des PERS'!H66)&gt;COUNT('Liste complète des PERS'!$H$1:$H$236),"",INDEX('Liste complète des PERS'!$A$1:$G$236,SMALL('Liste complète des PERS'!$H$1:$H$236,ROWS('Liste complète des PERS'!$G$1:'Liste complète des PERS'!H66)),6))</f>
        <v/>
      </c>
      <c r="G65" s="25" t="str">
        <f>IF(ROWS('Liste complète des PERS'!$G$1:'Liste complète des PERS'!H66)&gt;COUNT('Liste complète des PERS'!$H$1:$H$236),"",INDEX('Liste complète des PERS'!$A$1:$G$236,SMALL('Liste complète des PERS'!$H$1:$H$236,ROWS('Liste complète des PERS'!$G$1:'Liste complète des PERS'!H66)),7))</f>
        <v/>
      </c>
      <c r="H65" s="51" t="str">
        <f t="shared" si="1"/>
        <v xml:space="preserve"> </v>
      </c>
    </row>
    <row r="66" spans="1:8">
      <c r="A66" s="68" t="str">
        <f>IF(ROWS('Liste complète des PERS'!$G$1:'Liste complète des PERS'!H67)&gt;COUNT('Liste complète des PERS'!$H$1:$H$236),"",INDEX('Liste complète des PERS'!$A$1:$G$236,SMALL('Liste complète des PERS'!$H$1:$H$236,ROWS('Liste complète des PERS'!$G$1:'Liste complète des PERS'!H67)),1))</f>
        <v/>
      </c>
      <c r="B66" s="25" t="str">
        <f>IF(ROWS('Liste complète des PERS'!$G$1:'Liste complète des PERS'!H67)&gt;COUNT('Liste complète des PERS'!$H$1:$H$236),"",INDEX('Liste complète des PERS'!$A$1:$G$236,SMALL('Liste complète des PERS'!$H$1:$H$236,ROWS('Liste complète des PERS'!$G$1:'Liste complète des PERS'!H67)),2))</f>
        <v/>
      </c>
      <c r="C66" s="25" t="str">
        <f>IF(ROWS('Liste complète des PERS'!$G$1:'Liste complète des PERS'!I67)&gt;COUNT('Liste complète des PERS'!$H$1:$H$236),"",INDEX('Liste complète des PERS'!$A$1:$G$236,SMALL('Liste complète des PERS'!$H$1:$H$236,ROWS('Liste complète des PERS'!$G$1:'Liste complète des PERS'!I67)),3))</f>
        <v/>
      </c>
      <c r="D66" s="25" t="str">
        <f>IF(ROWS('Liste complète des PERS'!$G$1:'Liste complète des PERS'!H67)&gt;COUNT('Liste complète des PERS'!$H$1:$H$236),"",INDEX('Liste complète des PERS'!$A$1:$G$236,SMALL('Liste complète des PERS'!$H$1:$H$236,ROWS('Liste complète des PERS'!$G$1:'Liste complète des PERS'!H67)),4))</f>
        <v/>
      </c>
      <c r="E66" s="25" t="str">
        <f>IF(ROWS('Liste complète des PERS'!$G$1:'Liste complète des PERS'!H67)&gt;COUNT('Liste complète des PERS'!$H$1:$H$236),"",INDEX('Liste complète des PERS'!$A$1:$G$236,SMALL('Liste complète des PERS'!$H$1:$H$236,ROWS('Liste complète des PERS'!$G$1:'Liste complète des PERS'!H67)),5))</f>
        <v/>
      </c>
      <c r="F66" s="25" t="str">
        <f>IF(ROWS('Liste complète des PERS'!$G$1:'Liste complète des PERS'!H67)&gt;COUNT('Liste complète des PERS'!$H$1:$H$236),"",INDEX('Liste complète des PERS'!$A$1:$G$236,SMALL('Liste complète des PERS'!$H$1:$H$236,ROWS('Liste complète des PERS'!$G$1:'Liste complète des PERS'!H67)),6))</f>
        <v/>
      </c>
      <c r="G66" s="25" t="str">
        <f>IF(ROWS('Liste complète des PERS'!$G$1:'Liste complète des PERS'!H67)&gt;COUNT('Liste complète des PERS'!$H$1:$H$236),"",INDEX('Liste complète des PERS'!$A$1:$G$236,SMALL('Liste complète des PERS'!$H$1:$H$236,ROWS('Liste complète des PERS'!$G$1:'Liste complète des PERS'!H67)),7))</f>
        <v/>
      </c>
      <c r="H66" s="51" t="str">
        <f t="shared" si="1"/>
        <v xml:space="preserve"> </v>
      </c>
    </row>
    <row r="67" spans="1:8">
      <c r="A67" s="68" t="str">
        <f>IF(ROWS('Liste complète des PERS'!$G$1:'Liste complète des PERS'!H68)&gt;COUNT('Liste complète des PERS'!$H$1:$H$236),"",INDEX('Liste complète des PERS'!$A$1:$G$236,SMALL('Liste complète des PERS'!$H$1:$H$236,ROWS('Liste complète des PERS'!$G$1:'Liste complète des PERS'!H68)),1))</f>
        <v/>
      </c>
      <c r="B67" s="25" t="str">
        <f>IF(ROWS('Liste complète des PERS'!$G$1:'Liste complète des PERS'!H68)&gt;COUNT('Liste complète des PERS'!$H$1:$H$236),"",INDEX('Liste complète des PERS'!$A$1:$G$236,SMALL('Liste complète des PERS'!$H$1:$H$236,ROWS('Liste complète des PERS'!$G$1:'Liste complète des PERS'!H68)),2))</f>
        <v/>
      </c>
      <c r="C67" s="25" t="str">
        <f>IF(ROWS('Liste complète des PERS'!$G$1:'Liste complète des PERS'!I68)&gt;COUNT('Liste complète des PERS'!$H$1:$H$236),"",INDEX('Liste complète des PERS'!$A$1:$G$236,SMALL('Liste complète des PERS'!$H$1:$H$236,ROWS('Liste complète des PERS'!$G$1:'Liste complète des PERS'!I68)),3))</f>
        <v/>
      </c>
      <c r="D67" s="25" t="str">
        <f>IF(ROWS('Liste complète des PERS'!$G$1:'Liste complète des PERS'!H68)&gt;COUNT('Liste complète des PERS'!$H$1:$H$236),"",INDEX('Liste complète des PERS'!$A$1:$G$236,SMALL('Liste complète des PERS'!$H$1:$H$236,ROWS('Liste complète des PERS'!$G$1:'Liste complète des PERS'!H68)),4))</f>
        <v/>
      </c>
      <c r="E67" s="25" t="str">
        <f>IF(ROWS('Liste complète des PERS'!$G$1:'Liste complète des PERS'!H68)&gt;COUNT('Liste complète des PERS'!$H$1:$H$236),"",INDEX('Liste complète des PERS'!$A$1:$G$236,SMALL('Liste complète des PERS'!$H$1:$H$236,ROWS('Liste complète des PERS'!$G$1:'Liste complète des PERS'!H68)),5))</f>
        <v/>
      </c>
      <c r="F67" s="25" t="str">
        <f>IF(ROWS('Liste complète des PERS'!$G$1:'Liste complète des PERS'!H68)&gt;COUNT('Liste complète des PERS'!$H$1:$H$236),"",INDEX('Liste complète des PERS'!$A$1:$G$236,SMALL('Liste complète des PERS'!$H$1:$H$236,ROWS('Liste complète des PERS'!$G$1:'Liste complète des PERS'!H68)),6))</f>
        <v/>
      </c>
      <c r="G67" s="25" t="str">
        <f>IF(ROWS('Liste complète des PERS'!$G$1:'Liste complète des PERS'!H68)&gt;COUNT('Liste complète des PERS'!$H$1:$H$236),"",INDEX('Liste complète des PERS'!$A$1:$G$236,SMALL('Liste complète des PERS'!$H$1:$H$236,ROWS('Liste complète des PERS'!$G$1:'Liste complète des PERS'!H68)),7))</f>
        <v/>
      </c>
      <c r="H67" s="51" t="str">
        <f t="shared" si="1"/>
        <v xml:space="preserve"> </v>
      </c>
    </row>
    <row r="68" spans="1:8">
      <c r="A68" s="68" t="str">
        <f>IF(ROWS('Liste complète des PERS'!$G$1:'Liste complète des PERS'!H69)&gt;COUNT('Liste complète des PERS'!$H$1:$H$236),"",INDEX('Liste complète des PERS'!$A$1:$G$236,SMALL('Liste complète des PERS'!$H$1:$H$236,ROWS('Liste complète des PERS'!$G$1:'Liste complète des PERS'!H69)),1))</f>
        <v/>
      </c>
      <c r="B68" s="25" t="str">
        <f>IF(ROWS('Liste complète des PERS'!$G$1:'Liste complète des PERS'!H69)&gt;COUNT('Liste complète des PERS'!$H$1:$H$236),"",INDEX('Liste complète des PERS'!$A$1:$G$236,SMALL('Liste complète des PERS'!$H$1:$H$236,ROWS('Liste complète des PERS'!$G$1:'Liste complète des PERS'!H69)),2))</f>
        <v/>
      </c>
      <c r="C68" s="25" t="str">
        <f>IF(ROWS('Liste complète des PERS'!$G$1:'Liste complète des PERS'!I69)&gt;COUNT('Liste complète des PERS'!$H$1:$H$236),"",INDEX('Liste complète des PERS'!$A$1:$G$236,SMALL('Liste complète des PERS'!$H$1:$H$236,ROWS('Liste complète des PERS'!$G$1:'Liste complète des PERS'!I69)),3))</f>
        <v/>
      </c>
      <c r="D68" s="25" t="str">
        <f>IF(ROWS('Liste complète des PERS'!$G$1:'Liste complète des PERS'!H69)&gt;COUNT('Liste complète des PERS'!$H$1:$H$236),"",INDEX('Liste complète des PERS'!$A$1:$G$236,SMALL('Liste complète des PERS'!$H$1:$H$236,ROWS('Liste complète des PERS'!$G$1:'Liste complète des PERS'!H69)),4))</f>
        <v/>
      </c>
      <c r="E68" s="25" t="str">
        <f>IF(ROWS('Liste complète des PERS'!$G$1:'Liste complète des PERS'!H69)&gt;COUNT('Liste complète des PERS'!$H$1:$H$236),"",INDEX('Liste complète des PERS'!$A$1:$G$236,SMALL('Liste complète des PERS'!$H$1:$H$236,ROWS('Liste complète des PERS'!$G$1:'Liste complète des PERS'!H69)),5))</f>
        <v/>
      </c>
      <c r="F68" s="25" t="str">
        <f>IF(ROWS('Liste complète des PERS'!$G$1:'Liste complète des PERS'!H69)&gt;COUNT('Liste complète des PERS'!$H$1:$H$236),"",INDEX('Liste complète des PERS'!$A$1:$G$236,SMALL('Liste complète des PERS'!$H$1:$H$236,ROWS('Liste complète des PERS'!$G$1:'Liste complète des PERS'!H69)),6))</f>
        <v/>
      </c>
      <c r="G68" s="25" t="str">
        <f>IF(ROWS('Liste complète des PERS'!$G$1:'Liste complète des PERS'!H69)&gt;COUNT('Liste complète des PERS'!$H$1:$H$236),"",INDEX('Liste complète des PERS'!$A$1:$G$236,SMALL('Liste complète des PERS'!$H$1:$H$236,ROWS('Liste complète des PERS'!$G$1:'Liste complète des PERS'!H69)),7))</f>
        <v/>
      </c>
      <c r="H68" s="51" t="str">
        <f t="shared" si="1"/>
        <v xml:space="preserve"> </v>
      </c>
    </row>
    <row r="69" spans="1:8">
      <c r="A69" s="68" t="str">
        <f>IF(ROWS('Liste complète des PERS'!$G$1:'Liste complète des PERS'!H70)&gt;COUNT('Liste complète des PERS'!$H$1:$H$236),"",INDEX('Liste complète des PERS'!$A$1:$G$236,SMALL('Liste complète des PERS'!$H$1:$H$236,ROWS('Liste complète des PERS'!$G$1:'Liste complète des PERS'!H70)),1))</f>
        <v/>
      </c>
      <c r="B69" s="25" t="str">
        <f>IF(ROWS('Liste complète des PERS'!$G$1:'Liste complète des PERS'!H70)&gt;COUNT('Liste complète des PERS'!$H$1:$H$236),"",INDEX('Liste complète des PERS'!$A$1:$G$236,SMALL('Liste complète des PERS'!$H$1:$H$236,ROWS('Liste complète des PERS'!$G$1:'Liste complète des PERS'!H70)),2))</f>
        <v/>
      </c>
      <c r="C69" s="25" t="str">
        <f>IF(ROWS('Liste complète des PERS'!$G$1:'Liste complète des PERS'!I70)&gt;COUNT('Liste complète des PERS'!$H$1:$H$236),"",INDEX('Liste complète des PERS'!$A$1:$G$236,SMALL('Liste complète des PERS'!$H$1:$H$236,ROWS('Liste complète des PERS'!$G$1:'Liste complète des PERS'!I70)),3))</f>
        <v/>
      </c>
      <c r="D69" s="25" t="str">
        <f>IF(ROWS('Liste complète des PERS'!$G$1:'Liste complète des PERS'!H70)&gt;COUNT('Liste complète des PERS'!$H$1:$H$236),"",INDEX('Liste complète des PERS'!$A$1:$G$236,SMALL('Liste complète des PERS'!$H$1:$H$236,ROWS('Liste complète des PERS'!$G$1:'Liste complète des PERS'!H70)),4))</f>
        <v/>
      </c>
      <c r="E69" s="25" t="str">
        <f>IF(ROWS('Liste complète des PERS'!$G$1:'Liste complète des PERS'!H70)&gt;COUNT('Liste complète des PERS'!$H$1:$H$236),"",INDEX('Liste complète des PERS'!$A$1:$G$236,SMALL('Liste complète des PERS'!$H$1:$H$236,ROWS('Liste complète des PERS'!$G$1:'Liste complète des PERS'!H70)),5))</f>
        <v/>
      </c>
      <c r="F69" s="25" t="str">
        <f>IF(ROWS('Liste complète des PERS'!$G$1:'Liste complète des PERS'!H70)&gt;COUNT('Liste complète des PERS'!$H$1:$H$236),"",INDEX('Liste complète des PERS'!$A$1:$G$236,SMALL('Liste complète des PERS'!$H$1:$H$236,ROWS('Liste complète des PERS'!$G$1:'Liste complète des PERS'!H70)),6))</f>
        <v/>
      </c>
      <c r="G69" s="25" t="str">
        <f>IF(ROWS('Liste complète des PERS'!$G$1:'Liste complète des PERS'!H70)&gt;COUNT('Liste complète des PERS'!$H$1:$H$236),"",INDEX('Liste complète des PERS'!$A$1:$G$236,SMALL('Liste complète des PERS'!$H$1:$H$236,ROWS('Liste complète des PERS'!$G$1:'Liste complète des PERS'!H70)),7))</f>
        <v/>
      </c>
      <c r="H69" s="51" t="str">
        <f t="shared" si="1"/>
        <v xml:space="preserve"> </v>
      </c>
    </row>
    <row r="70" spans="1:8">
      <c r="A70" s="68" t="str">
        <f>IF(ROWS('Liste complète des PERS'!$G$1:'Liste complète des PERS'!H71)&gt;COUNT('Liste complète des PERS'!$H$1:$H$236),"",INDEX('Liste complète des PERS'!$A$1:$G$236,SMALL('Liste complète des PERS'!$H$1:$H$236,ROWS('Liste complète des PERS'!$G$1:'Liste complète des PERS'!H71)),1))</f>
        <v/>
      </c>
      <c r="B70" s="25" t="str">
        <f>IF(ROWS('Liste complète des PERS'!$G$1:'Liste complète des PERS'!H71)&gt;COUNT('Liste complète des PERS'!$H$1:$H$236),"",INDEX('Liste complète des PERS'!$A$1:$G$236,SMALL('Liste complète des PERS'!$H$1:$H$236,ROWS('Liste complète des PERS'!$G$1:'Liste complète des PERS'!H71)),2))</f>
        <v/>
      </c>
      <c r="C70" s="25" t="str">
        <f>IF(ROWS('Liste complète des PERS'!$G$1:'Liste complète des PERS'!I71)&gt;COUNT('Liste complète des PERS'!$H$1:$H$236),"",INDEX('Liste complète des PERS'!$A$1:$G$236,SMALL('Liste complète des PERS'!$H$1:$H$236,ROWS('Liste complète des PERS'!$G$1:'Liste complète des PERS'!I71)),3))</f>
        <v/>
      </c>
      <c r="D70" s="25" t="str">
        <f>IF(ROWS('Liste complète des PERS'!$G$1:'Liste complète des PERS'!H71)&gt;COUNT('Liste complète des PERS'!$H$1:$H$236),"",INDEX('Liste complète des PERS'!$A$1:$G$236,SMALL('Liste complète des PERS'!$H$1:$H$236,ROWS('Liste complète des PERS'!$G$1:'Liste complète des PERS'!H71)),4))</f>
        <v/>
      </c>
      <c r="E70" s="25" t="str">
        <f>IF(ROWS('Liste complète des PERS'!$G$1:'Liste complète des PERS'!H71)&gt;COUNT('Liste complète des PERS'!$H$1:$H$236),"",INDEX('Liste complète des PERS'!$A$1:$G$236,SMALL('Liste complète des PERS'!$H$1:$H$236,ROWS('Liste complète des PERS'!$G$1:'Liste complète des PERS'!H71)),5))</f>
        <v/>
      </c>
      <c r="F70" s="25" t="str">
        <f>IF(ROWS('Liste complète des PERS'!$G$1:'Liste complète des PERS'!H71)&gt;COUNT('Liste complète des PERS'!$H$1:$H$236),"",INDEX('Liste complète des PERS'!$A$1:$G$236,SMALL('Liste complète des PERS'!$H$1:$H$236,ROWS('Liste complète des PERS'!$G$1:'Liste complète des PERS'!H71)),6))</f>
        <v/>
      </c>
      <c r="G70" s="25" t="str">
        <f>IF(ROWS('Liste complète des PERS'!$G$1:'Liste complète des PERS'!H71)&gt;COUNT('Liste complète des PERS'!$H$1:$H$236),"",INDEX('Liste complète des PERS'!$A$1:$G$236,SMALL('Liste complète des PERS'!$H$1:$H$236,ROWS('Liste complète des PERS'!$G$1:'Liste complète des PERS'!H71)),7))</f>
        <v/>
      </c>
      <c r="H70" s="51" t="str">
        <f t="shared" si="1"/>
        <v xml:space="preserve"> </v>
      </c>
    </row>
    <row r="71" spans="1:8">
      <c r="A71" s="68" t="str">
        <f>IF(ROWS('Liste complète des PERS'!$G$1:'Liste complète des PERS'!H72)&gt;COUNT('Liste complète des PERS'!$H$1:$H$236),"",INDEX('Liste complète des PERS'!$A$1:$G$236,SMALL('Liste complète des PERS'!$H$1:$H$236,ROWS('Liste complète des PERS'!$G$1:'Liste complète des PERS'!H72)),1))</f>
        <v/>
      </c>
      <c r="B71" s="25" t="str">
        <f>IF(ROWS('Liste complète des PERS'!$G$1:'Liste complète des PERS'!H72)&gt;COUNT('Liste complète des PERS'!$H$1:$H$236),"",INDEX('Liste complète des PERS'!$A$1:$G$236,SMALL('Liste complète des PERS'!$H$1:$H$236,ROWS('Liste complète des PERS'!$G$1:'Liste complète des PERS'!H72)),2))</f>
        <v/>
      </c>
      <c r="C71" s="25" t="str">
        <f>IF(ROWS('Liste complète des PERS'!$G$1:'Liste complète des PERS'!I72)&gt;COUNT('Liste complète des PERS'!$H$1:$H$236),"",INDEX('Liste complète des PERS'!$A$1:$G$236,SMALL('Liste complète des PERS'!$H$1:$H$236,ROWS('Liste complète des PERS'!$G$1:'Liste complète des PERS'!I72)),3))</f>
        <v/>
      </c>
      <c r="D71" s="25" t="str">
        <f>IF(ROWS('Liste complète des PERS'!$G$1:'Liste complète des PERS'!H72)&gt;COUNT('Liste complète des PERS'!$H$1:$H$236),"",INDEX('Liste complète des PERS'!$A$1:$G$236,SMALL('Liste complète des PERS'!$H$1:$H$236,ROWS('Liste complète des PERS'!$G$1:'Liste complète des PERS'!H72)),4))</f>
        <v/>
      </c>
      <c r="E71" s="25" t="str">
        <f>IF(ROWS('Liste complète des PERS'!$G$1:'Liste complète des PERS'!H72)&gt;COUNT('Liste complète des PERS'!$H$1:$H$236),"",INDEX('Liste complète des PERS'!$A$1:$G$236,SMALL('Liste complète des PERS'!$H$1:$H$236,ROWS('Liste complète des PERS'!$G$1:'Liste complète des PERS'!H72)),5))</f>
        <v/>
      </c>
      <c r="F71" s="25" t="str">
        <f>IF(ROWS('Liste complète des PERS'!$G$1:'Liste complète des PERS'!H72)&gt;COUNT('Liste complète des PERS'!$H$1:$H$236),"",INDEX('Liste complète des PERS'!$A$1:$G$236,SMALL('Liste complète des PERS'!$H$1:$H$236,ROWS('Liste complète des PERS'!$G$1:'Liste complète des PERS'!H72)),6))</f>
        <v/>
      </c>
      <c r="G71" s="25" t="str">
        <f>IF(ROWS('Liste complète des PERS'!$G$1:'Liste complète des PERS'!H72)&gt;COUNT('Liste complète des PERS'!$H$1:$H$236),"",INDEX('Liste complète des PERS'!$A$1:$G$236,SMALL('Liste complète des PERS'!$H$1:$H$236,ROWS('Liste complète des PERS'!$G$1:'Liste complète des PERS'!H72)),7))</f>
        <v/>
      </c>
      <c r="H71" s="51" t="str">
        <f t="shared" si="1"/>
        <v xml:space="preserve"> </v>
      </c>
    </row>
    <row r="72" spans="1:8">
      <c r="A72" s="68" t="str">
        <f>IF(ROWS('Liste complète des PERS'!$G$1:'Liste complète des PERS'!H73)&gt;COUNT('Liste complète des PERS'!$H$1:$H$236),"",INDEX('Liste complète des PERS'!$A$1:$G$236,SMALL('Liste complète des PERS'!$H$1:$H$236,ROWS('Liste complète des PERS'!$G$1:'Liste complète des PERS'!H73)),1))</f>
        <v/>
      </c>
      <c r="B72" s="25" t="str">
        <f>IF(ROWS('Liste complète des PERS'!$G$1:'Liste complète des PERS'!H73)&gt;COUNT('Liste complète des PERS'!$H$1:$H$236),"",INDEX('Liste complète des PERS'!$A$1:$G$236,SMALL('Liste complète des PERS'!$H$1:$H$236,ROWS('Liste complète des PERS'!$G$1:'Liste complète des PERS'!H73)),2))</f>
        <v/>
      </c>
      <c r="C72" s="25" t="str">
        <f>IF(ROWS('Liste complète des PERS'!$G$1:'Liste complète des PERS'!I73)&gt;COUNT('Liste complète des PERS'!$H$1:$H$236),"",INDEX('Liste complète des PERS'!$A$1:$G$236,SMALL('Liste complète des PERS'!$H$1:$H$236,ROWS('Liste complète des PERS'!$G$1:'Liste complète des PERS'!I73)),3))</f>
        <v/>
      </c>
      <c r="D72" s="25" t="str">
        <f>IF(ROWS('Liste complète des PERS'!$G$1:'Liste complète des PERS'!H73)&gt;COUNT('Liste complète des PERS'!$H$1:$H$236),"",INDEX('Liste complète des PERS'!$A$1:$G$236,SMALL('Liste complète des PERS'!$H$1:$H$236,ROWS('Liste complète des PERS'!$G$1:'Liste complète des PERS'!H73)),4))</f>
        <v/>
      </c>
      <c r="E72" s="25" t="str">
        <f>IF(ROWS('Liste complète des PERS'!$G$1:'Liste complète des PERS'!H73)&gt;COUNT('Liste complète des PERS'!$H$1:$H$236),"",INDEX('Liste complète des PERS'!$A$1:$G$236,SMALL('Liste complète des PERS'!$H$1:$H$236,ROWS('Liste complète des PERS'!$G$1:'Liste complète des PERS'!H73)),5))</f>
        <v/>
      </c>
      <c r="F72" s="25" t="str">
        <f>IF(ROWS('Liste complète des PERS'!$G$1:'Liste complète des PERS'!H73)&gt;COUNT('Liste complète des PERS'!$H$1:$H$236),"",INDEX('Liste complète des PERS'!$A$1:$G$236,SMALL('Liste complète des PERS'!$H$1:$H$236,ROWS('Liste complète des PERS'!$G$1:'Liste complète des PERS'!H73)),6))</f>
        <v/>
      </c>
      <c r="G72" s="25" t="str">
        <f>IF(ROWS('Liste complète des PERS'!$G$1:'Liste complète des PERS'!H73)&gt;COUNT('Liste complète des PERS'!$H$1:$H$236),"",INDEX('Liste complète des PERS'!$A$1:$G$236,SMALL('Liste complète des PERS'!$H$1:$H$236,ROWS('Liste complète des PERS'!$G$1:'Liste complète des PERS'!H73)),7))</f>
        <v/>
      </c>
      <c r="H72" s="51" t="str">
        <f t="shared" si="1"/>
        <v xml:space="preserve"> </v>
      </c>
    </row>
    <row r="73" spans="1:8">
      <c r="A73" s="68" t="str">
        <f>IF(ROWS('Liste complète des PERS'!$G$1:'Liste complète des PERS'!H74)&gt;COUNT('Liste complète des PERS'!$H$1:$H$236),"",INDEX('Liste complète des PERS'!$A$1:$G$236,SMALL('Liste complète des PERS'!$H$1:$H$236,ROWS('Liste complète des PERS'!$G$1:'Liste complète des PERS'!H74)),1))</f>
        <v/>
      </c>
      <c r="B73" s="25" t="str">
        <f>IF(ROWS('Liste complète des PERS'!$G$1:'Liste complète des PERS'!H74)&gt;COUNT('Liste complète des PERS'!$H$1:$H$236),"",INDEX('Liste complète des PERS'!$A$1:$G$236,SMALL('Liste complète des PERS'!$H$1:$H$236,ROWS('Liste complète des PERS'!$G$1:'Liste complète des PERS'!H74)),2))</f>
        <v/>
      </c>
      <c r="C73" s="25" t="str">
        <f>IF(ROWS('Liste complète des PERS'!$G$1:'Liste complète des PERS'!I74)&gt;COUNT('Liste complète des PERS'!$H$1:$H$236),"",INDEX('Liste complète des PERS'!$A$1:$G$236,SMALL('Liste complète des PERS'!$H$1:$H$236,ROWS('Liste complète des PERS'!$G$1:'Liste complète des PERS'!I74)),3))</f>
        <v/>
      </c>
      <c r="D73" s="25" t="str">
        <f>IF(ROWS('Liste complète des PERS'!$G$1:'Liste complète des PERS'!H74)&gt;COUNT('Liste complète des PERS'!$H$1:$H$236),"",INDEX('Liste complète des PERS'!$A$1:$G$236,SMALL('Liste complète des PERS'!$H$1:$H$236,ROWS('Liste complète des PERS'!$G$1:'Liste complète des PERS'!H74)),4))</f>
        <v/>
      </c>
      <c r="E73" s="25" t="str">
        <f>IF(ROWS('Liste complète des PERS'!$G$1:'Liste complète des PERS'!H74)&gt;COUNT('Liste complète des PERS'!$H$1:$H$236),"",INDEX('Liste complète des PERS'!$A$1:$G$236,SMALL('Liste complète des PERS'!$H$1:$H$236,ROWS('Liste complète des PERS'!$G$1:'Liste complète des PERS'!H74)),5))</f>
        <v/>
      </c>
      <c r="F73" s="25" t="str">
        <f>IF(ROWS('Liste complète des PERS'!$G$1:'Liste complète des PERS'!H74)&gt;COUNT('Liste complète des PERS'!$H$1:$H$236),"",INDEX('Liste complète des PERS'!$A$1:$G$236,SMALL('Liste complète des PERS'!$H$1:$H$236,ROWS('Liste complète des PERS'!$G$1:'Liste complète des PERS'!H74)),6))</f>
        <v/>
      </c>
      <c r="G73" s="25" t="str">
        <f>IF(ROWS('Liste complète des PERS'!$G$1:'Liste complète des PERS'!H74)&gt;COUNT('Liste complète des PERS'!$H$1:$H$236),"",INDEX('Liste complète des PERS'!$A$1:$G$236,SMALL('Liste complète des PERS'!$H$1:$H$236,ROWS('Liste complète des PERS'!$G$1:'Liste complète des PERS'!H74)),7))</f>
        <v/>
      </c>
      <c r="H73" s="51" t="str">
        <f t="shared" si="1"/>
        <v xml:space="preserve"> </v>
      </c>
    </row>
    <row r="74" spans="1:8">
      <c r="A74" s="68" t="str">
        <f>IF(ROWS('Liste complète des PERS'!$G$1:'Liste complète des PERS'!H75)&gt;COUNT('Liste complète des PERS'!$H$1:$H$236),"",INDEX('Liste complète des PERS'!$A$1:$G$236,SMALL('Liste complète des PERS'!$H$1:$H$236,ROWS('Liste complète des PERS'!$G$1:'Liste complète des PERS'!H75)),1))</f>
        <v/>
      </c>
      <c r="B74" s="25" t="str">
        <f>IF(ROWS('Liste complète des PERS'!$G$1:'Liste complète des PERS'!H75)&gt;COUNT('Liste complète des PERS'!$H$1:$H$236),"",INDEX('Liste complète des PERS'!$A$1:$G$236,SMALL('Liste complète des PERS'!$H$1:$H$236,ROWS('Liste complète des PERS'!$G$1:'Liste complète des PERS'!H75)),2))</f>
        <v/>
      </c>
      <c r="C74" s="25" t="str">
        <f>IF(ROWS('Liste complète des PERS'!$G$1:'Liste complète des PERS'!I75)&gt;COUNT('Liste complète des PERS'!$H$1:$H$236),"",INDEX('Liste complète des PERS'!$A$1:$G$236,SMALL('Liste complète des PERS'!$H$1:$H$236,ROWS('Liste complète des PERS'!$G$1:'Liste complète des PERS'!I75)),3))</f>
        <v/>
      </c>
      <c r="D74" s="25" t="str">
        <f>IF(ROWS('Liste complète des PERS'!$G$1:'Liste complète des PERS'!H75)&gt;COUNT('Liste complète des PERS'!$H$1:$H$236),"",INDEX('Liste complète des PERS'!$A$1:$G$236,SMALL('Liste complète des PERS'!$H$1:$H$236,ROWS('Liste complète des PERS'!$G$1:'Liste complète des PERS'!H75)),4))</f>
        <v/>
      </c>
      <c r="E74" s="25" t="str">
        <f>IF(ROWS('Liste complète des PERS'!$G$1:'Liste complète des PERS'!H75)&gt;COUNT('Liste complète des PERS'!$H$1:$H$236),"",INDEX('Liste complète des PERS'!$A$1:$G$236,SMALL('Liste complète des PERS'!$H$1:$H$236,ROWS('Liste complète des PERS'!$G$1:'Liste complète des PERS'!H75)),5))</f>
        <v/>
      </c>
      <c r="F74" s="25" t="str">
        <f>IF(ROWS('Liste complète des PERS'!$G$1:'Liste complète des PERS'!H75)&gt;COUNT('Liste complète des PERS'!$H$1:$H$236),"",INDEX('Liste complète des PERS'!$A$1:$G$236,SMALL('Liste complète des PERS'!$H$1:$H$236,ROWS('Liste complète des PERS'!$G$1:'Liste complète des PERS'!H75)),6))</f>
        <v/>
      </c>
      <c r="G74" s="25" t="str">
        <f>IF(ROWS('Liste complète des PERS'!$G$1:'Liste complète des PERS'!H75)&gt;COUNT('Liste complète des PERS'!$H$1:$H$236),"",INDEX('Liste complète des PERS'!$A$1:$G$236,SMALL('Liste complète des PERS'!$H$1:$H$236,ROWS('Liste complète des PERS'!$G$1:'Liste complète des PERS'!H75)),7))</f>
        <v/>
      </c>
      <c r="H74" s="51" t="str">
        <f t="shared" si="1"/>
        <v xml:space="preserve"> </v>
      </c>
    </row>
    <row r="75" spans="1:8">
      <c r="A75" s="68" t="str">
        <f>IF(ROWS('Liste complète des PERS'!$G$1:'Liste complète des PERS'!H76)&gt;COUNT('Liste complète des PERS'!$H$1:$H$236),"",INDEX('Liste complète des PERS'!$A$1:$G$236,SMALL('Liste complète des PERS'!$H$1:$H$236,ROWS('Liste complète des PERS'!$G$1:'Liste complète des PERS'!H76)),1))</f>
        <v/>
      </c>
      <c r="B75" s="25" t="str">
        <f>IF(ROWS('Liste complète des PERS'!$G$1:'Liste complète des PERS'!H76)&gt;COUNT('Liste complète des PERS'!$H$1:$H$236),"",INDEX('Liste complète des PERS'!$A$1:$G$236,SMALL('Liste complète des PERS'!$H$1:$H$236,ROWS('Liste complète des PERS'!$G$1:'Liste complète des PERS'!H76)),2))</f>
        <v/>
      </c>
      <c r="C75" s="25" t="str">
        <f>IF(ROWS('Liste complète des PERS'!$G$1:'Liste complète des PERS'!I76)&gt;COUNT('Liste complète des PERS'!$H$1:$H$236),"",INDEX('Liste complète des PERS'!$A$1:$G$236,SMALL('Liste complète des PERS'!$H$1:$H$236,ROWS('Liste complète des PERS'!$G$1:'Liste complète des PERS'!I76)),3))</f>
        <v/>
      </c>
      <c r="D75" s="25" t="str">
        <f>IF(ROWS('Liste complète des PERS'!$G$1:'Liste complète des PERS'!H76)&gt;COUNT('Liste complète des PERS'!$H$1:$H$236),"",INDEX('Liste complète des PERS'!$A$1:$G$236,SMALL('Liste complète des PERS'!$H$1:$H$236,ROWS('Liste complète des PERS'!$G$1:'Liste complète des PERS'!H76)),4))</f>
        <v/>
      </c>
      <c r="E75" s="25" t="str">
        <f>IF(ROWS('Liste complète des PERS'!$G$1:'Liste complète des PERS'!H76)&gt;COUNT('Liste complète des PERS'!$H$1:$H$236),"",INDEX('Liste complète des PERS'!$A$1:$G$236,SMALL('Liste complète des PERS'!$H$1:$H$236,ROWS('Liste complète des PERS'!$G$1:'Liste complète des PERS'!H76)),5))</f>
        <v/>
      </c>
      <c r="F75" s="25" t="str">
        <f>IF(ROWS('Liste complète des PERS'!$G$1:'Liste complète des PERS'!H76)&gt;COUNT('Liste complète des PERS'!$H$1:$H$236),"",INDEX('Liste complète des PERS'!$A$1:$G$236,SMALL('Liste complète des PERS'!$H$1:$H$236,ROWS('Liste complète des PERS'!$G$1:'Liste complète des PERS'!H76)),6))</f>
        <v/>
      </c>
      <c r="G75" s="25" t="str">
        <f>IF(ROWS('Liste complète des PERS'!$G$1:'Liste complète des PERS'!H76)&gt;COUNT('Liste complète des PERS'!$H$1:$H$236),"",INDEX('Liste complète des PERS'!$A$1:$G$236,SMALL('Liste complète des PERS'!$H$1:$H$236,ROWS('Liste complète des PERS'!$G$1:'Liste complète des PERS'!H76)),7))</f>
        <v/>
      </c>
      <c r="H75" s="51" t="str">
        <f t="shared" si="1"/>
        <v xml:space="preserve"> </v>
      </c>
    </row>
    <row r="76" spans="1:8">
      <c r="A76" s="68" t="str">
        <f>IF(ROWS('Liste complète des PERS'!$G$1:'Liste complète des PERS'!H77)&gt;COUNT('Liste complète des PERS'!$H$1:$H$236),"",INDEX('Liste complète des PERS'!$A$1:$G$236,SMALL('Liste complète des PERS'!$H$1:$H$236,ROWS('Liste complète des PERS'!$G$1:'Liste complète des PERS'!H77)),1))</f>
        <v/>
      </c>
      <c r="B76" s="25" t="str">
        <f>IF(ROWS('Liste complète des PERS'!$G$1:'Liste complète des PERS'!H77)&gt;COUNT('Liste complète des PERS'!$H$1:$H$236),"",INDEX('Liste complète des PERS'!$A$1:$G$236,SMALL('Liste complète des PERS'!$H$1:$H$236,ROWS('Liste complète des PERS'!$G$1:'Liste complète des PERS'!H77)),2))</f>
        <v/>
      </c>
      <c r="C76" s="25" t="str">
        <f>IF(ROWS('Liste complète des PERS'!$G$1:'Liste complète des PERS'!I77)&gt;COUNT('Liste complète des PERS'!$H$1:$H$236),"",INDEX('Liste complète des PERS'!$A$1:$G$236,SMALL('Liste complète des PERS'!$H$1:$H$236,ROWS('Liste complète des PERS'!$G$1:'Liste complète des PERS'!I77)),3))</f>
        <v/>
      </c>
      <c r="D76" s="25" t="str">
        <f>IF(ROWS('Liste complète des PERS'!$G$1:'Liste complète des PERS'!H77)&gt;COUNT('Liste complète des PERS'!$H$1:$H$236),"",INDEX('Liste complète des PERS'!$A$1:$G$236,SMALL('Liste complète des PERS'!$H$1:$H$236,ROWS('Liste complète des PERS'!$G$1:'Liste complète des PERS'!H77)),4))</f>
        <v/>
      </c>
      <c r="E76" s="25" t="str">
        <f>IF(ROWS('Liste complète des PERS'!$G$1:'Liste complète des PERS'!H77)&gt;COUNT('Liste complète des PERS'!$H$1:$H$236),"",INDEX('Liste complète des PERS'!$A$1:$G$236,SMALL('Liste complète des PERS'!$H$1:$H$236,ROWS('Liste complète des PERS'!$G$1:'Liste complète des PERS'!H77)),5))</f>
        <v/>
      </c>
      <c r="F76" s="25" t="str">
        <f>IF(ROWS('Liste complète des PERS'!$G$1:'Liste complète des PERS'!H77)&gt;COUNT('Liste complète des PERS'!$H$1:$H$236),"",INDEX('Liste complète des PERS'!$A$1:$G$236,SMALL('Liste complète des PERS'!$H$1:$H$236,ROWS('Liste complète des PERS'!$G$1:'Liste complète des PERS'!H77)),6))</f>
        <v/>
      </c>
      <c r="G76" s="25" t="str">
        <f>IF(ROWS('Liste complète des PERS'!$G$1:'Liste complète des PERS'!H77)&gt;COUNT('Liste complète des PERS'!$H$1:$H$236),"",INDEX('Liste complète des PERS'!$A$1:$G$236,SMALL('Liste complète des PERS'!$H$1:$H$236,ROWS('Liste complète des PERS'!$G$1:'Liste complète des PERS'!H77)),7))</f>
        <v/>
      </c>
      <c r="H76" s="51" t="str">
        <f t="shared" si="1"/>
        <v xml:space="preserve"> </v>
      </c>
    </row>
    <row r="77" spans="1:8">
      <c r="A77" s="68" t="str">
        <f>IF(ROWS('Liste complète des PERS'!$G$1:'Liste complète des PERS'!H78)&gt;COUNT('Liste complète des PERS'!$H$1:$H$236),"",INDEX('Liste complète des PERS'!$A$1:$G$236,SMALL('Liste complète des PERS'!$H$1:$H$236,ROWS('Liste complète des PERS'!$G$1:'Liste complète des PERS'!H78)),1))</f>
        <v/>
      </c>
      <c r="B77" s="25" t="str">
        <f>IF(ROWS('Liste complète des PERS'!$G$1:'Liste complète des PERS'!H78)&gt;COUNT('Liste complète des PERS'!$H$1:$H$236),"",INDEX('Liste complète des PERS'!$A$1:$G$236,SMALL('Liste complète des PERS'!$H$1:$H$236,ROWS('Liste complète des PERS'!$G$1:'Liste complète des PERS'!H78)),2))</f>
        <v/>
      </c>
      <c r="C77" s="25" t="str">
        <f>IF(ROWS('Liste complète des PERS'!$G$1:'Liste complète des PERS'!I78)&gt;COUNT('Liste complète des PERS'!$H$1:$H$236),"",INDEX('Liste complète des PERS'!$A$1:$G$236,SMALL('Liste complète des PERS'!$H$1:$H$236,ROWS('Liste complète des PERS'!$G$1:'Liste complète des PERS'!I78)),3))</f>
        <v/>
      </c>
      <c r="D77" s="25" t="str">
        <f>IF(ROWS('Liste complète des PERS'!$G$1:'Liste complète des PERS'!H78)&gt;COUNT('Liste complète des PERS'!$H$1:$H$236),"",INDEX('Liste complète des PERS'!$A$1:$G$236,SMALL('Liste complète des PERS'!$H$1:$H$236,ROWS('Liste complète des PERS'!$G$1:'Liste complète des PERS'!H78)),4))</f>
        <v/>
      </c>
      <c r="E77" s="25" t="str">
        <f>IF(ROWS('Liste complète des PERS'!$G$1:'Liste complète des PERS'!H78)&gt;COUNT('Liste complète des PERS'!$H$1:$H$236),"",INDEX('Liste complète des PERS'!$A$1:$G$236,SMALL('Liste complète des PERS'!$H$1:$H$236,ROWS('Liste complète des PERS'!$G$1:'Liste complète des PERS'!H78)),5))</f>
        <v/>
      </c>
      <c r="F77" s="25" t="str">
        <f>IF(ROWS('Liste complète des PERS'!$G$1:'Liste complète des PERS'!H78)&gt;COUNT('Liste complète des PERS'!$H$1:$H$236),"",INDEX('Liste complète des PERS'!$A$1:$G$236,SMALL('Liste complète des PERS'!$H$1:$H$236,ROWS('Liste complète des PERS'!$G$1:'Liste complète des PERS'!H78)),6))</f>
        <v/>
      </c>
      <c r="G77" s="25" t="str">
        <f>IF(ROWS('Liste complète des PERS'!$G$1:'Liste complète des PERS'!H78)&gt;COUNT('Liste complète des PERS'!$H$1:$H$236),"",INDEX('Liste complète des PERS'!$A$1:$G$236,SMALL('Liste complète des PERS'!$H$1:$H$236,ROWS('Liste complète des PERS'!$G$1:'Liste complète des PERS'!H78)),7))</f>
        <v/>
      </c>
      <c r="H77" s="51" t="str">
        <f t="shared" si="1"/>
        <v xml:space="preserve"> </v>
      </c>
    </row>
    <row r="78" spans="1:8">
      <c r="A78" s="68" t="str">
        <f>IF(ROWS('Liste complète des PERS'!$G$1:'Liste complète des PERS'!H79)&gt;COUNT('Liste complète des PERS'!$H$1:$H$236),"",INDEX('Liste complète des PERS'!$A$1:$G$236,SMALL('Liste complète des PERS'!$H$1:$H$236,ROWS('Liste complète des PERS'!$G$1:'Liste complète des PERS'!H79)),1))</f>
        <v/>
      </c>
      <c r="B78" s="25" t="str">
        <f>IF(ROWS('Liste complète des PERS'!$G$1:'Liste complète des PERS'!H79)&gt;COUNT('Liste complète des PERS'!$H$1:$H$236),"",INDEX('Liste complète des PERS'!$A$1:$G$236,SMALL('Liste complète des PERS'!$H$1:$H$236,ROWS('Liste complète des PERS'!$G$1:'Liste complète des PERS'!H79)),2))</f>
        <v/>
      </c>
      <c r="C78" s="25" t="str">
        <f>IF(ROWS('Liste complète des PERS'!$G$1:'Liste complète des PERS'!I79)&gt;COUNT('Liste complète des PERS'!$H$1:$H$236),"",INDEX('Liste complète des PERS'!$A$1:$G$236,SMALL('Liste complète des PERS'!$H$1:$H$236,ROWS('Liste complète des PERS'!$G$1:'Liste complète des PERS'!I79)),3))</f>
        <v/>
      </c>
      <c r="D78" s="25" t="str">
        <f>IF(ROWS('Liste complète des PERS'!$G$1:'Liste complète des PERS'!H79)&gt;COUNT('Liste complète des PERS'!$H$1:$H$236),"",INDEX('Liste complète des PERS'!$A$1:$G$236,SMALL('Liste complète des PERS'!$H$1:$H$236,ROWS('Liste complète des PERS'!$G$1:'Liste complète des PERS'!H79)),4))</f>
        <v/>
      </c>
      <c r="E78" s="25" t="str">
        <f>IF(ROWS('Liste complète des PERS'!$G$1:'Liste complète des PERS'!H79)&gt;COUNT('Liste complète des PERS'!$H$1:$H$236),"",INDEX('Liste complète des PERS'!$A$1:$G$236,SMALL('Liste complète des PERS'!$H$1:$H$236,ROWS('Liste complète des PERS'!$G$1:'Liste complète des PERS'!H79)),5))</f>
        <v/>
      </c>
      <c r="F78" s="25" t="str">
        <f>IF(ROWS('Liste complète des PERS'!$G$1:'Liste complète des PERS'!H79)&gt;COUNT('Liste complète des PERS'!$H$1:$H$236),"",INDEX('Liste complète des PERS'!$A$1:$G$236,SMALL('Liste complète des PERS'!$H$1:$H$236,ROWS('Liste complète des PERS'!$G$1:'Liste complète des PERS'!H79)),6))</f>
        <v/>
      </c>
      <c r="G78" s="25" t="str">
        <f>IF(ROWS('Liste complète des PERS'!$G$1:'Liste complète des PERS'!H79)&gt;COUNT('Liste complète des PERS'!$H$1:$H$236),"",INDEX('Liste complète des PERS'!$A$1:$G$236,SMALL('Liste complète des PERS'!$H$1:$H$236,ROWS('Liste complète des PERS'!$G$1:'Liste complète des PERS'!H79)),7))</f>
        <v/>
      </c>
      <c r="H78" s="51" t="str">
        <f t="shared" si="1"/>
        <v xml:space="preserve"> </v>
      </c>
    </row>
    <row r="79" spans="1:8">
      <c r="A79" s="68" t="str">
        <f>IF(ROWS('Liste complète des PERS'!$G$1:'Liste complète des PERS'!H80)&gt;COUNT('Liste complète des PERS'!$H$1:$H$236),"",INDEX('Liste complète des PERS'!$A$1:$G$236,SMALL('Liste complète des PERS'!$H$1:$H$236,ROWS('Liste complète des PERS'!$G$1:'Liste complète des PERS'!H80)),1))</f>
        <v/>
      </c>
      <c r="B79" s="25" t="str">
        <f>IF(ROWS('Liste complète des PERS'!$G$1:'Liste complète des PERS'!H80)&gt;COUNT('Liste complète des PERS'!$H$1:$H$236),"",INDEX('Liste complète des PERS'!$A$1:$G$236,SMALL('Liste complète des PERS'!$H$1:$H$236,ROWS('Liste complète des PERS'!$G$1:'Liste complète des PERS'!H80)),2))</f>
        <v/>
      </c>
      <c r="C79" s="25" t="str">
        <f>IF(ROWS('Liste complète des PERS'!$G$1:'Liste complète des PERS'!I80)&gt;COUNT('Liste complète des PERS'!$H$1:$H$236),"",INDEX('Liste complète des PERS'!$A$1:$G$236,SMALL('Liste complète des PERS'!$H$1:$H$236,ROWS('Liste complète des PERS'!$G$1:'Liste complète des PERS'!I80)),3))</f>
        <v/>
      </c>
      <c r="D79" s="25" t="str">
        <f>IF(ROWS('Liste complète des PERS'!$G$1:'Liste complète des PERS'!H80)&gt;COUNT('Liste complète des PERS'!$H$1:$H$236),"",INDEX('Liste complète des PERS'!$A$1:$G$236,SMALL('Liste complète des PERS'!$H$1:$H$236,ROWS('Liste complète des PERS'!$G$1:'Liste complète des PERS'!H80)),4))</f>
        <v/>
      </c>
      <c r="E79" s="25" t="str">
        <f>IF(ROWS('Liste complète des PERS'!$G$1:'Liste complète des PERS'!H80)&gt;COUNT('Liste complète des PERS'!$H$1:$H$236),"",INDEX('Liste complète des PERS'!$A$1:$G$236,SMALL('Liste complète des PERS'!$H$1:$H$236,ROWS('Liste complète des PERS'!$G$1:'Liste complète des PERS'!H80)),5))</f>
        <v/>
      </c>
      <c r="F79" s="25" t="str">
        <f>IF(ROWS('Liste complète des PERS'!$G$1:'Liste complète des PERS'!H80)&gt;COUNT('Liste complète des PERS'!$H$1:$H$236),"",INDEX('Liste complète des PERS'!$A$1:$G$236,SMALL('Liste complète des PERS'!$H$1:$H$236,ROWS('Liste complète des PERS'!$G$1:'Liste complète des PERS'!H80)),6))</f>
        <v/>
      </c>
      <c r="G79" s="25" t="str">
        <f>IF(ROWS('Liste complète des PERS'!$G$1:'Liste complète des PERS'!H80)&gt;COUNT('Liste complète des PERS'!$H$1:$H$236),"",INDEX('Liste complète des PERS'!$A$1:$G$236,SMALL('Liste complète des PERS'!$H$1:$H$236,ROWS('Liste complète des PERS'!$G$1:'Liste complète des PERS'!H80)),7))</f>
        <v/>
      </c>
      <c r="H79" s="51" t="str">
        <f t="shared" si="1"/>
        <v xml:space="preserve"> </v>
      </c>
    </row>
    <row r="80" spans="1:8">
      <c r="A80" s="68" t="str">
        <f>IF(ROWS('Liste complète des PERS'!$G$1:'Liste complète des PERS'!H81)&gt;COUNT('Liste complète des PERS'!$H$1:$H$236),"",INDEX('Liste complète des PERS'!$A$1:$G$236,SMALL('Liste complète des PERS'!$H$1:$H$236,ROWS('Liste complète des PERS'!$G$1:'Liste complète des PERS'!H81)),1))</f>
        <v/>
      </c>
      <c r="B80" s="25" t="str">
        <f>IF(ROWS('Liste complète des PERS'!$G$1:'Liste complète des PERS'!H81)&gt;COUNT('Liste complète des PERS'!$H$1:$H$236),"",INDEX('Liste complète des PERS'!$A$1:$G$236,SMALL('Liste complète des PERS'!$H$1:$H$236,ROWS('Liste complète des PERS'!$G$1:'Liste complète des PERS'!H81)),2))</f>
        <v/>
      </c>
      <c r="C80" s="25" t="str">
        <f>IF(ROWS('Liste complète des PERS'!$G$1:'Liste complète des PERS'!I81)&gt;COUNT('Liste complète des PERS'!$H$1:$H$236),"",INDEX('Liste complète des PERS'!$A$1:$G$236,SMALL('Liste complète des PERS'!$H$1:$H$236,ROWS('Liste complète des PERS'!$G$1:'Liste complète des PERS'!I81)),3))</f>
        <v/>
      </c>
      <c r="D80" s="25" t="str">
        <f>IF(ROWS('Liste complète des PERS'!$G$1:'Liste complète des PERS'!H81)&gt;COUNT('Liste complète des PERS'!$H$1:$H$236),"",INDEX('Liste complète des PERS'!$A$1:$G$236,SMALL('Liste complète des PERS'!$H$1:$H$236,ROWS('Liste complète des PERS'!$G$1:'Liste complète des PERS'!H81)),4))</f>
        <v/>
      </c>
      <c r="E80" s="25" t="str">
        <f>IF(ROWS('Liste complète des PERS'!$G$1:'Liste complète des PERS'!H81)&gt;COUNT('Liste complète des PERS'!$H$1:$H$236),"",INDEX('Liste complète des PERS'!$A$1:$G$236,SMALL('Liste complète des PERS'!$H$1:$H$236,ROWS('Liste complète des PERS'!$G$1:'Liste complète des PERS'!H81)),5))</f>
        <v/>
      </c>
      <c r="F80" s="25" t="str">
        <f>IF(ROWS('Liste complète des PERS'!$G$1:'Liste complète des PERS'!H81)&gt;COUNT('Liste complète des PERS'!$H$1:$H$236),"",INDEX('Liste complète des PERS'!$A$1:$G$236,SMALL('Liste complète des PERS'!$H$1:$H$236,ROWS('Liste complète des PERS'!$G$1:'Liste complète des PERS'!H81)),6))</f>
        <v/>
      </c>
      <c r="G80" s="25" t="str">
        <f>IF(ROWS('Liste complète des PERS'!$G$1:'Liste complète des PERS'!H81)&gt;COUNT('Liste complète des PERS'!$H$1:$H$236),"",INDEX('Liste complète des PERS'!$A$1:$G$236,SMALL('Liste complète des PERS'!$H$1:$H$236,ROWS('Liste complète des PERS'!$G$1:'Liste complète des PERS'!H81)),7))</f>
        <v/>
      </c>
      <c r="H80" s="51" t="str">
        <f t="shared" si="1"/>
        <v xml:space="preserve"> </v>
      </c>
    </row>
    <row r="81" spans="1:8">
      <c r="A81" s="68" t="str">
        <f>IF(ROWS('Liste complète des PERS'!$G$1:'Liste complète des PERS'!H82)&gt;COUNT('Liste complète des PERS'!$H$1:$H$236),"",INDEX('Liste complète des PERS'!$A$1:$G$236,SMALL('Liste complète des PERS'!$H$1:$H$236,ROWS('Liste complète des PERS'!$G$1:'Liste complète des PERS'!H82)),1))</f>
        <v/>
      </c>
      <c r="B81" s="25" t="str">
        <f>IF(ROWS('Liste complète des PERS'!$G$1:'Liste complète des PERS'!H82)&gt;COUNT('Liste complète des PERS'!$H$1:$H$236),"",INDEX('Liste complète des PERS'!$A$1:$G$236,SMALL('Liste complète des PERS'!$H$1:$H$236,ROWS('Liste complète des PERS'!$G$1:'Liste complète des PERS'!H82)),2))</f>
        <v/>
      </c>
      <c r="C81" s="25" t="str">
        <f>IF(ROWS('Liste complète des PERS'!$G$1:'Liste complète des PERS'!I82)&gt;COUNT('Liste complète des PERS'!$H$1:$H$236),"",INDEX('Liste complète des PERS'!$A$1:$G$236,SMALL('Liste complète des PERS'!$H$1:$H$236,ROWS('Liste complète des PERS'!$G$1:'Liste complète des PERS'!I82)),3))</f>
        <v/>
      </c>
      <c r="D81" s="25" t="str">
        <f>IF(ROWS('Liste complète des PERS'!$G$1:'Liste complète des PERS'!H82)&gt;COUNT('Liste complète des PERS'!$H$1:$H$236),"",INDEX('Liste complète des PERS'!$A$1:$G$236,SMALL('Liste complète des PERS'!$H$1:$H$236,ROWS('Liste complète des PERS'!$G$1:'Liste complète des PERS'!H82)),4))</f>
        <v/>
      </c>
      <c r="E81" s="25" t="str">
        <f>IF(ROWS('Liste complète des PERS'!$G$1:'Liste complète des PERS'!H82)&gt;COUNT('Liste complète des PERS'!$H$1:$H$236),"",INDEX('Liste complète des PERS'!$A$1:$G$236,SMALL('Liste complète des PERS'!$H$1:$H$236,ROWS('Liste complète des PERS'!$G$1:'Liste complète des PERS'!H82)),5))</f>
        <v/>
      </c>
      <c r="F81" s="25" t="str">
        <f>IF(ROWS('Liste complète des PERS'!$G$1:'Liste complète des PERS'!H82)&gt;COUNT('Liste complète des PERS'!$H$1:$H$236),"",INDEX('Liste complète des PERS'!$A$1:$G$236,SMALL('Liste complète des PERS'!$H$1:$H$236,ROWS('Liste complète des PERS'!$G$1:'Liste complète des PERS'!H82)),6))</f>
        <v/>
      </c>
      <c r="G81" s="25" t="str">
        <f>IF(ROWS('Liste complète des PERS'!$G$1:'Liste complète des PERS'!H82)&gt;COUNT('Liste complète des PERS'!$H$1:$H$236),"",INDEX('Liste complète des PERS'!$A$1:$G$236,SMALL('Liste complète des PERS'!$H$1:$H$236,ROWS('Liste complète des PERS'!$G$1:'Liste complète des PERS'!H82)),7))</f>
        <v/>
      </c>
      <c r="H81" s="51" t="str">
        <f t="shared" si="1"/>
        <v xml:space="preserve"> </v>
      </c>
    </row>
    <row r="82" spans="1:8">
      <c r="A82" s="68" t="str">
        <f>IF(ROWS('Liste complète des PERS'!$G$1:'Liste complète des PERS'!H83)&gt;COUNT('Liste complète des PERS'!$H$1:$H$236),"",INDEX('Liste complète des PERS'!$A$1:$G$236,SMALL('Liste complète des PERS'!$H$1:$H$236,ROWS('Liste complète des PERS'!$G$1:'Liste complète des PERS'!H83)),1))</f>
        <v/>
      </c>
      <c r="B82" s="25" t="str">
        <f>IF(ROWS('Liste complète des PERS'!$G$1:'Liste complète des PERS'!H83)&gt;COUNT('Liste complète des PERS'!$H$1:$H$236),"",INDEX('Liste complète des PERS'!$A$1:$G$236,SMALL('Liste complète des PERS'!$H$1:$H$236,ROWS('Liste complète des PERS'!$G$1:'Liste complète des PERS'!H83)),2))</f>
        <v/>
      </c>
      <c r="C82" s="25" t="str">
        <f>IF(ROWS('Liste complète des PERS'!$G$1:'Liste complète des PERS'!I83)&gt;COUNT('Liste complète des PERS'!$H$1:$H$236),"",INDEX('Liste complète des PERS'!$A$1:$G$236,SMALL('Liste complète des PERS'!$H$1:$H$236,ROWS('Liste complète des PERS'!$G$1:'Liste complète des PERS'!I83)),3))</f>
        <v/>
      </c>
      <c r="D82" s="25" t="str">
        <f>IF(ROWS('Liste complète des PERS'!$G$1:'Liste complète des PERS'!H83)&gt;COUNT('Liste complète des PERS'!$H$1:$H$236),"",INDEX('Liste complète des PERS'!$A$1:$G$236,SMALL('Liste complète des PERS'!$H$1:$H$236,ROWS('Liste complète des PERS'!$G$1:'Liste complète des PERS'!H83)),4))</f>
        <v/>
      </c>
      <c r="E82" s="25" t="str">
        <f>IF(ROWS('Liste complète des PERS'!$G$1:'Liste complète des PERS'!H83)&gt;COUNT('Liste complète des PERS'!$H$1:$H$236),"",INDEX('Liste complète des PERS'!$A$1:$G$236,SMALL('Liste complète des PERS'!$H$1:$H$236,ROWS('Liste complète des PERS'!$G$1:'Liste complète des PERS'!H83)),5))</f>
        <v/>
      </c>
      <c r="F82" s="25" t="str">
        <f>IF(ROWS('Liste complète des PERS'!$G$1:'Liste complète des PERS'!H83)&gt;COUNT('Liste complète des PERS'!$H$1:$H$236),"",INDEX('Liste complète des PERS'!$A$1:$G$236,SMALL('Liste complète des PERS'!$H$1:$H$236,ROWS('Liste complète des PERS'!$G$1:'Liste complète des PERS'!H83)),6))</f>
        <v/>
      </c>
      <c r="G82" s="25" t="str">
        <f>IF(ROWS('Liste complète des PERS'!$G$1:'Liste complète des PERS'!H83)&gt;COUNT('Liste complète des PERS'!$H$1:$H$236),"",INDEX('Liste complète des PERS'!$A$1:$G$236,SMALL('Liste complète des PERS'!$H$1:$H$236,ROWS('Liste complète des PERS'!$G$1:'Liste complète des PERS'!H83)),7))</f>
        <v/>
      </c>
      <c r="H82" s="51" t="str">
        <f t="shared" si="1"/>
        <v xml:space="preserve"> </v>
      </c>
    </row>
    <row r="83" spans="1:8">
      <c r="A83" s="68" t="str">
        <f>IF(ROWS('Liste complète des PERS'!$G$1:'Liste complète des PERS'!H84)&gt;COUNT('Liste complète des PERS'!$H$1:$H$236),"",INDEX('Liste complète des PERS'!$A$1:$G$236,SMALL('Liste complète des PERS'!$H$1:$H$236,ROWS('Liste complète des PERS'!$G$1:'Liste complète des PERS'!H84)),1))</f>
        <v/>
      </c>
      <c r="B83" s="25" t="str">
        <f>IF(ROWS('Liste complète des PERS'!$G$1:'Liste complète des PERS'!H84)&gt;COUNT('Liste complète des PERS'!$H$1:$H$236),"",INDEX('Liste complète des PERS'!$A$1:$G$236,SMALL('Liste complète des PERS'!$H$1:$H$236,ROWS('Liste complète des PERS'!$G$1:'Liste complète des PERS'!H84)),2))</f>
        <v/>
      </c>
      <c r="C83" s="25" t="str">
        <f>IF(ROWS('Liste complète des PERS'!$G$1:'Liste complète des PERS'!I84)&gt;COUNT('Liste complète des PERS'!$H$1:$H$236),"",INDEX('Liste complète des PERS'!$A$1:$G$236,SMALL('Liste complète des PERS'!$H$1:$H$236,ROWS('Liste complète des PERS'!$G$1:'Liste complète des PERS'!I84)),3))</f>
        <v/>
      </c>
      <c r="D83" s="25" t="str">
        <f>IF(ROWS('Liste complète des PERS'!$G$1:'Liste complète des PERS'!H84)&gt;COUNT('Liste complète des PERS'!$H$1:$H$236),"",INDEX('Liste complète des PERS'!$A$1:$G$236,SMALL('Liste complète des PERS'!$H$1:$H$236,ROWS('Liste complète des PERS'!$G$1:'Liste complète des PERS'!H84)),4))</f>
        <v/>
      </c>
      <c r="E83" s="25" t="str">
        <f>IF(ROWS('Liste complète des PERS'!$G$1:'Liste complète des PERS'!H84)&gt;COUNT('Liste complète des PERS'!$H$1:$H$236),"",INDEX('Liste complète des PERS'!$A$1:$G$236,SMALL('Liste complète des PERS'!$H$1:$H$236,ROWS('Liste complète des PERS'!$G$1:'Liste complète des PERS'!H84)),5))</f>
        <v/>
      </c>
      <c r="F83" s="25" t="str">
        <f>IF(ROWS('Liste complète des PERS'!$G$1:'Liste complète des PERS'!H84)&gt;COUNT('Liste complète des PERS'!$H$1:$H$236),"",INDEX('Liste complète des PERS'!$A$1:$G$236,SMALL('Liste complète des PERS'!$H$1:$H$236,ROWS('Liste complète des PERS'!$G$1:'Liste complète des PERS'!H84)),6))</f>
        <v/>
      </c>
      <c r="G83" s="25" t="str">
        <f>IF(ROWS('Liste complète des PERS'!$G$1:'Liste complète des PERS'!H84)&gt;COUNT('Liste complète des PERS'!$H$1:$H$236),"",INDEX('Liste complète des PERS'!$A$1:$G$236,SMALL('Liste complète des PERS'!$H$1:$H$236,ROWS('Liste complète des PERS'!$G$1:'Liste complète des PERS'!H84)),7))</f>
        <v/>
      </c>
      <c r="H83" s="51" t="str">
        <f t="shared" si="1"/>
        <v xml:space="preserve"> </v>
      </c>
    </row>
    <row r="84" spans="1:8">
      <c r="A84" s="68" t="str">
        <f>IF(ROWS('Liste complète des PERS'!$G$1:'Liste complète des PERS'!H85)&gt;COUNT('Liste complète des PERS'!$H$1:$H$236),"",INDEX('Liste complète des PERS'!$A$1:$G$236,SMALL('Liste complète des PERS'!$H$1:$H$236,ROWS('Liste complète des PERS'!$G$1:'Liste complète des PERS'!H85)),1))</f>
        <v/>
      </c>
      <c r="B84" s="25" t="str">
        <f>IF(ROWS('Liste complète des PERS'!$G$1:'Liste complète des PERS'!H85)&gt;COUNT('Liste complète des PERS'!$H$1:$H$236),"",INDEX('Liste complète des PERS'!$A$1:$G$236,SMALL('Liste complète des PERS'!$H$1:$H$236,ROWS('Liste complète des PERS'!$G$1:'Liste complète des PERS'!H85)),2))</f>
        <v/>
      </c>
      <c r="C84" s="25" t="str">
        <f>IF(ROWS('Liste complète des PERS'!$G$1:'Liste complète des PERS'!I85)&gt;COUNT('Liste complète des PERS'!$H$1:$H$236),"",INDEX('Liste complète des PERS'!$A$1:$G$236,SMALL('Liste complète des PERS'!$H$1:$H$236,ROWS('Liste complète des PERS'!$G$1:'Liste complète des PERS'!I85)),3))</f>
        <v/>
      </c>
      <c r="D84" s="25" t="str">
        <f>IF(ROWS('Liste complète des PERS'!$G$1:'Liste complète des PERS'!H85)&gt;COUNT('Liste complète des PERS'!$H$1:$H$236),"",INDEX('Liste complète des PERS'!$A$1:$G$236,SMALL('Liste complète des PERS'!$H$1:$H$236,ROWS('Liste complète des PERS'!$G$1:'Liste complète des PERS'!H85)),4))</f>
        <v/>
      </c>
      <c r="E84" s="25" t="str">
        <f>IF(ROWS('Liste complète des PERS'!$G$1:'Liste complète des PERS'!H85)&gt;COUNT('Liste complète des PERS'!$H$1:$H$236),"",INDEX('Liste complète des PERS'!$A$1:$G$236,SMALL('Liste complète des PERS'!$H$1:$H$236,ROWS('Liste complète des PERS'!$G$1:'Liste complète des PERS'!H85)),5))</f>
        <v/>
      </c>
      <c r="F84" s="25" t="str">
        <f>IF(ROWS('Liste complète des PERS'!$G$1:'Liste complète des PERS'!H85)&gt;COUNT('Liste complète des PERS'!$H$1:$H$236),"",INDEX('Liste complète des PERS'!$A$1:$G$236,SMALL('Liste complète des PERS'!$H$1:$H$236,ROWS('Liste complète des PERS'!$G$1:'Liste complète des PERS'!H85)),6))</f>
        <v/>
      </c>
      <c r="G84" s="25" t="str">
        <f>IF(ROWS('Liste complète des PERS'!$G$1:'Liste complète des PERS'!H85)&gt;COUNT('Liste complète des PERS'!$H$1:$H$236),"",INDEX('Liste complète des PERS'!$A$1:$G$236,SMALL('Liste complète des PERS'!$H$1:$H$236,ROWS('Liste complète des PERS'!$G$1:'Liste complète des PERS'!H85)),7))</f>
        <v/>
      </c>
      <c r="H84" s="51" t="str">
        <f t="shared" ref="H84:H98" si="2">B84&amp; " " &amp; LEFT(C84,1)</f>
        <v xml:space="preserve"> </v>
      </c>
    </row>
    <row r="85" spans="1:8">
      <c r="A85" s="68" t="str">
        <f>IF(ROWS('Liste complète des PERS'!$G$1:'Liste complète des PERS'!H86)&gt;COUNT('Liste complète des PERS'!$H$1:$H$236),"",INDEX('Liste complète des PERS'!$A$1:$G$236,SMALL('Liste complète des PERS'!$H$1:$H$236,ROWS('Liste complète des PERS'!$G$1:'Liste complète des PERS'!H86)),1))</f>
        <v/>
      </c>
      <c r="B85" s="25" t="str">
        <f>IF(ROWS('Liste complète des PERS'!$G$1:'Liste complète des PERS'!H86)&gt;COUNT('Liste complète des PERS'!$H$1:$H$236),"",INDEX('Liste complète des PERS'!$A$1:$G$236,SMALL('Liste complète des PERS'!$H$1:$H$236,ROWS('Liste complète des PERS'!$G$1:'Liste complète des PERS'!H86)),2))</f>
        <v/>
      </c>
      <c r="C85" s="25" t="str">
        <f>IF(ROWS('Liste complète des PERS'!$G$1:'Liste complète des PERS'!I86)&gt;COUNT('Liste complète des PERS'!$H$1:$H$236),"",INDEX('Liste complète des PERS'!$A$1:$G$236,SMALL('Liste complète des PERS'!$H$1:$H$236,ROWS('Liste complète des PERS'!$G$1:'Liste complète des PERS'!I86)),3))</f>
        <v/>
      </c>
      <c r="D85" s="25" t="str">
        <f>IF(ROWS('Liste complète des PERS'!$G$1:'Liste complète des PERS'!H86)&gt;COUNT('Liste complète des PERS'!$H$1:$H$236),"",INDEX('Liste complète des PERS'!$A$1:$G$236,SMALL('Liste complète des PERS'!$H$1:$H$236,ROWS('Liste complète des PERS'!$G$1:'Liste complète des PERS'!H86)),4))</f>
        <v/>
      </c>
      <c r="E85" s="25" t="str">
        <f>IF(ROWS('Liste complète des PERS'!$G$1:'Liste complète des PERS'!H86)&gt;COUNT('Liste complète des PERS'!$H$1:$H$236),"",INDEX('Liste complète des PERS'!$A$1:$G$236,SMALL('Liste complète des PERS'!$H$1:$H$236,ROWS('Liste complète des PERS'!$G$1:'Liste complète des PERS'!H86)),5))</f>
        <v/>
      </c>
      <c r="F85" s="25" t="str">
        <f>IF(ROWS('Liste complète des PERS'!$G$1:'Liste complète des PERS'!H86)&gt;COUNT('Liste complète des PERS'!$H$1:$H$236),"",INDEX('Liste complète des PERS'!$A$1:$G$236,SMALL('Liste complète des PERS'!$H$1:$H$236,ROWS('Liste complète des PERS'!$G$1:'Liste complète des PERS'!H86)),6))</f>
        <v/>
      </c>
      <c r="G85" s="25" t="str">
        <f>IF(ROWS('Liste complète des PERS'!$G$1:'Liste complète des PERS'!H86)&gt;COUNT('Liste complète des PERS'!$H$1:$H$236),"",INDEX('Liste complète des PERS'!$A$1:$G$236,SMALL('Liste complète des PERS'!$H$1:$H$236,ROWS('Liste complète des PERS'!$G$1:'Liste complète des PERS'!H86)),7))</f>
        <v/>
      </c>
      <c r="H85" s="51" t="str">
        <f t="shared" si="2"/>
        <v xml:space="preserve"> </v>
      </c>
    </row>
    <row r="86" spans="1:8">
      <c r="A86" s="68" t="str">
        <f>IF(ROWS('Liste complète des PERS'!$G$1:'Liste complète des PERS'!H87)&gt;COUNT('Liste complète des PERS'!$H$1:$H$236),"",INDEX('Liste complète des PERS'!$A$1:$G$236,SMALL('Liste complète des PERS'!$H$1:$H$236,ROWS('Liste complète des PERS'!$G$1:'Liste complète des PERS'!H87)),1))</f>
        <v/>
      </c>
      <c r="B86" s="25" t="str">
        <f>IF(ROWS('Liste complète des PERS'!$G$1:'Liste complète des PERS'!H87)&gt;COUNT('Liste complète des PERS'!$H$1:$H$236),"",INDEX('Liste complète des PERS'!$A$1:$G$236,SMALL('Liste complète des PERS'!$H$1:$H$236,ROWS('Liste complète des PERS'!$G$1:'Liste complète des PERS'!H87)),2))</f>
        <v/>
      </c>
      <c r="C86" s="25" t="str">
        <f>IF(ROWS('Liste complète des PERS'!$G$1:'Liste complète des PERS'!I87)&gt;COUNT('Liste complète des PERS'!$H$1:$H$236),"",INDEX('Liste complète des PERS'!$A$1:$G$236,SMALL('Liste complète des PERS'!$H$1:$H$236,ROWS('Liste complète des PERS'!$G$1:'Liste complète des PERS'!I87)),3))</f>
        <v/>
      </c>
      <c r="D86" s="25" t="str">
        <f>IF(ROWS('Liste complète des PERS'!$G$1:'Liste complète des PERS'!H87)&gt;COUNT('Liste complète des PERS'!$H$1:$H$236),"",INDEX('Liste complète des PERS'!$A$1:$G$236,SMALL('Liste complète des PERS'!$H$1:$H$236,ROWS('Liste complète des PERS'!$G$1:'Liste complète des PERS'!H87)),4))</f>
        <v/>
      </c>
      <c r="E86" s="25" t="str">
        <f>IF(ROWS('Liste complète des PERS'!$G$1:'Liste complète des PERS'!H87)&gt;COUNT('Liste complète des PERS'!$H$1:$H$236),"",INDEX('Liste complète des PERS'!$A$1:$G$236,SMALL('Liste complète des PERS'!$H$1:$H$236,ROWS('Liste complète des PERS'!$G$1:'Liste complète des PERS'!H87)),5))</f>
        <v/>
      </c>
      <c r="F86" s="25" t="str">
        <f>IF(ROWS('Liste complète des PERS'!$G$1:'Liste complète des PERS'!H87)&gt;COUNT('Liste complète des PERS'!$H$1:$H$236),"",INDEX('Liste complète des PERS'!$A$1:$G$236,SMALL('Liste complète des PERS'!$H$1:$H$236,ROWS('Liste complète des PERS'!$G$1:'Liste complète des PERS'!H87)),6))</f>
        <v/>
      </c>
      <c r="G86" s="25" t="str">
        <f>IF(ROWS('Liste complète des PERS'!$G$1:'Liste complète des PERS'!H87)&gt;COUNT('Liste complète des PERS'!$H$1:$H$236),"",INDEX('Liste complète des PERS'!$A$1:$G$236,SMALL('Liste complète des PERS'!$H$1:$H$236,ROWS('Liste complète des PERS'!$G$1:'Liste complète des PERS'!H87)),7))</f>
        <v/>
      </c>
      <c r="H86" s="51" t="str">
        <f t="shared" si="2"/>
        <v xml:space="preserve"> </v>
      </c>
    </row>
    <row r="87" spans="1:8">
      <c r="A87" s="68" t="str">
        <f>IF(ROWS('Liste complète des PERS'!$G$1:'Liste complète des PERS'!H88)&gt;COUNT('Liste complète des PERS'!$H$1:$H$236),"",INDEX('Liste complète des PERS'!$A$1:$G$236,SMALL('Liste complète des PERS'!$H$1:$H$236,ROWS('Liste complète des PERS'!$G$1:'Liste complète des PERS'!H88)),1))</f>
        <v/>
      </c>
      <c r="B87" s="25" t="str">
        <f>IF(ROWS('Liste complète des PERS'!$G$1:'Liste complète des PERS'!H88)&gt;COUNT('Liste complète des PERS'!$H$1:$H$236),"",INDEX('Liste complète des PERS'!$A$1:$G$236,SMALL('Liste complète des PERS'!$H$1:$H$236,ROWS('Liste complète des PERS'!$G$1:'Liste complète des PERS'!H88)),2))</f>
        <v/>
      </c>
      <c r="C87" s="25" t="str">
        <f>IF(ROWS('Liste complète des PERS'!$G$1:'Liste complète des PERS'!I88)&gt;COUNT('Liste complète des PERS'!$H$1:$H$236),"",INDEX('Liste complète des PERS'!$A$1:$G$236,SMALL('Liste complète des PERS'!$H$1:$H$236,ROWS('Liste complète des PERS'!$G$1:'Liste complète des PERS'!I88)),3))</f>
        <v/>
      </c>
      <c r="D87" s="25" t="str">
        <f>IF(ROWS('Liste complète des PERS'!$G$1:'Liste complète des PERS'!H88)&gt;COUNT('Liste complète des PERS'!$H$1:$H$236),"",INDEX('Liste complète des PERS'!$A$1:$G$236,SMALL('Liste complète des PERS'!$H$1:$H$236,ROWS('Liste complète des PERS'!$G$1:'Liste complète des PERS'!H88)),4))</f>
        <v/>
      </c>
      <c r="E87" s="25" t="str">
        <f>IF(ROWS('Liste complète des PERS'!$G$1:'Liste complète des PERS'!H88)&gt;COUNT('Liste complète des PERS'!$H$1:$H$236),"",INDEX('Liste complète des PERS'!$A$1:$G$236,SMALL('Liste complète des PERS'!$H$1:$H$236,ROWS('Liste complète des PERS'!$G$1:'Liste complète des PERS'!H88)),5))</f>
        <v/>
      </c>
      <c r="F87" s="25" t="str">
        <f>IF(ROWS('Liste complète des PERS'!$G$1:'Liste complète des PERS'!H88)&gt;COUNT('Liste complète des PERS'!$H$1:$H$236),"",INDEX('Liste complète des PERS'!$A$1:$G$236,SMALL('Liste complète des PERS'!$H$1:$H$236,ROWS('Liste complète des PERS'!$G$1:'Liste complète des PERS'!H88)),6))</f>
        <v/>
      </c>
      <c r="G87" s="25" t="str">
        <f>IF(ROWS('Liste complète des PERS'!$G$1:'Liste complète des PERS'!H88)&gt;COUNT('Liste complète des PERS'!$H$1:$H$236),"",INDEX('Liste complète des PERS'!$A$1:$G$236,SMALL('Liste complète des PERS'!$H$1:$H$236,ROWS('Liste complète des PERS'!$G$1:'Liste complète des PERS'!H88)),7))</f>
        <v/>
      </c>
      <c r="H87" s="51" t="str">
        <f t="shared" si="2"/>
        <v xml:space="preserve"> </v>
      </c>
    </row>
    <row r="88" spans="1:8">
      <c r="A88" s="68" t="str">
        <f>IF(ROWS('Liste complète des PERS'!$G$1:'Liste complète des PERS'!H89)&gt;COUNT('Liste complète des PERS'!$H$1:$H$236),"",INDEX('Liste complète des PERS'!$A$1:$G$236,SMALL('Liste complète des PERS'!$H$1:$H$236,ROWS('Liste complète des PERS'!$G$1:'Liste complète des PERS'!H89)),1))</f>
        <v/>
      </c>
      <c r="B88" s="25" t="str">
        <f>IF(ROWS('Liste complète des PERS'!$G$1:'Liste complète des PERS'!H89)&gt;COUNT('Liste complète des PERS'!$H$1:$H$236),"",INDEX('Liste complète des PERS'!$A$1:$G$236,SMALL('Liste complète des PERS'!$H$1:$H$236,ROWS('Liste complète des PERS'!$G$1:'Liste complète des PERS'!H89)),2))</f>
        <v/>
      </c>
      <c r="C88" s="25" t="str">
        <f>IF(ROWS('Liste complète des PERS'!$G$1:'Liste complète des PERS'!I89)&gt;COUNT('Liste complète des PERS'!$H$1:$H$236),"",INDEX('Liste complète des PERS'!$A$1:$G$236,SMALL('Liste complète des PERS'!$H$1:$H$236,ROWS('Liste complète des PERS'!$G$1:'Liste complète des PERS'!I89)),3))</f>
        <v/>
      </c>
      <c r="D88" s="25" t="str">
        <f>IF(ROWS('Liste complète des PERS'!$G$1:'Liste complète des PERS'!H89)&gt;COUNT('Liste complète des PERS'!$H$1:$H$236),"",INDEX('Liste complète des PERS'!$A$1:$G$236,SMALL('Liste complète des PERS'!$H$1:$H$236,ROWS('Liste complète des PERS'!$G$1:'Liste complète des PERS'!H89)),4))</f>
        <v/>
      </c>
      <c r="E88" s="25" t="str">
        <f>IF(ROWS('Liste complète des PERS'!$G$1:'Liste complète des PERS'!H89)&gt;COUNT('Liste complète des PERS'!$H$1:$H$236),"",INDEX('Liste complète des PERS'!$A$1:$G$236,SMALL('Liste complète des PERS'!$H$1:$H$236,ROWS('Liste complète des PERS'!$G$1:'Liste complète des PERS'!H89)),5))</f>
        <v/>
      </c>
      <c r="F88" s="25" t="str">
        <f>IF(ROWS('Liste complète des PERS'!$G$1:'Liste complète des PERS'!H89)&gt;COUNT('Liste complète des PERS'!$H$1:$H$236),"",INDEX('Liste complète des PERS'!$A$1:$G$236,SMALL('Liste complète des PERS'!$H$1:$H$236,ROWS('Liste complète des PERS'!$G$1:'Liste complète des PERS'!H89)),6))</f>
        <v/>
      </c>
      <c r="G88" s="25" t="str">
        <f>IF(ROWS('Liste complète des PERS'!$G$1:'Liste complète des PERS'!H89)&gt;COUNT('Liste complète des PERS'!$H$1:$H$236),"",INDEX('Liste complète des PERS'!$A$1:$G$236,SMALL('Liste complète des PERS'!$H$1:$H$236,ROWS('Liste complète des PERS'!$G$1:'Liste complète des PERS'!H89)),7))</f>
        <v/>
      </c>
      <c r="H88" s="51" t="str">
        <f t="shared" si="2"/>
        <v xml:space="preserve"> </v>
      </c>
    </row>
    <row r="89" spans="1:8">
      <c r="A89" s="68" t="str">
        <f>IF(ROWS('Liste complète des PERS'!$G$1:'Liste complète des PERS'!H90)&gt;COUNT('Liste complète des PERS'!$H$1:$H$236),"",INDEX('Liste complète des PERS'!$A$1:$G$236,SMALL('Liste complète des PERS'!$H$1:$H$236,ROWS('Liste complète des PERS'!$G$1:'Liste complète des PERS'!H90)),1))</f>
        <v/>
      </c>
      <c r="B89" s="25" t="str">
        <f>IF(ROWS('Liste complète des PERS'!$G$1:'Liste complète des PERS'!H90)&gt;COUNT('Liste complète des PERS'!$H$1:$H$236),"",INDEX('Liste complète des PERS'!$A$1:$G$236,SMALL('Liste complète des PERS'!$H$1:$H$236,ROWS('Liste complète des PERS'!$G$1:'Liste complète des PERS'!H90)),2))</f>
        <v/>
      </c>
      <c r="C89" s="25" t="str">
        <f>IF(ROWS('Liste complète des PERS'!$G$1:'Liste complète des PERS'!I90)&gt;COUNT('Liste complète des PERS'!$H$1:$H$236),"",INDEX('Liste complète des PERS'!$A$1:$G$236,SMALL('Liste complète des PERS'!$H$1:$H$236,ROWS('Liste complète des PERS'!$G$1:'Liste complète des PERS'!I90)),3))</f>
        <v/>
      </c>
      <c r="D89" s="25" t="str">
        <f>IF(ROWS('Liste complète des PERS'!$G$1:'Liste complète des PERS'!H90)&gt;COUNT('Liste complète des PERS'!$H$1:$H$236),"",INDEX('Liste complète des PERS'!$A$1:$G$236,SMALL('Liste complète des PERS'!$H$1:$H$236,ROWS('Liste complète des PERS'!$G$1:'Liste complète des PERS'!H90)),4))</f>
        <v/>
      </c>
      <c r="E89" s="25" t="str">
        <f>IF(ROWS('Liste complète des PERS'!$G$1:'Liste complète des PERS'!H90)&gt;COUNT('Liste complète des PERS'!$H$1:$H$236),"",INDEX('Liste complète des PERS'!$A$1:$G$236,SMALL('Liste complète des PERS'!$H$1:$H$236,ROWS('Liste complète des PERS'!$G$1:'Liste complète des PERS'!H90)),5))</f>
        <v/>
      </c>
      <c r="F89" s="25" t="str">
        <f>IF(ROWS('Liste complète des PERS'!$G$1:'Liste complète des PERS'!H90)&gt;COUNT('Liste complète des PERS'!$H$1:$H$236),"",INDEX('Liste complète des PERS'!$A$1:$G$236,SMALL('Liste complète des PERS'!$H$1:$H$236,ROWS('Liste complète des PERS'!$G$1:'Liste complète des PERS'!H90)),6))</f>
        <v/>
      </c>
      <c r="G89" s="25" t="str">
        <f>IF(ROWS('Liste complète des PERS'!$G$1:'Liste complète des PERS'!H90)&gt;COUNT('Liste complète des PERS'!$H$1:$H$236),"",INDEX('Liste complète des PERS'!$A$1:$G$236,SMALL('Liste complète des PERS'!$H$1:$H$236,ROWS('Liste complète des PERS'!$G$1:'Liste complète des PERS'!H90)),7))</f>
        <v/>
      </c>
      <c r="H89" s="51" t="str">
        <f t="shared" si="2"/>
        <v xml:space="preserve"> </v>
      </c>
    </row>
    <row r="90" spans="1:8">
      <c r="A90" s="68" t="str">
        <f>IF(ROWS('Liste complète des PERS'!$G$1:'Liste complète des PERS'!H91)&gt;COUNT('Liste complète des PERS'!$H$1:$H$236),"",INDEX('Liste complète des PERS'!$A$1:$G$236,SMALL('Liste complète des PERS'!$H$1:$H$236,ROWS('Liste complète des PERS'!$G$1:'Liste complète des PERS'!H91)),1))</f>
        <v/>
      </c>
      <c r="B90" s="25" t="str">
        <f>IF(ROWS('Liste complète des PERS'!$G$1:'Liste complète des PERS'!H91)&gt;COUNT('Liste complète des PERS'!$H$1:$H$236),"",INDEX('Liste complète des PERS'!$A$1:$G$236,SMALL('Liste complète des PERS'!$H$1:$H$236,ROWS('Liste complète des PERS'!$G$1:'Liste complète des PERS'!H91)),2))</f>
        <v/>
      </c>
      <c r="C90" s="25" t="str">
        <f>IF(ROWS('Liste complète des PERS'!$G$1:'Liste complète des PERS'!I91)&gt;COUNT('Liste complète des PERS'!$H$1:$H$236),"",INDEX('Liste complète des PERS'!$A$1:$G$236,SMALL('Liste complète des PERS'!$H$1:$H$236,ROWS('Liste complète des PERS'!$G$1:'Liste complète des PERS'!I91)),3))</f>
        <v/>
      </c>
      <c r="D90" s="25" t="str">
        <f>IF(ROWS('Liste complète des PERS'!$G$1:'Liste complète des PERS'!H91)&gt;COUNT('Liste complète des PERS'!$H$1:$H$236),"",INDEX('Liste complète des PERS'!$A$1:$G$236,SMALL('Liste complète des PERS'!$H$1:$H$236,ROWS('Liste complète des PERS'!$G$1:'Liste complète des PERS'!H91)),4))</f>
        <v/>
      </c>
      <c r="E90" s="25" t="str">
        <f>IF(ROWS('Liste complète des PERS'!$G$1:'Liste complète des PERS'!H91)&gt;COUNT('Liste complète des PERS'!$H$1:$H$236),"",INDEX('Liste complète des PERS'!$A$1:$G$236,SMALL('Liste complète des PERS'!$H$1:$H$236,ROWS('Liste complète des PERS'!$G$1:'Liste complète des PERS'!H91)),5))</f>
        <v/>
      </c>
      <c r="F90" s="25" t="str">
        <f>IF(ROWS('Liste complète des PERS'!$G$1:'Liste complète des PERS'!H91)&gt;COUNT('Liste complète des PERS'!$H$1:$H$236),"",INDEX('Liste complète des PERS'!$A$1:$G$236,SMALL('Liste complète des PERS'!$H$1:$H$236,ROWS('Liste complète des PERS'!$G$1:'Liste complète des PERS'!H91)),6))</f>
        <v/>
      </c>
      <c r="G90" s="25" t="str">
        <f>IF(ROWS('Liste complète des PERS'!$G$1:'Liste complète des PERS'!H91)&gt;COUNT('Liste complète des PERS'!$H$1:$H$236),"",INDEX('Liste complète des PERS'!$A$1:$G$236,SMALL('Liste complète des PERS'!$H$1:$H$236,ROWS('Liste complète des PERS'!$G$1:'Liste complète des PERS'!H91)),7))</f>
        <v/>
      </c>
      <c r="H90" s="51" t="str">
        <f t="shared" si="2"/>
        <v xml:space="preserve"> </v>
      </c>
    </row>
    <row r="91" spans="1:8">
      <c r="A91" s="68" t="str">
        <f>IF(ROWS('Liste complète des PERS'!$G$1:'Liste complète des PERS'!H92)&gt;COUNT('Liste complète des PERS'!$H$1:$H$236),"",INDEX('Liste complète des PERS'!$A$1:$G$236,SMALL('Liste complète des PERS'!$H$1:$H$236,ROWS('Liste complète des PERS'!$G$1:'Liste complète des PERS'!H92)),1))</f>
        <v/>
      </c>
      <c r="B91" s="25" t="str">
        <f>IF(ROWS('Liste complète des PERS'!$G$1:'Liste complète des PERS'!H92)&gt;COUNT('Liste complète des PERS'!$H$1:$H$236),"",INDEX('Liste complète des PERS'!$A$1:$G$236,SMALL('Liste complète des PERS'!$H$1:$H$236,ROWS('Liste complète des PERS'!$G$1:'Liste complète des PERS'!H92)),2))</f>
        <v/>
      </c>
      <c r="C91" s="25" t="str">
        <f>IF(ROWS('Liste complète des PERS'!$G$1:'Liste complète des PERS'!I92)&gt;COUNT('Liste complète des PERS'!$H$1:$H$236),"",INDEX('Liste complète des PERS'!$A$1:$G$236,SMALL('Liste complète des PERS'!$H$1:$H$236,ROWS('Liste complète des PERS'!$G$1:'Liste complète des PERS'!I92)),3))</f>
        <v/>
      </c>
      <c r="D91" s="25" t="str">
        <f>IF(ROWS('Liste complète des PERS'!$G$1:'Liste complète des PERS'!H92)&gt;COUNT('Liste complète des PERS'!$H$1:$H$236),"",INDEX('Liste complète des PERS'!$A$1:$G$236,SMALL('Liste complète des PERS'!$H$1:$H$236,ROWS('Liste complète des PERS'!$G$1:'Liste complète des PERS'!H92)),4))</f>
        <v/>
      </c>
      <c r="E91" s="25" t="str">
        <f>IF(ROWS('Liste complète des PERS'!$G$1:'Liste complète des PERS'!H92)&gt;COUNT('Liste complète des PERS'!$H$1:$H$236),"",INDEX('Liste complète des PERS'!$A$1:$G$236,SMALL('Liste complète des PERS'!$H$1:$H$236,ROWS('Liste complète des PERS'!$G$1:'Liste complète des PERS'!H92)),5))</f>
        <v/>
      </c>
      <c r="F91" s="25" t="str">
        <f>IF(ROWS('Liste complète des PERS'!$G$1:'Liste complète des PERS'!H92)&gt;COUNT('Liste complète des PERS'!$H$1:$H$236),"",INDEX('Liste complète des PERS'!$A$1:$G$236,SMALL('Liste complète des PERS'!$H$1:$H$236,ROWS('Liste complète des PERS'!$G$1:'Liste complète des PERS'!H92)),6))</f>
        <v/>
      </c>
      <c r="G91" s="25" t="str">
        <f>IF(ROWS('Liste complète des PERS'!$G$1:'Liste complète des PERS'!H92)&gt;COUNT('Liste complète des PERS'!$H$1:$H$236),"",INDEX('Liste complète des PERS'!$A$1:$G$236,SMALL('Liste complète des PERS'!$H$1:$H$236,ROWS('Liste complète des PERS'!$G$1:'Liste complète des PERS'!H92)),7))</f>
        <v/>
      </c>
      <c r="H91" s="51" t="str">
        <f t="shared" si="2"/>
        <v xml:space="preserve"> </v>
      </c>
    </row>
    <row r="92" spans="1:8">
      <c r="A92" s="68" t="str">
        <f>IF(ROWS('Liste complète des PERS'!$G$1:'Liste complète des PERS'!H93)&gt;COUNT('Liste complète des PERS'!$H$1:$H$236),"",INDEX('Liste complète des PERS'!$A$1:$G$236,SMALL('Liste complète des PERS'!$H$1:$H$236,ROWS('Liste complète des PERS'!$G$1:'Liste complète des PERS'!H93)),1))</f>
        <v/>
      </c>
      <c r="B92" s="25" t="str">
        <f>IF(ROWS('Liste complète des PERS'!$G$1:'Liste complète des PERS'!H93)&gt;COUNT('Liste complète des PERS'!$H$1:$H$236),"",INDEX('Liste complète des PERS'!$A$1:$G$236,SMALL('Liste complète des PERS'!$H$1:$H$236,ROWS('Liste complète des PERS'!$G$1:'Liste complète des PERS'!H93)),2))</f>
        <v/>
      </c>
      <c r="C92" s="25" t="str">
        <f>IF(ROWS('Liste complète des PERS'!$G$1:'Liste complète des PERS'!I93)&gt;COUNT('Liste complète des PERS'!$H$1:$H$236),"",INDEX('Liste complète des PERS'!$A$1:$G$236,SMALL('Liste complète des PERS'!$H$1:$H$236,ROWS('Liste complète des PERS'!$G$1:'Liste complète des PERS'!I93)),3))</f>
        <v/>
      </c>
      <c r="D92" s="25" t="str">
        <f>IF(ROWS('Liste complète des PERS'!$G$1:'Liste complète des PERS'!H93)&gt;COUNT('Liste complète des PERS'!$H$1:$H$236),"",INDEX('Liste complète des PERS'!$A$1:$G$236,SMALL('Liste complète des PERS'!$H$1:$H$236,ROWS('Liste complète des PERS'!$G$1:'Liste complète des PERS'!H93)),4))</f>
        <v/>
      </c>
      <c r="E92" s="25" t="str">
        <f>IF(ROWS('Liste complète des PERS'!$G$1:'Liste complète des PERS'!H93)&gt;COUNT('Liste complète des PERS'!$H$1:$H$236),"",INDEX('Liste complète des PERS'!$A$1:$G$236,SMALL('Liste complète des PERS'!$H$1:$H$236,ROWS('Liste complète des PERS'!$G$1:'Liste complète des PERS'!H93)),5))</f>
        <v/>
      </c>
      <c r="F92" s="25" t="str">
        <f>IF(ROWS('Liste complète des PERS'!$G$1:'Liste complète des PERS'!H93)&gt;COUNT('Liste complète des PERS'!$H$1:$H$236),"",INDEX('Liste complète des PERS'!$A$1:$G$236,SMALL('Liste complète des PERS'!$H$1:$H$236,ROWS('Liste complète des PERS'!$G$1:'Liste complète des PERS'!H93)),6))</f>
        <v/>
      </c>
      <c r="G92" s="25" t="str">
        <f>IF(ROWS('Liste complète des PERS'!$G$1:'Liste complète des PERS'!H93)&gt;COUNT('Liste complète des PERS'!$H$1:$H$236),"",INDEX('Liste complète des PERS'!$A$1:$G$236,SMALL('Liste complète des PERS'!$H$1:$H$236,ROWS('Liste complète des PERS'!$G$1:'Liste complète des PERS'!H93)),7))</f>
        <v/>
      </c>
      <c r="H92" s="51" t="str">
        <f t="shared" si="2"/>
        <v xml:space="preserve"> </v>
      </c>
    </row>
    <row r="93" spans="1:8">
      <c r="A93" s="68" t="str">
        <f>IF(ROWS('Liste complète des PERS'!$G$1:'Liste complète des PERS'!H94)&gt;COUNT('Liste complète des PERS'!$H$1:$H$236),"",INDEX('Liste complète des PERS'!$A$1:$G$236,SMALL('Liste complète des PERS'!$H$1:$H$236,ROWS('Liste complète des PERS'!$G$1:'Liste complète des PERS'!H94)),1))</f>
        <v/>
      </c>
      <c r="B93" s="25" t="str">
        <f>IF(ROWS('Liste complète des PERS'!$G$1:'Liste complète des PERS'!H94)&gt;COUNT('Liste complète des PERS'!$H$1:$H$236),"",INDEX('Liste complète des PERS'!$A$1:$G$236,SMALL('Liste complète des PERS'!$H$1:$H$236,ROWS('Liste complète des PERS'!$G$1:'Liste complète des PERS'!H94)),2))</f>
        <v/>
      </c>
      <c r="C93" s="25" t="str">
        <f>IF(ROWS('Liste complète des PERS'!$G$1:'Liste complète des PERS'!I94)&gt;COUNT('Liste complète des PERS'!$H$1:$H$236),"",INDEX('Liste complète des PERS'!$A$1:$G$236,SMALL('Liste complète des PERS'!$H$1:$H$236,ROWS('Liste complète des PERS'!$G$1:'Liste complète des PERS'!I94)),3))</f>
        <v/>
      </c>
      <c r="D93" s="25" t="str">
        <f>IF(ROWS('Liste complète des PERS'!$G$1:'Liste complète des PERS'!H94)&gt;COUNT('Liste complète des PERS'!$H$1:$H$236),"",INDEX('Liste complète des PERS'!$A$1:$G$236,SMALL('Liste complète des PERS'!$H$1:$H$236,ROWS('Liste complète des PERS'!$G$1:'Liste complète des PERS'!H94)),4))</f>
        <v/>
      </c>
      <c r="E93" s="25" t="str">
        <f>IF(ROWS('Liste complète des PERS'!$G$1:'Liste complète des PERS'!H94)&gt;COUNT('Liste complète des PERS'!$H$1:$H$236),"",INDEX('Liste complète des PERS'!$A$1:$G$236,SMALL('Liste complète des PERS'!$H$1:$H$236,ROWS('Liste complète des PERS'!$G$1:'Liste complète des PERS'!H94)),5))</f>
        <v/>
      </c>
      <c r="F93" s="25" t="str">
        <f>IF(ROWS('Liste complète des PERS'!$G$1:'Liste complète des PERS'!H94)&gt;COUNT('Liste complète des PERS'!$H$1:$H$236),"",INDEX('Liste complète des PERS'!$A$1:$G$236,SMALL('Liste complète des PERS'!$H$1:$H$236,ROWS('Liste complète des PERS'!$G$1:'Liste complète des PERS'!H94)),6))</f>
        <v/>
      </c>
      <c r="G93" s="25" t="str">
        <f>IF(ROWS('Liste complète des PERS'!$G$1:'Liste complète des PERS'!H94)&gt;COUNT('Liste complète des PERS'!$H$1:$H$236),"",INDEX('Liste complète des PERS'!$A$1:$G$236,SMALL('Liste complète des PERS'!$H$1:$H$236,ROWS('Liste complète des PERS'!$G$1:'Liste complète des PERS'!H94)),7))</f>
        <v/>
      </c>
      <c r="H93" s="51" t="str">
        <f t="shared" si="2"/>
        <v xml:space="preserve"> </v>
      </c>
    </row>
    <row r="94" spans="1:8">
      <c r="A94" s="68" t="str">
        <f>IF(ROWS('Liste complète des PERS'!$G$1:'Liste complète des PERS'!H95)&gt;COUNT('Liste complète des PERS'!$H$1:$H$236),"",INDEX('Liste complète des PERS'!$A$1:$G$236,SMALL('Liste complète des PERS'!$H$1:$H$236,ROWS('Liste complète des PERS'!$G$1:'Liste complète des PERS'!H95)),1))</f>
        <v/>
      </c>
      <c r="B94" s="25" t="str">
        <f>IF(ROWS('Liste complète des PERS'!$G$1:'Liste complète des PERS'!H95)&gt;COUNT('Liste complète des PERS'!$H$1:$H$236),"",INDEX('Liste complète des PERS'!$A$1:$G$236,SMALL('Liste complète des PERS'!$H$1:$H$236,ROWS('Liste complète des PERS'!$G$1:'Liste complète des PERS'!H95)),2))</f>
        <v/>
      </c>
      <c r="C94" s="25" t="str">
        <f>IF(ROWS('Liste complète des PERS'!$G$1:'Liste complète des PERS'!I95)&gt;COUNT('Liste complète des PERS'!$H$1:$H$236),"",INDEX('Liste complète des PERS'!$A$1:$G$236,SMALL('Liste complète des PERS'!$H$1:$H$236,ROWS('Liste complète des PERS'!$G$1:'Liste complète des PERS'!I95)),3))</f>
        <v/>
      </c>
      <c r="D94" s="25" t="str">
        <f>IF(ROWS('Liste complète des PERS'!$G$1:'Liste complète des PERS'!H95)&gt;COUNT('Liste complète des PERS'!$H$1:$H$236),"",INDEX('Liste complète des PERS'!$A$1:$G$236,SMALL('Liste complète des PERS'!$H$1:$H$236,ROWS('Liste complète des PERS'!$G$1:'Liste complète des PERS'!H95)),4))</f>
        <v/>
      </c>
      <c r="E94" s="25" t="str">
        <f>IF(ROWS('Liste complète des PERS'!$G$1:'Liste complète des PERS'!H95)&gt;COUNT('Liste complète des PERS'!$H$1:$H$236),"",INDEX('Liste complète des PERS'!$A$1:$G$236,SMALL('Liste complète des PERS'!$H$1:$H$236,ROWS('Liste complète des PERS'!$G$1:'Liste complète des PERS'!H95)),5))</f>
        <v/>
      </c>
      <c r="F94" s="25" t="str">
        <f>IF(ROWS('Liste complète des PERS'!$G$1:'Liste complète des PERS'!H95)&gt;COUNT('Liste complète des PERS'!$H$1:$H$236),"",INDEX('Liste complète des PERS'!$A$1:$G$236,SMALL('Liste complète des PERS'!$H$1:$H$236,ROWS('Liste complète des PERS'!$G$1:'Liste complète des PERS'!H95)),6))</f>
        <v/>
      </c>
      <c r="G94" s="25" t="str">
        <f>IF(ROWS('Liste complète des PERS'!$G$1:'Liste complète des PERS'!H95)&gt;COUNT('Liste complète des PERS'!$H$1:$H$236),"",INDEX('Liste complète des PERS'!$A$1:$G$236,SMALL('Liste complète des PERS'!$H$1:$H$236,ROWS('Liste complète des PERS'!$G$1:'Liste complète des PERS'!H95)),7))</f>
        <v/>
      </c>
      <c r="H94" s="51" t="str">
        <f t="shared" si="2"/>
        <v xml:space="preserve"> </v>
      </c>
    </row>
    <row r="95" spans="1:8">
      <c r="A95" s="68" t="str">
        <f>IF(ROWS('Liste complète des PERS'!$G$1:'Liste complète des PERS'!H96)&gt;COUNT('Liste complète des PERS'!$H$1:$H$236),"",INDEX('Liste complète des PERS'!$A$1:$G$236,SMALL('Liste complète des PERS'!$H$1:$H$236,ROWS('Liste complète des PERS'!$G$1:'Liste complète des PERS'!H96)),1))</f>
        <v/>
      </c>
      <c r="B95" s="25" t="str">
        <f>IF(ROWS('Liste complète des PERS'!$G$1:'Liste complète des PERS'!H96)&gt;COUNT('Liste complète des PERS'!$H$1:$H$236),"",INDEX('Liste complète des PERS'!$A$1:$G$236,SMALL('Liste complète des PERS'!$H$1:$H$236,ROWS('Liste complète des PERS'!$G$1:'Liste complète des PERS'!H96)),2))</f>
        <v/>
      </c>
      <c r="C95" s="25" t="str">
        <f>IF(ROWS('Liste complète des PERS'!$G$1:'Liste complète des PERS'!I96)&gt;COUNT('Liste complète des PERS'!$H$1:$H$236),"",INDEX('Liste complète des PERS'!$A$1:$G$236,SMALL('Liste complète des PERS'!$H$1:$H$236,ROWS('Liste complète des PERS'!$G$1:'Liste complète des PERS'!I96)),3))</f>
        <v/>
      </c>
      <c r="D95" s="25" t="str">
        <f>IF(ROWS('Liste complète des PERS'!$G$1:'Liste complète des PERS'!H96)&gt;COUNT('Liste complète des PERS'!$H$1:$H$236),"",INDEX('Liste complète des PERS'!$A$1:$G$236,SMALL('Liste complète des PERS'!$H$1:$H$236,ROWS('Liste complète des PERS'!$G$1:'Liste complète des PERS'!H96)),4))</f>
        <v/>
      </c>
      <c r="E95" s="25" t="str">
        <f>IF(ROWS('Liste complète des PERS'!$G$1:'Liste complète des PERS'!H96)&gt;COUNT('Liste complète des PERS'!$H$1:$H$236),"",INDEX('Liste complète des PERS'!$A$1:$G$236,SMALL('Liste complète des PERS'!$H$1:$H$236,ROWS('Liste complète des PERS'!$G$1:'Liste complète des PERS'!H96)),5))</f>
        <v/>
      </c>
      <c r="F95" s="25" t="str">
        <f>IF(ROWS('Liste complète des PERS'!$G$1:'Liste complète des PERS'!H96)&gt;COUNT('Liste complète des PERS'!$H$1:$H$236),"",INDEX('Liste complète des PERS'!$A$1:$G$236,SMALL('Liste complète des PERS'!$H$1:$H$236,ROWS('Liste complète des PERS'!$G$1:'Liste complète des PERS'!H96)),6))</f>
        <v/>
      </c>
      <c r="G95" s="25" t="str">
        <f>IF(ROWS('Liste complète des PERS'!$G$1:'Liste complète des PERS'!H96)&gt;COUNT('Liste complète des PERS'!$H$1:$H$236),"",INDEX('Liste complète des PERS'!$A$1:$G$236,SMALL('Liste complète des PERS'!$H$1:$H$236,ROWS('Liste complète des PERS'!$G$1:'Liste complète des PERS'!H96)),7))</f>
        <v/>
      </c>
      <c r="H95" s="51" t="str">
        <f t="shared" si="2"/>
        <v xml:space="preserve"> </v>
      </c>
    </row>
    <row r="96" spans="1:8">
      <c r="A96" s="68" t="str">
        <f>IF(ROWS('Liste complète des PERS'!$G$1:'Liste complète des PERS'!H97)&gt;COUNT('Liste complète des PERS'!$H$1:$H$236),"",INDEX('Liste complète des PERS'!$A$1:$G$236,SMALL('Liste complète des PERS'!$H$1:$H$236,ROWS('Liste complète des PERS'!$G$1:'Liste complète des PERS'!H97)),1))</f>
        <v/>
      </c>
      <c r="B96" s="25" t="str">
        <f>IF(ROWS('Liste complète des PERS'!$G$1:'Liste complète des PERS'!H97)&gt;COUNT('Liste complète des PERS'!$H$1:$H$236),"",INDEX('Liste complète des PERS'!$A$1:$G$236,SMALL('Liste complète des PERS'!$H$1:$H$236,ROWS('Liste complète des PERS'!$G$1:'Liste complète des PERS'!H97)),2))</f>
        <v/>
      </c>
      <c r="C96" s="25" t="str">
        <f>IF(ROWS('Liste complète des PERS'!$G$1:'Liste complète des PERS'!I97)&gt;COUNT('Liste complète des PERS'!$H$1:$H$236),"",INDEX('Liste complète des PERS'!$A$1:$G$236,SMALL('Liste complète des PERS'!$H$1:$H$236,ROWS('Liste complète des PERS'!$G$1:'Liste complète des PERS'!I97)),3))</f>
        <v/>
      </c>
      <c r="D96" s="25" t="str">
        <f>IF(ROWS('Liste complète des PERS'!$G$1:'Liste complète des PERS'!H97)&gt;COUNT('Liste complète des PERS'!$H$1:$H$236),"",INDEX('Liste complète des PERS'!$A$1:$G$236,SMALL('Liste complète des PERS'!$H$1:$H$236,ROWS('Liste complète des PERS'!$G$1:'Liste complète des PERS'!H97)),4))</f>
        <v/>
      </c>
      <c r="E96" s="25" t="str">
        <f>IF(ROWS('Liste complète des PERS'!$G$1:'Liste complète des PERS'!H97)&gt;COUNT('Liste complète des PERS'!$H$1:$H$236),"",INDEX('Liste complète des PERS'!$A$1:$G$236,SMALL('Liste complète des PERS'!$H$1:$H$236,ROWS('Liste complète des PERS'!$G$1:'Liste complète des PERS'!H97)),5))</f>
        <v/>
      </c>
      <c r="F96" s="25" t="str">
        <f>IF(ROWS('Liste complète des PERS'!$G$1:'Liste complète des PERS'!H97)&gt;COUNT('Liste complète des PERS'!$H$1:$H$236),"",INDEX('Liste complète des PERS'!$A$1:$G$236,SMALL('Liste complète des PERS'!$H$1:$H$236,ROWS('Liste complète des PERS'!$G$1:'Liste complète des PERS'!H97)),6))</f>
        <v/>
      </c>
      <c r="G96" s="25" t="str">
        <f>IF(ROWS('Liste complète des PERS'!$G$1:'Liste complète des PERS'!H97)&gt;COUNT('Liste complète des PERS'!$H$1:$H$236),"",INDEX('Liste complète des PERS'!$A$1:$G$236,SMALL('Liste complète des PERS'!$H$1:$H$236,ROWS('Liste complète des PERS'!$G$1:'Liste complète des PERS'!H97)),7))</f>
        <v/>
      </c>
      <c r="H96" s="51" t="str">
        <f t="shared" si="2"/>
        <v xml:space="preserve"> </v>
      </c>
    </row>
    <row r="97" spans="1:8">
      <c r="A97" s="68" t="str">
        <f>IF(ROWS('Liste complète des PERS'!$G$1:'Liste complète des PERS'!H98)&gt;COUNT('Liste complète des PERS'!$H$1:$H$236),"",INDEX('Liste complète des PERS'!$A$1:$G$236,SMALL('Liste complète des PERS'!$H$1:$H$236,ROWS('Liste complète des PERS'!$G$1:'Liste complète des PERS'!H98)),1))</f>
        <v/>
      </c>
      <c r="B97" s="25" t="str">
        <f>IF(ROWS('Liste complète des PERS'!$G$1:'Liste complète des PERS'!H98)&gt;COUNT('Liste complète des PERS'!$H$1:$H$236),"",INDEX('Liste complète des PERS'!$A$1:$G$236,SMALL('Liste complète des PERS'!$H$1:$H$236,ROWS('Liste complète des PERS'!$G$1:'Liste complète des PERS'!H98)),2))</f>
        <v/>
      </c>
      <c r="C97" s="25" t="str">
        <f>IF(ROWS('Liste complète des PERS'!$G$1:'Liste complète des PERS'!I98)&gt;COUNT('Liste complète des PERS'!$H$1:$H$236),"",INDEX('Liste complète des PERS'!$A$1:$G$236,SMALL('Liste complète des PERS'!$H$1:$H$236,ROWS('Liste complète des PERS'!$G$1:'Liste complète des PERS'!I98)),3))</f>
        <v/>
      </c>
      <c r="D97" s="25" t="str">
        <f>IF(ROWS('Liste complète des PERS'!$G$1:'Liste complète des PERS'!H98)&gt;COUNT('Liste complète des PERS'!$H$1:$H$236),"",INDEX('Liste complète des PERS'!$A$1:$G$236,SMALL('Liste complète des PERS'!$H$1:$H$236,ROWS('Liste complète des PERS'!$G$1:'Liste complète des PERS'!H98)),4))</f>
        <v/>
      </c>
      <c r="E97" s="25" t="str">
        <f>IF(ROWS('Liste complète des PERS'!$G$1:'Liste complète des PERS'!H98)&gt;COUNT('Liste complète des PERS'!$H$1:$H$236),"",INDEX('Liste complète des PERS'!$A$1:$G$236,SMALL('Liste complète des PERS'!$H$1:$H$236,ROWS('Liste complète des PERS'!$G$1:'Liste complète des PERS'!H98)),5))</f>
        <v/>
      </c>
      <c r="F97" s="25" t="str">
        <f>IF(ROWS('Liste complète des PERS'!$G$1:'Liste complète des PERS'!H98)&gt;COUNT('Liste complète des PERS'!$H$1:$H$236),"",INDEX('Liste complète des PERS'!$A$1:$G$236,SMALL('Liste complète des PERS'!$H$1:$H$236,ROWS('Liste complète des PERS'!$G$1:'Liste complète des PERS'!H98)),6))</f>
        <v/>
      </c>
      <c r="G97" s="25" t="str">
        <f>IF(ROWS('Liste complète des PERS'!$G$1:'Liste complète des PERS'!H98)&gt;COUNT('Liste complète des PERS'!$H$1:$H$236),"",INDEX('Liste complète des PERS'!$A$1:$G$236,SMALL('Liste complète des PERS'!$H$1:$H$236,ROWS('Liste complète des PERS'!$G$1:'Liste complète des PERS'!H98)),7))</f>
        <v/>
      </c>
      <c r="H97" s="51" t="str">
        <f t="shared" si="2"/>
        <v xml:space="preserve"> </v>
      </c>
    </row>
    <row r="98" spans="1:8">
      <c r="A98" s="68" t="str">
        <f>IF(ROWS('Liste complète des PERS'!$G$1:'Liste complète des PERS'!H99)&gt;COUNT('Liste complète des PERS'!$H$1:$H$236),"",INDEX('Liste complète des PERS'!$A$1:$G$236,SMALL('Liste complète des PERS'!$H$1:$H$236,ROWS('Liste complète des PERS'!$G$1:'Liste complète des PERS'!H99)),1))</f>
        <v/>
      </c>
      <c r="B98" s="25" t="str">
        <f>IF(ROWS('Liste complète des PERS'!$G$1:'Liste complète des PERS'!H99)&gt;COUNT('Liste complète des PERS'!$H$1:$H$236),"",INDEX('Liste complète des PERS'!$A$1:$G$236,SMALL('Liste complète des PERS'!$H$1:$H$236,ROWS('Liste complète des PERS'!$G$1:'Liste complète des PERS'!H99)),2))</f>
        <v/>
      </c>
      <c r="C98" s="25" t="str">
        <f>IF(ROWS('Liste complète des PERS'!$G$1:'Liste complète des PERS'!I99)&gt;COUNT('Liste complète des PERS'!$H$1:$H$236),"",INDEX('Liste complète des PERS'!$A$1:$G$236,SMALL('Liste complète des PERS'!$H$1:$H$236,ROWS('Liste complète des PERS'!$G$1:'Liste complète des PERS'!I99)),3))</f>
        <v/>
      </c>
      <c r="D98" s="25" t="str">
        <f>IF(ROWS('Liste complète des PERS'!$G$1:'Liste complète des PERS'!H99)&gt;COUNT('Liste complète des PERS'!$H$1:$H$236),"",INDEX('Liste complète des PERS'!$A$1:$G$236,SMALL('Liste complète des PERS'!$H$1:$H$236,ROWS('Liste complète des PERS'!$G$1:'Liste complète des PERS'!H99)),4))</f>
        <v/>
      </c>
      <c r="E98" s="25" t="str">
        <f>IF(ROWS('Liste complète des PERS'!$G$1:'Liste complète des PERS'!H99)&gt;COUNT('Liste complète des PERS'!$H$1:$H$236),"",INDEX('Liste complète des PERS'!$A$1:$G$236,SMALL('Liste complète des PERS'!$H$1:$H$236,ROWS('Liste complète des PERS'!$G$1:'Liste complète des PERS'!H99)),5))</f>
        <v/>
      </c>
      <c r="F98" s="25" t="str">
        <f>IF(ROWS('Liste complète des PERS'!$G$1:'Liste complète des PERS'!H99)&gt;COUNT('Liste complète des PERS'!$H$1:$H$236),"",INDEX('Liste complète des PERS'!$A$1:$G$236,SMALL('Liste complète des PERS'!$H$1:$H$236,ROWS('Liste complète des PERS'!$G$1:'Liste complète des PERS'!H99)),6))</f>
        <v/>
      </c>
      <c r="G98" s="25" t="str">
        <f>IF(ROWS('Liste complète des PERS'!$G$1:'Liste complète des PERS'!H99)&gt;COUNT('Liste complète des PERS'!$H$1:$H$236),"",INDEX('Liste complète des PERS'!$A$1:$G$236,SMALL('Liste complète des PERS'!$H$1:$H$236,ROWS('Liste complète des PERS'!$G$1:'Liste complète des PERS'!H99)),7))</f>
        <v/>
      </c>
      <c r="H98" s="51" t="str">
        <f t="shared" si="2"/>
        <v xml:space="preserve"> </v>
      </c>
    </row>
    <row r="99" spans="1:8">
      <c r="A99" s="68" t="str">
        <f>IF(ROWS('Liste complète des PERS'!$G$1:'Liste complète des PERS'!H100)&gt;COUNT('Liste complète des PERS'!$H$1:$H$236),"",INDEX('Liste complète des PERS'!$A$1:$G$236,SMALL('Liste complète des PERS'!$H$1:$H$236,ROWS('Liste complète des PERS'!$G$1:'Liste complète des PERS'!H100)),1))</f>
        <v/>
      </c>
      <c r="B99" s="25" t="str">
        <f>IF(ROWS('Liste complète des PERS'!$G$1:'Liste complète des PERS'!H100)&gt;COUNT('Liste complète des PERS'!$H$1:$H$236),"",INDEX('Liste complète des PERS'!$A$1:$G$236,SMALL('Liste complète des PERS'!$H$1:$H$236,ROWS('Liste complète des PERS'!$G$1:'Liste complète des PERS'!H100)),2))</f>
        <v/>
      </c>
      <c r="C99" s="25" t="str">
        <f>IF(ROWS('Liste complète des PERS'!$G$1:'Liste complète des PERS'!I100)&gt;COUNT('Liste complète des PERS'!$H$1:$H$236),"",INDEX('Liste complète des PERS'!$A$1:$G$236,SMALL('Liste complète des PERS'!$H$1:$H$236,ROWS('Liste complète des PERS'!$G$1:'Liste complète des PERS'!I100)),3))</f>
        <v/>
      </c>
      <c r="D99" s="25" t="str">
        <f>IF(ROWS('Liste complète des PERS'!$G$1:'Liste complète des PERS'!H100)&gt;COUNT('Liste complète des PERS'!$H$1:$H$236),"",INDEX('Liste complète des PERS'!$A$1:$G$236,SMALL('Liste complète des PERS'!$H$1:$H$236,ROWS('Liste complète des PERS'!$G$1:'Liste complète des PERS'!H100)),4))</f>
        <v/>
      </c>
      <c r="E99" s="25" t="str">
        <f>IF(ROWS('Liste complète des PERS'!$G$1:'Liste complète des PERS'!H100)&gt;COUNT('Liste complète des PERS'!$H$1:$H$236),"",INDEX('Liste complète des PERS'!$A$1:$G$236,SMALL('Liste complète des PERS'!$H$1:$H$236,ROWS('Liste complète des PERS'!$G$1:'Liste complète des PERS'!H100)),5))</f>
        <v/>
      </c>
      <c r="F99" s="25" t="str">
        <f>IF(ROWS('Liste complète des PERS'!$G$1:'Liste complète des PERS'!H100)&gt;COUNT('Liste complète des PERS'!$H$1:$H$236),"",INDEX('Liste complète des PERS'!$A$1:$G$236,SMALL('Liste complète des PERS'!$H$1:$H$236,ROWS('Liste complète des PERS'!$G$1:'Liste complète des PERS'!H100)),6))</f>
        <v/>
      </c>
      <c r="G99" s="25" t="str">
        <f>IF(ROWS('Liste complète des PERS'!$G$1:'Liste complète des PERS'!H100)&gt;COUNT('Liste complète des PERS'!$H$1:$H$236),"",INDEX('Liste complète des PERS'!$A$1:$G$236,SMALL('Liste complète des PERS'!$H$1:$H$236,ROWS('Liste complète des PERS'!$G$1:'Liste complète des PERS'!H100)),7))</f>
        <v/>
      </c>
      <c r="H99" s="51" t="str">
        <f t="shared" ref="H99:H102" si="3">B99&amp; " " &amp; LEFT(C99,1)</f>
        <v xml:space="preserve"> </v>
      </c>
    </row>
    <row r="100" spans="1:8">
      <c r="A100" s="68" t="str">
        <f>IF(ROWS('Liste complète des PERS'!$G$1:'Liste complète des PERS'!H101)&gt;COUNT('Liste complète des PERS'!$H$1:$H$236),"",INDEX('Liste complète des PERS'!$A$1:$G$236,SMALL('Liste complète des PERS'!$H$1:$H$236,ROWS('Liste complète des PERS'!$G$1:'Liste complète des PERS'!H101)),1))</f>
        <v/>
      </c>
      <c r="B100" s="25" t="str">
        <f>IF(ROWS('Liste complète des PERS'!$G$1:'Liste complète des PERS'!H101)&gt;COUNT('Liste complète des PERS'!$H$1:$H$236),"",INDEX('Liste complète des PERS'!$A$1:$G$236,SMALL('Liste complète des PERS'!$H$1:$H$236,ROWS('Liste complète des PERS'!$G$1:'Liste complète des PERS'!H101)),2))</f>
        <v/>
      </c>
      <c r="C100" s="25" t="str">
        <f>IF(ROWS('Liste complète des PERS'!$G$1:'Liste complète des PERS'!I101)&gt;COUNT('Liste complète des PERS'!$H$1:$H$236),"",INDEX('Liste complète des PERS'!$A$1:$G$236,SMALL('Liste complète des PERS'!$H$1:$H$236,ROWS('Liste complète des PERS'!$G$1:'Liste complète des PERS'!I101)),3))</f>
        <v/>
      </c>
      <c r="D100" s="25" t="str">
        <f>IF(ROWS('Liste complète des PERS'!$G$1:'Liste complète des PERS'!H101)&gt;COUNT('Liste complète des PERS'!$H$1:$H$236),"",INDEX('Liste complète des PERS'!$A$1:$G$236,SMALL('Liste complète des PERS'!$H$1:$H$236,ROWS('Liste complète des PERS'!$G$1:'Liste complète des PERS'!H101)),4))</f>
        <v/>
      </c>
      <c r="E100" s="25" t="str">
        <f>IF(ROWS('Liste complète des PERS'!$G$1:'Liste complète des PERS'!H101)&gt;COUNT('Liste complète des PERS'!$H$1:$H$236),"",INDEX('Liste complète des PERS'!$A$1:$G$236,SMALL('Liste complète des PERS'!$H$1:$H$236,ROWS('Liste complète des PERS'!$G$1:'Liste complète des PERS'!H101)),5))</f>
        <v/>
      </c>
      <c r="F100" s="25" t="str">
        <f>IF(ROWS('Liste complète des PERS'!$G$1:'Liste complète des PERS'!H101)&gt;COUNT('Liste complète des PERS'!$H$1:$H$236),"",INDEX('Liste complète des PERS'!$A$1:$G$236,SMALL('Liste complète des PERS'!$H$1:$H$236,ROWS('Liste complète des PERS'!$G$1:'Liste complète des PERS'!H101)),6))</f>
        <v/>
      </c>
      <c r="G100" s="25" t="str">
        <f>IF(ROWS('Liste complète des PERS'!$G$1:'Liste complète des PERS'!H101)&gt;COUNT('Liste complète des PERS'!$H$1:$H$236),"",INDEX('Liste complète des PERS'!$A$1:$G$236,SMALL('Liste complète des PERS'!$H$1:$H$236,ROWS('Liste complète des PERS'!$G$1:'Liste complète des PERS'!H101)),7))</f>
        <v/>
      </c>
      <c r="H100" s="51" t="str">
        <f t="shared" si="3"/>
        <v xml:space="preserve"> </v>
      </c>
    </row>
    <row r="101" spans="1:8">
      <c r="A101" s="68" t="str">
        <f>IF(ROWS('Liste complète des PERS'!$G$1:'Liste complète des PERS'!H102)&gt;COUNT('Liste complète des PERS'!$H$1:$H$236),"",INDEX('Liste complète des PERS'!$A$1:$G$236,SMALL('Liste complète des PERS'!$H$1:$H$236,ROWS('Liste complète des PERS'!$G$1:'Liste complète des PERS'!H102)),1))</f>
        <v/>
      </c>
      <c r="B101" s="25" t="str">
        <f>IF(ROWS('Liste complète des PERS'!$G$1:'Liste complète des PERS'!H102)&gt;COUNT('Liste complète des PERS'!$H$1:$H$236),"",INDEX('Liste complète des PERS'!$A$1:$G$236,SMALL('Liste complète des PERS'!$H$1:$H$236,ROWS('Liste complète des PERS'!$G$1:'Liste complète des PERS'!H102)),2))</f>
        <v/>
      </c>
      <c r="C101" s="25" t="str">
        <f>IF(ROWS('Liste complète des PERS'!$G$1:'Liste complète des PERS'!I102)&gt;COUNT('Liste complète des PERS'!$H$1:$H$236),"",INDEX('Liste complète des PERS'!$A$1:$G$236,SMALL('Liste complète des PERS'!$H$1:$H$236,ROWS('Liste complète des PERS'!$G$1:'Liste complète des PERS'!I102)),3))</f>
        <v/>
      </c>
      <c r="D101" s="25" t="str">
        <f>IF(ROWS('Liste complète des PERS'!$G$1:'Liste complète des PERS'!H102)&gt;COUNT('Liste complète des PERS'!$H$1:$H$236),"",INDEX('Liste complète des PERS'!$A$1:$G$236,SMALL('Liste complète des PERS'!$H$1:$H$236,ROWS('Liste complète des PERS'!$G$1:'Liste complète des PERS'!H102)),4))</f>
        <v/>
      </c>
      <c r="E101" s="25" t="str">
        <f>IF(ROWS('Liste complète des PERS'!$G$1:'Liste complète des PERS'!H102)&gt;COUNT('Liste complète des PERS'!$H$1:$H$236),"",INDEX('Liste complète des PERS'!$A$1:$G$236,SMALL('Liste complète des PERS'!$H$1:$H$236,ROWS('Liste complète des PERS'!$G$1:'Liste complète des PERS'!H102)),5))</f>
        <v/>
      </c>
      <c r="F101" s="25" t="str">
        <f>IF(ROWS('Liste complète des PERS'!$G$1:'Liste complète des PERS'!H102)&gt;COUNT('Liste complète des PERS'!$H$1:$H$236),"",INDEX('Liste complète des PERS'!$A$1:$G$236,SMALL('Liste complète des PERS'!$H$1:$H$236,ROWS('Liste complète des PERS'!$G$1:'Liste complète des PERS'!H102)),6))</f>
        <v/>
      </c>
      <c r="G101" s="25" t="str">
        <f>IF(ROWS('Liste complète des PERS'!$G$1:'Liste complète des PERS'!H102)&gt;COUNT('Liste complète des PERS'!$H$1:$H$236),"",INDEX('Liste complète des PERS'!$A$1:$G$236,SMALL('Liste complète des PERS'!$H$1:$H$236,ROWS('Liste complète des PERS'!$G$1:'Liste complète des PERS'!H102)),7))</f>
        <v/>
      </c>
      <c r="H101" s="51" t="str">
        <f t="shared" si="3"/>
        <v xml:space="preserve"> </v>
      </c>
    </row>
    <row r="102" spans="1:8">
      <c r="A102" s="68" t="str">
        <f>IF(ROWS('Liste complète des PERS'!$G$1:'Liste complète des PERS'!H103)&gt;COUNT('Liste complète des PERS'!$H$1:$H$236),"",INDEX('Liste complète des PERS'!$A$1:$G$236,SMALL('Liste complète des PERS'!$H$1:$H$236,ROWS('Liste complète des PERS'!$G$1:'Liste complète des PERS'!H103)),1))</f>
        <v/>
      </c>
      <c r="B102" s="25" t="str">
        <f>IF(ROWS('Liste complète des PERS'!$G$1:'Liste complète des PERS'!H103)&gt;COUNT('Liste complète des PERS'!$H$1:$H$236),"",INDEX('Liste complète des PERS'!$A$1:$G$236,SMALL('Liste complète des PERS'!$H$1:$H$236,ROWS('Liste complète des PERS'!$G$1:'Liste complète des PERS'!H103)),2))</f>
        <v/>
      </c>
      <c r="C102" s="25" t="str">
        <f>IF(ROWS('Liste complète des PERS'!$G$1:'Liste complète des PERS'!I103)&gt;COUNT('Liste complète des PERS'!$H$1:$H$236),"",INDEX('Liste complète des PERS'!$A$1:$G$236,SMALL('Liste complète des PERS'!$H$1:$H$236,ROWS('Liste complète des PERS'!$G$1:'Liste complète des PERS'!I103)),3))</f>
        <v/>
      </c>
      <c r="D102" s="25" t="str">
        <f>IF(ROWS('Liste complète des PERS'!$G$1:'Liste complète des PERS'!H103)&gt;COUNT('Liste complète des PERS'!$H$1:$H$236),"",INDEX('Liste complète des PERS'!$A$1:$G$236,SMALL('Liste complète des PERS'!$H$1:$H$236,ROWS('Liste complète des PERS'!$G$1:'Liste complète des PERS'!H103)),4))</f>
        <v/>
      </c>
      <c r="E102" s="25" t="str">
        <f>IF(ROWS('Liste complète des PERS'!$G$1:'Liste complète des PERS'!H103)&gt;COUNT('Liste complète des PERS'!$H$1:$H$236),"",INDEX('Liste complète des PERS'!$A$1:$G$236,SMALL('Liste complète des PERS'!$H$1:$H$236,ROWS('Liste complète des PERS'!$G$1:'Liste complète des PERS'!H103)),5))</f>
        <v/>
      </c>
      <c r="F102" s="25" t="str">
        <f>IF(ROWS('Liste complète des PERS'!$G$1:'Liste complète des PERS'!H103)&gt;COUNT('Liste complète des PERS'!$H$1:$H$236),"",INDEX('Liste complète des PERS'!$A$1:$G$236,SMALL('Liste complète des PERS'!$H$1:$H$236,ROWS('Liste complète des PERS'!$G$1:'Liste complète des PERS'!H103)),6))</f>
        <v/>
      </c>
      <c r="G102" s="25" t="str">
        <f>IF(ROWS('Liste complète des PERS'!$G$1:'Liste complète des PERS'!H103)&gt;COUNT('Liste complète des PERS'!$H$1:$H$236),"",INDEX('Liste complète des PERS'!$A$1:$G$236,SMALL('Liste complète des PERS'!$H$1:$H$236,ROWS('Liste complète des PERS'!$G$1:'Liste complète des PERS'!H103)),7))</f>
        <v/>
      </c>
      <c r="H102" s="51" t="str">
        <f t="shared" si="3"/>
        <v xml:space="preserve"> </v>
      </c>
    </row>
    <row r="103" spans="1:8" ht="15">
      <c r="A103" s="69"/>
      <c r="B103" s="55"/>
      <c r="C103" s="55"/>
      <c r="D103" s="55"/>
      <c r="E103" s="55"/>
      <c r="F103" s="55"/>
      <c r="G103" s="55"/>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codeName="Feuil8" enableFormatConditionsCalculation="0"/>
  <dimension ref="A1:K236"/>
  <sheetViews>
    <sheetView workbookViewId="0"/>
  </sheetViews>
  <sheetFormatPr baseColWidth="10" defaultRowHeight="15"/>
  <cols>
    <col min="1" max="1" width="32.42578125" style="74" customWidth="1"/>
    <col min="2" max="2" width="33.42578125" style="49" bestFit="1" customWidth="1"/>
    <col min="3" max="3" width="33.42578125" style="49" customWidth="1"/>
    <col min="4" max="4" width="19.28515625" style="50" customWidth="1"/>
    <col min="5" max="5" width="10.85546875" style="49"/>
    <col min="6" max="6" width="51.140625" style="49" customWidth="1"/>
    <col min="7" max="7" width="38.42578125" style="49" customWidth="1"/>
    <col min="8" max="8" width="21.140625" style="49" customWidth="1"/>
    <col min="9" max="10" width="10.85546875" style="49"/>
    <col min="11" max="11" width="35.28515625" style="49" customWidth="1"/>
    <col min="12" max="56" width="10.85546875" style="49"/>
    <col min="57" max="57" width="17.85546875" style="49" bestFit="1" customWidth="1"/>
    <col min="58" max="58" width="33.42578125" style="49" bestFit="1" customWidth="1"/>
    <col min="59" max="59" width="21.28515625" style="49" bestFit="1" customWidth="1"/>
    <col min="60" max="60" width="18.42578125" style="49" bestFit="1" customWidth="1"/>
    <col min="61" max="61" width="9.7109375" style="49" bestFit="1" customWidth="1"/>
    <col min="62" max="62" width="10.7109375" style="49" bestFit="1" customWidth="1"/>
    <col min="63" max="63" width="28.7109375" style="49" bestFit="1" customWidth="1"/>
    <col min="64" max="64" width="3.140625" style="49" bestFit="1" customWidth="1"/>
    <col min="65" max="65" width="3.42578125" style="49" bestFit="1" customWidth="1"/>
    <col min="66" max="66" width="32.28515625" style="49" bestFit="1" customWidth="1"/>
    <col min="67" max="67" width="5" style="49" bestFit="1" customWidth="1"/>
    <col min="68" max="68" width="5.7109375" style="49" bestFit="1" customWidth="1"/>
    <col min="69" max="69" width="7.140625" style="49" bestFit="1" customWidth="1"/>
    <col min="70" max="70" width="23.7109375" style="49" bestFit="1" customWidth="1"/>
    <col min="71" max="71" width="26.140625" style="49" bestFit="1" customWidth="1"/>
    <col min="72" max="72" width="6.42578125" style="49" bestFit="1" customWidth="1"/>
    <col min="73" max="73" width="26.42578125" style="49" bestFit="1" customWidth="1"/>
    <col min="74" max="74" width="10.85546875" style="49"/>
    <col min="75" max="75" width="15.28515625" style="49" bestFit="1" customWidth="1"/>
    <col min="76" max="76" width="4.85546875" style="49" bestFit="1" customWidth="1"/>
    <col min="77" max="77" width="8" style="49" bestFit="1" customWidth="1"/>
    <col min="78" max="78" width="10.28515625" style="49" bestFit="1" customWidth="1"/>
    <col min="79" max="79" width="29.28515625" style="49" bestFit="1" customWidth="1"/>
    <col min="80" max="80" width="12.42578125" style="49" bestFit="1" customWidth="1"/>
    <col min="81" max="81" width="10" style="49" bestFit="1" customWidth="1"/>
    <col min="82" max="82" width="10.42578125" style="49" bestFit="1" customWidth="1"/>
    <col min="83" max="83" width="11" style="49" bestFit="1" customWidth="1"/>
    <col min="84" max="84" width="24.140625" style="49" bestFit="1" customWidth="1"/>
    <col min="85" max="85" width="10.7109375" style="49" bestFit="1" customWidth="1"/>
    <col min="86" max="86" width="32.85546875" style="49" bestFit="1" customWidth="1"/>
    <col min="87" max="87" width="13.85546875" style="49" bestFit="1" customWidth="1"/>
    <col min="88" max="88" width="11" style="49" bestFit="1" customWidth="1"/>
    <col min="89" max="89" width="23.42578125" style="49" bestFit="1" customWidth="1"/>
    <col min="90" max="90" width="10.7109375" style="49" bestFit="1" customWidth="1"/>
    <col min="91" max="91" width="8" style="49" bestFit="1" customWidth="1"/>
    <col min="92" max="92" width="12.7109375" style="49" bestFit="1" customWidth="1"/>
    <col min="93" max="93" width="7.42578125" style="49" bestFit="1" customWidth="1"/>
    <col min="94" max="94" width="8.42578125" style="49" bestFit="1" customWidth="1"/>
    <col min="95" max="95" width="6.42578125" style="49" bestFit="1" customWidth="1"/>
    <col min="96" max="96" width="10.85546875" style="49" bestFit="1" customWidth="1"/>
    <col min="97" max="97" width="5.85546875" style="49" bestFit="1" customWidth="1"/>
    <col min="98" max="98" width="10.7109375" style="49" bestFit="1" customWidth="1"/>
    <col min="99" max="99" width="3.42578125" style="49" bestFit="1" customWidth="1"/>
    <col min="100" max="100" width="6.42578125" style="49" bestFit="1" customWidth="1"/>
    <col min="101" max="101" width="8.28515625" style="49" bestFit="1" customWidth="1"/>
    <col min="102" max="103" width="10.7109375" style="49" bestFit="1" customWidth="1"/>
    <col min="104" max="104" width="3.140625" style="49" bestFit="1" customWidth="1"/>
    <col min="105" max="105" width="9.42578125" style="49" bestFit="1" customWidth="1"/>
    <col min="106" max="106" width="3.42578125" style="49" bestFit="1" customWidth="1"/>
    <col min="107" max="107" width="4" style="49" bestFit="1" customWidth="1"/>
    <col min="108" max="108" width="7" style="49" bestFit="1" customWidth="1"/>
    <col min="109" max="109" width="8" style="49" bestFit="1" customWidth="1"/>
    <col min="110" max="110" width="9.28515625" style="49" bestFit="1" customWidth="1"/>
    <col min="111" max="111" width="8.140625" style="49" bestFit="1" customWidth="1"/>
    <col min="112" max="112" width="7.7109375" style="49" bestFit="1" customWidth="1"/>
    <col min="113" max="113" width="6.28515625" style="49" bestFit="1" customWidth="1"/>
    <col min="114" max="114" width="4.7109375" style="49" bestFit="1" customWidth="1"/>
    <col min="115" max="115" width="6.28515625" style="49" bestFit="1" customWidth="1"/>
    <col min="116" max="116" width="10.7109375" style="49" bestFit="1" customWidth="1"/>
    <col min="117" max="117" width="15.140625" style="49" bestFit="1" customWidth="1"/>
    <col min="118" max="118" width="9.28515625" style="49" bestFit="1" customWidth="1"/>
    <col min="119" max="119" width="12.28515625" style="49" bestFit="1" customWidth="1"/>
    <col min="120" max="120" width="5" style="49" bestFit="1" customWidth="1"/>
    <col min="121" max="122" width="8.7109375" style="49" bestFit="1" customWidth="1"/>
    <col min="123" max="123" width="3.28515625" style="49" bestFit="1" customWidth="1"/>
    <col min="124" max="124" width="10.7109375" style="49" bestFit="1" customWidth="1"/>
    <col min="125" max="125" width="33.42578125" style="49" bestFit="1" customWidth="1"/>
    <col min="126" max="126" width="12.7109375" style="49" bestFit="1" customWidth="1"/>
    <col min="127" max="127" width="11.7109375" style="49" bestFit="1" customWidth="1"/>
    <col min="128" max="128" width="12.42578125" style="49" bestFit="1" customWidth="1"/>
    <col min="129" max="129" width="12.85546875" style="49" bestFit="1" customWidth="1"/>
    <col min="130" max="130" width="8.140625" style="49" bestFit="1" customWidth="1"/>
    <col min="131" max="132" width="11.85546875" style="49" bestFit="1" customWidth="1"/>
    <col min="133" max="133" width="9" style="49" bestFit="1" customWidth="1"/>
    <col min="134" max="134" width="10.85546875" style="49" bestFit="1" customWidth="1"/>
    <col min="135" max="135" width="8.28515625" style="49" bestFit="1" customWidth="1"/>
    <col min="136" max="136" width="8.7109375" style="49" bestFit="1" customWidth="1"/>
    <col min="137" max="137" width="9" style="49" bestFit="1" customWidth="1"/>
    <col min="138" max="138" width="8.28515625" style="49" bestFit="1" customWidth="1"/>
    <col min="139" max="139" width="7.42578125" style="49" bestFit="1" customWidth="1"/>
    <col min="140" max="140" width="15.42578125" style="49" bestFit="1" customWidth="1"/>
    <col min="141" max="141" width="9.28515625" style="49" bestFit="1" customWidth="1"/>
    <col min="142" max="142" width="11.7109375" style="49" bestFit="1" customWidth="1"/>
    <col min="143" max="143" width="12.7109375" style="49" bestFit="1" customWidth="1"/>
    <col min="144" max="144" width="11.42578125" style="49" bestFit="1" customWidth="1"/>
    <col min="145" max="145" width="5.140625" style="49" bestFit="1" customWidth="1"/>
    <col min="146" max="146" width="6.42578125" style="49" bestFit="1" customWidth="1"/>
    <col min="147" max="147" width="11" style="49" bestFit="1" customWidth="1"/>
    <col min="148" max="148" width="17.28515625" style="49" bestFit="1" customWidth="1"/>
    <col min="149" max="312" width="10.85546875" style="49"/>
    <col min="313" max="313" width="17.85546875" style="49" bestFit="1" customWidth="1"/>
    <col min="314" max="314" width="33.42578125" style="49" bestFit="1" customWidth="1"/>
    <col min="315" max="315" width="21.28515625" style="49" bestFit="1" customWidth="1"/>
    <col min="316" max="316" width="18.42578125" style="49" bestFit="1" customWidth="1"/>
    <col min="317" max="317" width="9.7109375" style="49" bestFit="1" customWidth="1"/>
    <col min="318" max="318" width="10.7109375" style="49" bestFit="1" customWidth="1"/>
    <col min="319" max="319" width="28.7109375" style="49" bestFit="1" customWidth="1"/>
    <col min="320" max="320" width="3.140625" style="49" bestFit="1" customWidth="1"/>
    <col min="321" max="321" width="3.42578125" style="49" bestFit="1" customWidth="1"/>
    <col min="322" max="322" width="32.28515625" style="49" bestFit="1" customWidth="1"/>
    <col min="323" max="323" width="5" style="49" bestFit="1" customWidth="1"/>
    <col min="324" max="324" width="5.7109375" style="49" bestFit="1" customWidth="1"/>
    <col min="325" max="325" width="7.140625" style="49" bestFit="1" customWidth="1"/>
    <col min="326" max="326" width="23.7109375" style="49" bestFit="1" customWidth="1"/>
    <col min="327" max="327" width="26.140625" style="49" bestFit="1" customWidth="1"/>
    <col min="328" max="328" width="6.42578125" style="49" bestFit="1" customWidth="1"/>
    <col min="329" max="329" width="26.42578125" style="49" bestFit="1" customWidth="1"/>
    <col min="330" max="330" width="10.85546875" style="49"/>
    <col min="331" max="331" width="15.28515625" style="49" bestFit="1" customWidth="1"/>
    <col min="332" max="332" width="4.85546875" style="49" bestFit="1" customWidth="1"/>
    <col min="333" max="333" width="8" style="49" bestFit="1" customWidth="1"/>
    <col min="334" max="334" width="10.28515625" style="49" bestFit="1" customWidth="1"/>
    <col min="335" max="335" width="29.28515625" style="49" bestFit="1" customWidth="1"/>
    <col min="336" max="336" width="12.42578125" style="49" bestFit="1" customWidth="1"/>
    <col min="337" max="337" width="10" style="49" bestFit="1" customWidth="1"/>
    <col min="338" max="338" width="10.42578125" style="49" bestFit="1" customWidth="1"/>
    <col min="339" max="339" width="11" style="49" bestFit="1" customWidth="1"/>
    <col min="340" max="340" width="24.140625" style="49" bestFit="1" customWidth="1"/>
    <col min="341" max="341" width="10.7109375" style="49" bestFit="1" customWidth="1"/>
    <col min="342" max="342" width="32.85546875" style="49" bestFit="1" customWidth="1"/>
    <col min="343" max="343" width="13.85546875" style="49" bestFit="1" customWidth="1"/>
    <col min="344" max="344" width="11" style="49" bestFit="1" customWidth="1"/>
    <col min="345" max="345" width="23.42578125" style="49" bestFit="1" customWidth="1"/>
    <col min="346" max="346" width="10.7109375" style="49" bestFit="1" customWidth="1"/>
    <col min="347" max="347" width="8" style="49" bestFit="1" customWidth="1"/>
    <col min="348" max="348" width="12.7109375" style="49" bestFit="1" customWidth="1"/>
    <col min="349" max="349" width="7.42578125" style="49" bestFit="1" customWidth="1"/>
    <col min="350" max="350" width="8.42578125" style="49" bestFit="1" customWidth="1"/>
    <col min="351" max="351" width="6.42578125" style="49" bestFit="1" customWidth="1"/>
    <col min="352" max="352" width="10.85546875" style="49" bestFit="1" customWidth="1"/>
    <col min="353" max="353" width="5.85546875" style="49" bestFit="1" customWidth="1"/>
    <col min="354" max="354" width="10.7109375" style="49" bestFit="1" customWidth="1"/>
    <col min="355" max="355" width="3.42578125" style="49" bestFit="1" customWidth="1"/>
    <col min="356" max="356" width="6.42578125" style="49" bestFit="1" customWidth="1"/>
    <col min="357" max="357" width="8.28515625" style="49" bestFit="1" customWidth="1"/>
    <col min="358" max="359" width="10.7109375" style="49" bestFit="1" customWidth="1"/>
    <col min="360" max="360" width="3.140625" style="49" bestFit="1" customWidth="1"/>
    <col min="361" max="361" width="9.42578125" style="49" bestFit="1" customWidth="1"/>
    <col min="362" max="362" width="3.42578125" style="49" bestFit="1" customWidth="1"/>
    <col min="363" max="363" width="4" style="49" bestFit="1" customWidth="1"/>
    <col min="364" max="364" width="7" style="49" bestFit="1" customWidth="1"/>
    <col min="365" max="365" width="8" style="49" bestFit="1" customWidth="1"/>
    <col min="366" max="366" width="9.28515625" style="49" bestFit="1" customWidth="1"/>
    <col min="367" max="367" width="8.140625" style="49" bestFit="1" customWidth="1"/>
    <col min="368" max="368" width="7.7109375" style="49" bestFit="1" customWidth="1"/>
    <col min="369" max="369" width="6.28515625" style="49" bestFit="1" customWidth="1"/>
    <col min="370" max="370" width="4.7109375" style="49" bestFit="1" customWidth="1"/>
    <col min="371" max="371" width="6.28515625" style="49" bestFit="1" customWidth="1"/>
    <col min="372" max="372" width="10.7109375" style="49" bestFit="1" customWidth="1"/>
    <col min="373" max="373" width="15.140625" style="49" bestFit="1" customWidth="1"/>
    <col min="374" max="374" width="9.28515625" style="49" bestFit="1" customWidth="1"/>
    <col min="375" max="375" width="12.28515625" style="49" bestFit="1" customWidth="1"/>
    <col min="376" max="376" width="5" style="49" bestFit="1" customWidth="1"/>
    <col min="377" max="378" width="8.7109375" style="49" bestFit="1" customWidth="1"/>
    <col min="379" max="379" width="3.28515625" style="49" bestFit="1" customWidth="1"/>
    <col min="380" max="380" width="10.7109375" style="49" bestFit="1" customWidth="1"/>
    <col min="381" max="381" width="33.42578125" style="49" bestFit="1" customWidth="1"/>
    <col min="382" max="382" width="12.7109375" style="49" bestFit="1" customWidth="1"/>
    <col min="383" max="383" width="11.7109375" style="49" bestFit="1" customWidth="1"/>
    <col min="384" max="384" width="12.42578125" style="49" bestFit="1" customWidth="1"/>
    <col min="385" max="385" width="12.85546875" style="49" bestFit="1" customWidth="1"/>
    <col min="386" max="386" width="8.140625" style="49" bestFit="1" customWidth="1"/>
    <col min="387" max="388" width="11.85546875" style="49" bestFit="1" customWidth="1"/>
    <col min="389" max="389" width="9" style="49" bestFit="1" customWidth="1"/>
    <col min="390" max="390" width="10.85546875" style="49" bestFit="1" customWidth="1"/>
    <col min="391" max="391" width="8.28515625" style="49" bestFit="1" customWidth="1"/>
    <col min="392" max="392" width="8.7109375" style="49" bestFit="1" customWidth="1"/>
    <col min="393" max="393" width="9" style="49" bestFit="1" customWidth="1"/>
    <col min="394" max="394" width="8.28515625" style="49" bestFit="1" customWidth="1"/>
    <col min="395" max="395" width="7.42578125" style="49" bestFit="1" customWidth="1"/>
    <col min="396" max="396" width="15.42578125" style="49" bestFit="1" customWidth="1"/>
    <col min="397" max="397" width="9.28515625" style="49" bestFit="1" customWidth="1"/>
    <col min="398" max="398" width="11.7109375" style="49" bestFit="1" customWidth="1"/>
    <col min="399" max="399" width="12.7109375" style="49" bestFit="1" customWidth="1"/>
    <col min="400" max="400" width="11.42578125" style="49" bestFit="1" customWidth="1"/>
    <col min="401" max="401" width="5.140625" style="49" bestFit="1" customWidth="1"/>
    <col min="402" max="402" width="6.42578125" style="49" bestFit="1" customWidth="1"/>
    <col min="403" max="403" width="11" style="49" bestFit="1" customWidth="1"/>
    <col min="404" max="404" width="17.28515625" style="49" bestFit="1" customWidth="1"/>
    <col min="405" max="568" width="10.85546875" style="49"/>
    <col min="569" max="569" width="17.85546875" style="49" bestFit="1" customWidth="1"/>
    <col min="570" max="570" width="33.42578125" style="49" bestFit="1" customWidth="1"/>
    <col min="571" max="571" width="21.28515625" style="49" bestFit="1" customWidth="1"/>
    <col min="572" max="572" width="18.42578125" style="49" bestFit="1" customWidth="1"/>
    <col min="573" max="573" width="9.7109375" style="49" bestFit="1" customWidth="1"/>
    <col min="574" max="574" width="10.7109375" style="49" bestFit="1" customWidth="1"/>
    <col min="575" max="575" width="28.7109375" style="49" bestFit="1" customWidth="1"/>
    <col min="576" max="576" width="3.140625" style="49" bestFit="1" customWidth="1"/>
    <col min="577" max="577" width="3.42578125" style="49" bestFit="1" customWidth="1"/>
    <col min="578" max="578" width="32.28515625" style="49" bestFit="1" customWidth="1"/>
    <col min="579" max="579" width="5" style="49" bestFit="1" customWidth="1"/>
    <col min="580" max="580" width="5.7109375" style="49" bestFit="1" customWidth="1"/>
    <col min="581" max="581" width="7.140625" style="49" bestFit="1" customWidth="1"/>
    <col min="582" max="582" width="23.7109375" style="49" bestFit="1" customWidth="1"/>
    <col min="583" max="583" width="26.140625" style="49" bestFit="1" customWidth="1"/>
    <col min="584" max="584" width="6.42578125" style="49" bestFit="1" customWidth="1"/>
    <col min="585" max="585" width="26.42578125" style="49" bestFit="1" customWidth="1"/>
    <col min="586" max="586" width="10.85546875" style="49"/>
    <col min="587" max="587" width="15.28515625" style="49" bestFit="1" customWidth="1"/>
    <col min="588" max="588" width="4.85546875" style="49" bestFit="1" customWidth="1"/>
    <col min="589" max="589" width="8" style="49" bestFit="1" customWidth="1"/>
    <col min="590" max="590" width="10.28515625" style="49" bestFit="1" customWidth="1"/>
    <col min="591" max="591" width="29.28515625" style="49" bestFit="1" customWidth="1"/>
    <col min="592" max="592" width="12.42578125" style="49" bestFit="1" customWidth="1"/>
    <col min="593" max="593" width="10" style="49" bestFit="1" customWidth="1"/>
    <col min="594" max="594" width="10.42578125" style="49" bestFit="1" customWidth="1"/>
    <col min="595" max="595" width="11" style="49" bestFit="1" customWidth="1"/>
    <col min="596" max="596" width="24.140625" style="49" bestFit="1" customWidth="1"/>
    <col min="597" max="597" width="10.7109375" style="49" bestFit="1" customWidth="1"/>
    <col min="598" max="598" width="32.85546875" style="49" bestFit="1" customWidth="1"/>
    <col min="599" max="599" width="13.85546875" style="49" bestFit="1" customWidth="1"/>
    <col min="600" max="600" width="11" style="49" bestFit="1" customWidth="1"/>
    <col min="601" max="601" width="23.42578125" style="49" bestFit="1" customWidth="1"/>
    <col min="602" max="602" width="10.7109375" style="49" bestFit="1" customWidth="1"/>
    <col min="603" max="603" width="8" style="49" bestFit="1" customWidth="1"/>
    <col min="604" max="604" width="12.7109375" style="49" bestFit="1" customWidth="1"/>
    <col min="605" max="605" width="7.42578125" style="49" bestFit="1" customWidth="1"/>
    <col min="606" max="606" width="8.42578125" style="49" bestFit="1" customWidth="1"/>
    <col min="607" max="607" width="6.42578125" style="49" bestFit="1" customWidth="1"/>
    <col min="608" max="608" width="10.85546875" style="49" bestFit="1" customWidth="1"/>
    <col min="609" max="609" width="5.85546875" style="49" bestFit="1" customWidth="1"/>
    <col min="610" max="610" width="10.7109375" style="49" bestFit="1" customWidth="1"/>
    <col min="611" max="611" width="3.42578125" style="49" bestFit="1" customWidth="1"/>
    <col min="612" max="612" width="6.42578125" style="49" bestFit="1" customWidth="1"/>
    <col min="613" max="613" width="8.28515625" style="49" bestFit="1" customWidth="1"/>
    <col min="614" max="615" width="10.7109375" style="49" bestFit="1" customWidth="1"/>
    <col min="616" max="616" width="3.140625" style="49" bestFit="1" customWidth="1"/>
    <col min="617" max="617" width="9.42578125" style="49" bestFit="1" customWidth="1"/>
    <col min="618" max="618" width="3.42578125" style="49" bestFit="1" customWidth="1"/>
    <col min="619" max="619" width="4" style="49" bestFit="1" customWidth="1"/>
    <col min="620" max="620" width="7" style="49" bestFit="1" customWidth="1"/>
    <col min="621" max="621" width="8" style="49" bestFit="1" customWidth="1"/>
    <col min="622" max="622" width="9.28515625" style="49" bestFit="1" customWidth="1"/>
    <col min="623" max="623" width="8.140625" style="49" bestFit="1" customWidth="1"/>
    <col min="624" max="624" width="7.7109375" style="49" bestFit="1" customWidth="1"/>
    <col min="625" max="625" width="6.28515625" style="49" bestFit="1" customWidth="1"/>
    <col min="626" max="626" width="4.7109375" style="49" bestFit="1" customWidth="1"/>
    <col min="627" max="627" width="6.28515625" style="49" bestFit="1" customWidth="1"/>
    <col min="628" max="628" width="10.7109375" style="49" bestFit="1" customWidth="1"/>
    <col min="629" max="629" width="15.140625" style="49" bestFit="1" customWidth="1"/>
    <col min="630" max="630" width="9.28515625" style="49" bestFit="1" customWidth="1"/>
    <col min="631" max="631" width="12.28515625" style="49" bestFit="1" customWidth="1"/>
    <col min="632" max="632" width="5" style="49" bestFit="1" customWidth="1"/>
    <col min="633" max="634" width="8.7109375" style="49" bestFit="1" customWidth="1"/>
    <col min="635" max="635" width="3.28515625" style="49" bestFit="1" customWidth="1"/>
    <col min="636" max="636" width="10.7109375" style="49" bestFit="1" customWidth="1"/>
    <col min="637" max="637" width="33.42578125" style="49" bestFit="1" customWidth="1"/>
    <col min="638" max="638" width="12.7109375" style="49" bestFit="1" customWidth="1"/>
    <col min="639" max="639" width="11.7109375" style="49" bestFit="1" customWidth="1"/>
    <col min="640" max="640" width="12.42578125" style="49" bestFit="1" customWidth="1"/>
    <col min="641" max="641" width="12.85546875" style="49" bestFit="1" customWidth="1"/>
    <col min="642" max="642" width="8.140625" style="49" bestFit="1" customWidth="1"/>
    <col min="643" max="644" width="11.85546875" style="49" bestFit="1" customWidth="1"/>
    <col min="645" max="645" width="9" style="49" bestFit="1" customWidth="1"/>
    <col min="646" max="646" width="10.85546875" style="49" bestFit="1" customWidth="1"/>
    <col min="647" max="647" width="8.28515625" style="49" bestFit="1" customWidth="1"/>
    <col min="648" max="648" width="8.7109375" style="49" bestFit="1" customWidth="1"/>
    <col min="649" max="649" width="9" style="49" bestFit="1" customWidth="1"/>
    <col min="650" max="650" width="8.28515625" style="49" bestFit="1" customWidth="1"/>
    <col min="651" max="651" width="7.42578125" style="49" bestFit="1" customWidth="1"/>
    <col min="652" max="652" width="15.42578125" style="49" bestFit="1" customWidth="1"/>
    <col min="653" max="653" width="9.28515625" style="49" bestFit="1" customWidth="1"/>
    <col min="654" max="654" width="11.7109375" style="49" bestFit="1" customWidth="1"/>
    <col min="655" max="655" width="12.7109375" style="49" bestFit="1" customWidth="1"/>
    <col min="656" max="656" width="11.42578125" style="49" bestFit="1" customWidth="1"/>
    <col min="657" max="657" width="5.140625" style="49" bestFit="1" customWidth="1"/>
    <col min="658" max="658" width="6.42578125" style="49" bestFit="1" customWidth="1"/>
    <col min="659" max="659" width="11" style="49" bestFit="1" customWidth="1"/>
    <col min="660" max="660" width="17.28515625" style="49" bestFit="1" customWidth="1"/>
    <col min="661" max="824" width="10.85546875" style="49"/>
    <col min="825" max="825" width="17.85546875" style="49" bestFit="1" customWidth="1"/>
    <col min="826" max="826" width="33.42578125" style="49" bestFit="1" customWidth="1"/>
    <col min="827" max="827" width="21.28515625" style="49" bestFit="1" customWidth="1"/>
    <col min="828" max="828" width="18.42578125" style="49" bestFit="1" customWidth="1"/>
    <col min="829" max="829" width="9.7109375" style="49" bestFit="1" customWidth="1"/>
    <col min="830" max="830" width="10.7109375" style="49" bestFit="1" customWidth="1"/>
    <col min="831" max="831" width="28.7109375" style="49" bestFit="1" customWidth="1"/>
    <col min="832" max="832" width="3.140625" style="49" bestFit="1" customWidth="1"/>
    <col min="833" max="833" width="3.42578125" style="49" bestFit="1" customWidth="1"/>
    <col min="834" max="834" width="32.28515625" style="49" bestFit="1" customWidth="1"/>
    <col min="835" max="835" width="5" style="49" bestFit="1" customWidth="1"/>
    <col min="836" max="836" width="5.7109375" style="49" bestFit="1" customWidth="1"/>
    <col min="837" max="837" width="7.140625" style="49" bestFit="1" customWidth="1"/>
    <col min="838" max="838" width="23.7109375" style="49" bestFit="1" customWidth="1"/>
    <col min="839" max="839" width="26.140625" style="49" bestFit="1" customWidth="1"/>
    <col min="840" max="840" width="6.42578125" style="49" bestFit="1" customWidth="1"/>
    <col min="841" max="841" width="26.42578125" style="49" bestFit="1" customWidth="1"/>
    <col min="842" max="842" width="10.85546875" style="49"/>
    <col min="843" max="843" width="15.28515625" style="49" bestFit="1" customWidth="1"/>
    <col min="844" max="844" width="4.85546875" style="49" bestFit="1" customWidth="1"/>
    <col min="845" max="845" width="8" style="49" bestFit="1" customWidth="1"/>
    <col min="846" max="846" width="10.28515625" style="49" bestFit="1" customWidth="1"/>
    <col min="847" max="847" width="29.28515625" style="49" bestFit="1" customWidth="1"/>
    <col min="848" max="848" width="12.42578125" style="49" bestFit="1" customWidth="1"/>
    <col min="849" max="849" width="10" style="49" bestFit="1" customWidth="1"/>
    <col min="850" max="850" width="10.42578125" style="49" bestFit="1" customWidth="1"/>
    <col min="851" max="851" width="11" style="49" bestFit="1" customWidth="1"/>
    <col min="852" max="852" width="24.140625" style="49" bestFit="1" customWidth="1"/>
    <col min="853" max="853" width="10.7109375" style="49" bestFit="1" customWidth="1"/>
    <col min="854" max="854" width="32.85546875" style="49" bestFit="1" customWidth="1"/>
    <col min="855" max="855" width="13.85546875" style="49" bestFit="1" customWidth="1"/>
    <col min="856" max="856" width="11" style="49" bestFit="1" customWidth="1"/>
    <col min="857" max="857" width="23.42578125" style="49" bestFit="1" customWidth="1"/>
    <col min="858" max="858" width="10.7109375" style="49" bestFit="1" customWidth="1"/>
    <col min="859" max="859" width="8" style="49" bestFit="1" customWidth="1"/>
    <col min="860" max="860" width="12.7109375" style="49" bestFit="1" customWidth="1"/>
    <col min="861" max="861" width="7.42578125" style="49" bestFit="1" customWidth="1"/>
    <col min="862" max="862" width="8.42578125" style="49" bestFit="1" customWidth="1"/>
    <col min="863" max="863" width="6.42578125" style="49" bestFit="1" customWidth="1"/>
    <col min="864" max="864" width="10.85546875" style="49" bestFit="1" customWidth="1"/>
    <col min="865" max="865" width="5.85546875" style="49" bestFit="1" customWidth="1"/>
    <col min="866" max="866" width="10.7109375" style="49" bestFit="1" customWidth="1"/>
    <col min="867" max="867" width="3.42578125" style="49" bestFit="1" customWidth="1"/>
    <col min="868" max="868" width="6.42578125" style="49" bestFit="1" customWidth="1"/>
    <col min="869" max="869" width="8.28515625" style="49" bestFit="1" customWidth="1"/>
    <col min="870" max="871" width="10.7109375" style="49" bestFit="1" customWidth="1"/>
    <col min="872" max="872" width="3.140625" style="49" bestFit="1" customWidth="1"/>
    <col min="873" max="873" width="9.42578125" style="49" bestFit="1" customWidth="1"/>
    <col min="874" max="874" width="3.42578125" style="49" bestFit="1" customWidth="1"/>
    <col min="875" max="875" width="4" style="49" bestFit="1" customWidth="1"/>
    <col min="876" max="876" width="7" style="49" bestFit="1" customWidth="1"/>
    <col min="877" max="877" width="8" style="49" bestFit="1" customWidth="1"/>
    <col min="878" max="878" width="9.28515625" style="49" bestFit="1" customWidth="1"/>
    <col min="879" max="879" width="8.140625" style="49" bestFit="1" customWidth="1"/>
    <col min="880" max="880" width="7.7109375" style="49" bestFit="1" customWidth="1"/>
    <col min="881" max="881" width="6.28515625" style="49" bestFit="1" customWidth="1"/>
    <col min="882" max="882" width="4.7109375" style="49" bestFit="1" customWidth="1"/>
    <col min="883" max="883" width="6.28515625" style="49" bestFit="1" customWidth="1"/>
    <col min="884" max="884" width="10.7109375" style="49" bestFit="1" customWidth="1"/>
    <col min="885" max="885" width="15.140625" style="49" bestFit="1" customWidth="1"/>
    <col min="886" max="886" width="9.28515625" style="49" bestFit="1" customWidth="1"/>
    <col min="887" max="887" width="12.28515625" style="49" bestFit="1" customWidth="1"/>
    <col min="888" max="888" width="5" style="49" bestFit="1" customWidth="1"/>
    <col min="889" max="890" width="8.7109375" style="49" bestFit="1" customWidth="1"/>
    <col min="891" max="891" width="3.28515625" style="49" bestFit="1" customWidth="1"/>
    <col min="892" max="892" width="10.7109375" style="49" bestFit="1" customWidth="1"/>
    <col min="893" max="893" width="33.42578125" style="49" bestFit="1" customWidth="1"/>
    <col min="894" max="894" width="12.7109375" style="49" bestFit="1" customWidth="1"/>
    <col min="895" max="895" width="11.7109375" style="49" bestFit="1" customWidth="1"/>
    <col min="896" max="896" width="12.42578125" style="49" bestFit="1" customWidth="1"/>
    <col min="897" max="897" width="12.85546875" style="49" bestFit="1" customWidth="1"/>
    <col min="898" max="898" width="8.140625" style="49" bestFit="1" customWidth="1"/>
    <col min="899" max="900" width="11.85546875" style="49" bestFit="1" customWidth="1"/>
    <col min="901" max="901" width="9" style="49" bestFit="1" customWidth="1"/>
    <col min="902" max="902" width="10.85546875" style="49" bestFit="1" customWidth="1"/>
    <col min="903" max="903" width="8.28515625" style="49" bestFit="1" customWidth="1"/>
    <col min="904" max="904" width="8.7109375" style="49" bestFit="1" customWidth="1"/>
    <col min="905" max="905" width="9" style="49" bestFit="1" customWidth="1"/>
    <col min="906" max="906" width="8.28515625" style="49" bestFit="1" customWidth="1"/>
    <col min="907" max="907" width="7.42578125" style="49" bestFit="1" customWidth="1"/>
    <col min="908" max="908" width="15.42578125" style="49" bestFit="1" customWidth="1"/>
    <col min="909" max="909" width="9.28515625" style="49" bestFit="1" customWidth="1"/>
    <col min="910" max="910" width="11.7109375" style="49" bestFit="1" customWidth="1"/>
    <col min="911" max="911" width="12.7109375" style="49" bestFit="1" customWidth="1"/>
    <col min="912" max="912" width="11.42578125" style="49" bestFit="1" customWidth="1"/>
    <col min="913" max="913" width="5.140625" style="49" bestFit="1" customWidth="1"/>
    <col min="914" max="914" width="6.42578125" style="49" bestFit="1" customWidth="1"/>
    <col min="915" max="915" width="11" style="49" bestFit="1" customWidth="1"/>
    <col min="916" max="916" width="17.28515625" style="49" bestFit="1" customWidth="1"/>
    <col min="917" max="1080" width="10.85546875" style="49"/>
    <col min="1081" max="1081" width="17.85546875" style="49" bestFit="1" customWidth="1"/>
    <col min="1082" max="1082" width="33.42578125" style="49" bestFit="1" customWidth="1"/>
    <col min="1083" max="1083" width="21.28515625" style="49" bestFit="1" customWidth="1"/>
    <col min="1084" max="1084" width="18.42578125" style="49" bestFit="1" customWidth="1"/>
    <col min="1085" max="1085" width="9.7109375" style="49" bestFit="1" customWidth="1"/>
    <col min="1086" max="1086" width="10.7109375" style="49" bestFit="1" customWidth="1"/>
    <col min="1087" max="1087" width="28.7109375" style="49" bestFit="1" customWidth="1"/>
    <col min="1088" max="1088" width="3.140625" style="49" bestFit="1" customWidth="1"/>
    <col min="1089" max="1089" width="3.42578125" style="49" bestFit="1" customWidth="1"/>
    <col min="1090" max="1090" width="32.28515625" style="49" bestFit="1" customWidth="1"/>
    <col min="1091" max="1091" width="5" style="49" bestFit="1" customWidth="1"/>
    <col min="1092" max="1092" width="5.7109375" style="49" bestFit="1" customWidth="1"/>
    <col min="1093" max="1093" width="7.140625" style="49" bestFit="1" customWidth="1"/>
    <col min="1094" max="1094" width="23.7109375" style="49" bestFit="1" customWidth="1"/>
    <col min="1095" max="1095" width="26.140625" style="49" bestFit="1" customWidth="1"/>
    <col min="1096" max="1096" width="6.42578125" style="49" bestFit="1" customWidth="1"/>
    <col min="1097" max="1097" width="26.42578125" style="49" bestFit="1" customWidth="1"/>
    <col min="1098" max="1098" width="10.85546875" style="49"/>
    <col min="1099" max="1099" width="15.28515625" style="49" bestFit="1" customWidth="1"/>
    <col min="1100" max="1100" width="4.85546875" style="49" bestFit="1" customWidth="1"/>
    <col min="1101" max="1101" width="8" style="49" bestFit="1" customWidth="1"/>
    <col min="1102" max="1102" width="10.28515625" style="49" bestFit="1" customWidth="1"/>
    <col min="1103" max="1103" width="29.28515625" style="49" bestFit="1" customWidth="1"/>
    <col min="1104" max="1104" width="12.42578125" style="49" bestFit="1" customWidth="1"/>
    <col min="1105" max="1105" width="10" style="49" bestFit="1" customWidth="1"/>
    <col min="1106" max="1106" width="10.42578125" style="49" bestFit="1" customWidth="1"/>
    <col min="1107" max="1107" width="11" style="49" bestFit="1" customWidth="1"/>
    <col min="1108" max="1108" width="24.140625" style="49" bestFit="1" customWidth="1"/>
    <col min="1109" max="1109" width="10.7109375" style="49" bestFit="1" customWidth="1"/>
    <col min="1110" max="1110" width="32.85546875" style="49" bestFit="1" customWidth="1"/>
    <col min="1111" max="1111" width="13.85546875" style="49" bestFit="1" customWidth="1"/>
    <col min="1112" max="1112" width="11" style="49" bestFit="1" customWidth="1"/>
    <col min="1113" max="1113" width="23.42578125" style="49" bestFit="1" customWidth="1"/>
    <col min="1114" max="1114" width="10.7109375" style="49" bestFit="1" customWidth="1"/>
    <col min="1115" max="1115" width="8" style="49" bestFit="1" customWidth="1"/>
    <col min="1116" max="1116" width="12.7109375" style="49" bestFit="1" customWidth="1"/>
    <col min="1117" max="1117" width="7.42578125" style="49" bestFit="1" customWidth="1"/>
    <col min="1118" max="1118" width="8.42578125" style="49" bestFit="1" customWidth="1"/>
    <col min="1119" max="1119" width="6.42578125" style="49" bestFit="1" customWidth="1"/>
    <col min="1120" max="1120" width="10.85546875" style="49" bestFit="1" customWidth="1"/>
    <col min="1121" max="1121" width="5.85546875" style="49" bestFit="1" customWidth="1"/>
    <col min="1122" max="1122" width="10.7109375" style="49" bestFit="1" customWidth="1"/>
    <col min="1123" max="1123" width="3.42578125" style="49" bestFit="1" customWidth="1"/>
    <col min="1124" max="1124" width="6.42578125" style="49" bestFit="1" customWidth="1"/>
    <col min="1125" max="1125" width="8.28515625" style="49" bestFit="1" customWidth="1"/>
    <col min="1126" max="1127" width="10.7109375" style="49" bestFit="1" customWidth="1"/>
    <col min="1128" max="1128" width="3.140625" style="49" bestFit="1" customWidth="1"/>
    <col min="1129" max="1129" width="9.42578125" style="49" bestFit="1" customWidth="1"/>
    <col min="1130" max="1130" width="3.42578125" style="49" bestFit="1" customWidth="1"/>
    <col min="1131" max="1131" width="4" style="49" bestFit="1" customWidth="1"/>
    <col min="1132" max="1132" width="7" style="49" bestFit="1" customWidth="1"/>
    <col min="1133" max="1133" width="8" style="49" bestFit="1" customWidth="1"/>
    <col min="1134" max="1134" width="9.28515625" style="49" bestFit="1" customWidth="1"/>
    <col min="1135" max="1135" width="8.140625" style="49" bestFit="1" customWidth="1"/>
    <col min="1136" max="1136" width="7.7109375" style="49" bestFit="1" customWidth="1"/>
    <col min="1137" max="1137" width="6.28515625" style="49" bestFit="1" customWidth="1"/>
    <col min="1138" max="1138" width="4.7109375" style="49" bestFit="1" customWidth="1"/>
    <col min="1139" max="1139" width="6.28515625" style="49" bestFit="1" customWidth="1"/>
    <col min="1140" max="1140" width="10.7109375" style="49" bestFit="1" customWidth="1"/>
    <col min="1141" max="1141" width="15.140625" style="49" bestFit="1" customWidth="1"/>
    <col min="1142" max="1142" width="9.28515625" style="49" bestFit="1" customWidth="1"/>
    <col min="1143" max="1143" width="12.28515625" style="49" bestFit="1" customWidth="1"/>
    <col min="1144" max="1144" width="5" style="49" bestFit="1" customWidth="1"/>
    <col min="1145" max="1146" width="8.7109375" style="49" bestFit="1" customWidth="1"/>
    <col min="1147" max="1147" width="3.28515625" style="49" bestFit="1" customWidth="1"/>
    <col min="1148" max="1148" width="10.7109375" style="49" bestFit="1" customWidth="1"/>
    <col min="1149" max="1149" width="33.42578125" style="49" bestFit="1" customWidth="1"/>
    <col min="1150" max="1150" width="12.7109375" style="49" bestFit="1" customWidth="1"/>
    <col min="1151" max="1151" width="11.7109375" style="49" bestFit="1" customWidth="1"/>
    <col min="1152" max="1152" width="12.42578125" style="49" bestFit="1" customWidth="1"/>
    <col min="1153" max="1153" width="12.85546875" style="49" bestFit="1" customWidth="1"/>
    <col min="1154" max="1154" width="8.140625" style="49" bestFit="1" customWidth="1"/>
    <col min="1155" max="1156" width="11.85546875" style="49" bestFit="1" customWidth="1"/>
    <col min="1157" max="1157" width="9" style="49" bestFit="1" customWidth="1"/>
    <col min="1158" max="1158" width="10.85546875" style="49" bestFit="1" customWidth="1"/>
    <col min="1159" max="1159" width="8.28515625" style="49" bestFit="1" customWidth="1"/>
    <col min="1160" max="1160" width="8.7109375" style="49" bestFit="1" customWidth="1"/>
    <col min="1161" max="1161" width="9" style="49" bestFit="1" customWidth="1"/>
    <col min="1162" max="1162" width="8.28515625" style="49" bestFit="1" customWidth="1"/>
    <col min="1163" max="1163" width="7.42578125" style="49" bestFit="1" customWidth="1"/>
    <col min="1164" max="1164" width="15.42578125" style="49" bestFit="1" customWidth="1"/>
    <col min="1165" max="1165" width="9.28515625" style="49" bestFit="1" customWidth="1"/>
    <col min="1166" max="1166" width="11.7109375" style="49" bestFit="1" customWidth="1"/>
    <col min="1167" max="1167" width="12.7109375" style="49" bestFit="1" customWidth="1"/>
    <col min="1168" max="1168" width="11.42578125" style="49" bestFit="1" customWidth="1"/>
    <col min="1169" max="1169" width="5.140625" style="49" bestFit="1" customWidth="1"/>
    <col min="1170" max="1170" width="6.42578125" style="49" bestFit="1" customWidth="1"/>
    <col min="1171" max="1171" width="11" style="49" bestFit="1" customWidth="1"/>
    <col min="1172" max="1172" width="17.28515625" style="49" bestFit="1" customWidth="1"/>
    <col min="1173" max="1336" width="10.85546875" style="49"/>
    <col min="1337" max="1337" width="17.85546875" style="49" bestFit="1" customWidth="1"/>
    <col min="1338" max="1338" width="33.42578125" style="49" bestFit="1" customWidth="1"/>
    <col min="1339" max="1339" width="21.28515625" style="49" bestFit="1" customWidth="1"/>
    <col min="1340" max="1340" width="18.42578125" style="49" bestFit="1" customWidth="1"/>
    <col min="1341" max="1341" width="9.7109375" style="49" bestFit="1" customWidth="1"/>
    <col min="1342" max="1342" width="10.7109375" style="49" bestFit="1" customWidth="1"/>
    <col min="1343" max="1343" width="28.7109375" style="49" bestFit="1" customWidth="1"/>
    <col min="1344" max="1344" width="3.140625" style="49" bestFit="1" customWidth="1"/>
    <col min="1345" max="1345" width="3.42578125" style="49" bestFit="1" customWidth="1"/>
    <col min="1346" max="1346" width="32.28515625" style="49" bestFit="1" customWidth="1"/>
    <col min="1347" max="1347" width="5" style="49" bestFit="1" customWidth="1"/>
    <col min="1348" max="1348" width="5.7109375" style="49" bestFit="1" customWidth="1"/>
    <col min="1349" max="1349" width="7.140625" style="49" bestFit="1" customWidth="1"/>
    <col min="1350" max="1350" width="23.7109375" style="49" bestFit="1" customWidth="1"/>
    <col min="1351" max="1351" width="26.140625" style="49" bestFit="1" customWidth="1"/>
    <col min="1352" max="1352" width="6.42578125" style="49" bestFit="1" customWidth="1"/>
    <col min="1353" max="1353" width="26.42578125" style="49" bestFit="1" customWidth="1"/>
    <col min="1354" max="1354" width="10.85546875" style="49"/>
    <col min="1355" max="1355" width="15.28515625" style="49" bestFit="1" customWidth="1"/>
    <col min="1356" max="1356" width="4.85546875" style="49" bestFit="1" customWidth="1"/>
    <col min="1357" max="1357" width="8" style="49" bestFit="1" customWidth="1"/>
    <col min="1358" max="1358" width="10.28515625" style="49" bestFit="1" customWidth="1"/>
    <col min="1359" max="1359" width="29.28515625" style="49" bestFit="1" customWidth="1"/>
    <col min="1360" max="1360" width="12.42578125" style="49" bestFit="1" customWidth="1"/>
    <col min="1361" max="1361" width="10" style="49" bestFit="1" customWidth="1"/>
    <col min="1362" max="1362" width="10.42578125" style="49" bestFit="1" customWidth="1"/>
    <col min="1363" max="1363" width="11" style="49" bestFit="1" customWidth="1"/>
    <col min="1364" max="1364" width="24.140625" style="49" bestFit="1" customWidth="1"/>
    <col min="1365" max="1365" width="10.7109375" style="49" bestFit="1" customWidth="1"/>
    <col min="1366" max="1366" width="32.85546875" style="49" bestFit="1" customWidth="1"/>
    <col min="1367" max="1367" width="13.85546875" style="49" bestFit="1" customWidth="1"/>
    <col min="1368" max="1368" width="11" style="49" bestFit="1" customWidth="1"/>
    <col min="1369" max="1369" width="23.42578125" style="49" bestFit="1" customWidth="1"/>
    <col min="1370" max="1370" width="10.7109375" style="49" bestFit="1" customWidth="1"/>
    <col min="1371" max="1371" width="8" style="49" bestFit="1" customWidth="1"/>
    <col min="1372" max="1372" width="12.7109375" style="49" bestFit="1" customWidth="1"/>
    <col min="1373" max="1373" width="7.42578125" style="49" bestFit="1" customWidth="1"/>
    <col min="1374" max="1374" width="8.42578125" style="49" bestFit="1" customWidth="1"/>
    <col min="1375" max="1375" width="6.42578125" style="49" bestFit="1" customWidth="1"/>
    <col min="1376" max="1376" width="10.85546875" style="49" bestFit="1" customWidth="1"/>
    <col min="1377" max="1377" width="5.85546875" style="49" bestFit="1" customWidth="1"/>
    <col min="1378" max="1378" width="10.7109375" style="49" bestFit="1" customWidth="1"/>
    <col min="1379" max="1379" width="3.42578125" style="49" bestFit="1" customWidth="1"/>
    <col min="1380" max="1380" width="6.42578125" style="49" bestFit="1" customWidth="1"/>
    <col min="1381" max="1381" width="8.28515625" style="49" bestFit="1" customWidth="1"/>
    <col min="1382" max="1383" width="10.7109375" style="49" bestFit="1" customWidth="1"/>
    <col min="1384" max="1384" width="3.140625" style="49" bestFit="1" customWidth="1"/>
    <col min="1385" max="1385" width="9.42578125" style="49" bestFit="1" customWidth="1"/>
    <col min="1386" max="1386" width="3.42578125" style="49" bestFit="1" customWidth="1"/>
    <col min="1387" max="1387" width="4" style="49" bestFit="1" customWidth="1"/>
    <col min="1388" max="1388" width="7" style="49" bestFit="1" customWidth="1"/>
    <col min="1389" max="1389" width="8" style="49" bestFit="1" customWidth="1"/>
    <col min="1390" max="1390" width="9.28515625" style="49" bestFit="1" customWidth="1"/>
    <col min="1391" max="1391" width="8.140625" style="49" bestFit="1" customWidth="1"/>
    <col min="1392" max="1392" width="7.7109375" style="49" bestFit="1" customWidth="1"/>
    <col min="1393" max="1393" width="6.28515625" style="49" bestFit="1" customWidth="1"/>
    <col min="1394" max="1394" width="4.7109375" style="49" bestFit="1" customWidth="1"/>
    <col min="1395" max="1395" width="6.28515625" style="49" bestFit="1" customWidth="1"/>
    <col min="1396" max="1396" width="10.7109375" style="49" bestFit="1" customWidth="1"/>
    <col min="1397" max="1397" width="15.140625" style="49" bestFit="1" customWidth="1"/>
    <col min="1398" max="1398" width="9.28515625" style="49" bestFit="1" customWidth="1"/>
    <col min="1399" max="1399" width="12.28515625" style="49" bestFit="1" customWidth="1"/>
    <col min="1400" max="1400" width="5" style="49" bestFit="1" customWidth="1"/>
    <col min="1401" max="1402" width="8.7109375" style="49" bestFit="1" customWidth="1"/>
    <col min="1403" max="1403" width="3.28515625" style="49" bestFit="1" customWidth="1"/>
    <col min="1404" max="1404" width="10.7109375" style="49" bestFit="1" customWidth="1"/>
    <col min="1405" max="1405" width="33.42578125" style="49" bestFit="1" customWidth="1"/>
    <col min="1406" max="1406" width="12.7109375" style="49" bestFit="1" customWidth="1"/>
    <col min="1407" max="1407" width="11.7109375" style="49" bestFit="1" customWidth="1"/>
    <col min="1408" max="1408" width="12.42578125" style="49" bestFit="1" customWidth="1"/>
    <col min="1409" max="1409" width="12.85546875" style="49" bestFit="1" customWidth="1"/>
    <col min="1410" max="1410" width="8.140625" style="49" bestFit="1" customWidth="1"/>
    <col min="1411" max="1412" width="11.85546875" style="49" bestFit="1" customWidth="1"/>
    <col min="1413" max="1413" width="9" style="49" bestFit="1" customWidth="1"/>
    <col min="1414" max="1414" width="10.85546875" style="49" bestFit="1" customWidth="1"/>
    <col min="1415" max="1415" width="8.28515625" style="49" bestFit="1" customWidth="1"/>
    <col min="1416" max="1416" width="8.7109375" style="49" bestFit="1" customWidth="1"/>
    <col min="1417" max="1417" width="9" style="49" bestFit="1" customWidth="1"/>
    <col min="1418" max="1418" width="8.28515625" style="49" bestFit="1" customWidth="1"/>
    <col min="1419" max="1419" width="7.42578125" style="49" bestFit="1" customWidth="1"/>
    <col min="1420" max="1420" width="15.42578125" style="49" bestFit="1" customWidth="1"/>
    <col min="1421" max="1421" width="9.28515625" style="49" bestFit="1" customWidth="1"/>
    <col min="1422" max="1422" width="11.7109375" style="49" bestFit="1" customWidth="1"/>
    <col min="1423" max="1423" width="12.7109375" style="49" bestFit="1" customWidth="1"/>
    <col min="1424" max="1424" width="11.42578125" style="49" bestFit="1" customWidth="1"/>
    <col min="1425" max="1425" width="5.140625" style="49" bestFit="1" customWidth="1"/>
    <col min="1426" max="1426" width="6.42578125" style="49" bestFit="1" customWidth="1"/>
    <col min="1427" max="1427" width="11" style="49" bestFit="1" customWidth="1"/>
    <col min="1428" max="1428" width="17.28515625" style="49" bestFit="1" customWidth="1"/>
    <col min="1429" max="1592" width="10.85546875" style="49"/>
    <col min="1593" max="1593" width="17.85546875" style="49" bestFit="1" customWidth="1"/>
    <col min="1594" max="1594" width="33.42578125" style="49" bestFit="1" customWidth="1"/>
    <col min="1595" max="1595" width="21.28515625" style="49" bestFit="1" customWidth="1"/>
    <col min="1596" max="1596" width="18.42578125" style="49" bestFit="1" customWidth="1"/>
    <col min="1597" max="1597" width="9.7109375" style="49" bestFit="1" customWidth="1"/>
    <col min="1598" max="1598" width="10.7109375" style="49" bestFit="1" customWidth="1"/>
    <col min="1599" max="1599" width="28.7109375" style="49" bestFit="1" customWidth="1"/>
    <col min="1600" max="1600" width="3.140625" style="49" bestFit="1" customWidth="1"/>
    <col min="1601" max="1601" width="3.42578125" style="49" bestFit="1" customWidth="1"/>
    <col min="1602" max="1602" width="32.28515625" style="49" bestFit="1" customWidth="1"/>
    <col min="1603" max="1603" width="5" style="49" bestFit="1" customWidth="1"/>
    <col min="1604" max="1604" width="5.7109375" style="49" bestFit="1" customWidth="1"/>
    <col min="1605" max="1605" width="7.140625" style="49" bestFit="1" customWidth="1"/>
    <col min="1606" max="1606" width="23.7109375" style="49" bestFit="1" customWidth="1"/>
    <col min="1607" max="1607" width="26.140625" style="49" bestFit="1" customWidth="1"/>
    <col min="1608" max="1608" width="6.42578125" style="49" bestFit="1" customWidth="1"/>
    <col min="1609" max="1609" width="26.42578125" style="49" bestFit="1" customWidth="1"/>
    <col min="1610" max="1610" width="10.85546875" style="49"/>
    <col min="1611" max="1611" width="15.28515625" style="49" bestFit="1" customWidth="1"/>
    <col min="1612" max="1612" width="4.85546875" style="49" bestFit="1" customWidth="1"/>
    <col min="1613" max="1613" width="8" style="49" bestFit="1" customWidth="1"/>
    <col min="1614" max="1614" width="10.28515625" style="49" bestFit="1" customWidth="1"/>
    <col min="1615" max="1615" width="29.28515625" style="49" bestFit="1" customWidth="1"/>
    <col min="1616" max="1616" width="12.42578125" style="49" bestFit="1" customWidth="1"/>
    <col min="1617" max="1617" width="10" style="49" bestFit="1" customWidth="1"/>
    <col min="1618" max="1618" width="10.42578125" style="49" bestFit="1" customWidth="1"/>
    <col min="1619" max="1619" width="11" style="49" bestFit="1" customWidth="1"/>
    <col min="1620" max="1620" width="24.140625" style="49" bestFit="1" customWidth="1"/>
    <col min="1621" max="1621" width="10.7109375" style="49" bestFit="1" customWidth="1"/>
    <col min="1622" max="1622" width="32.85546875" style="49" bestFit="1" customWidth="1"/>
    <col min="1623" max="1623" width="13.85546875" style="49" bestFit="1" customWidth="1"/>
    <col min="1624" max="1624" width="11" style="49" bestFit="1" customWidth="1"/>
    <col min="1625" max="1625" width="23.42578125" style="49" bestFit="1" customWidth="1"/>
    <col min="1626" max="1626" width="10.7109375" style="49" bestFit="1" customWidth="1"/>
    <col min="1627" max="1627" width="8" style="49" bestFit="1" customWidth="1"/>
    <col min="1628" max="1628" width="12.7109375" style="49" bestFit="1" customWidth="1"/>
    <col min="1629" max="1629" width="7.42578125" style="49" bestFit="1" customWidth="1"/>
    <col min="1630" max="1630" width="8.42578125" style="49" bestFit="1" customWidth="1"/>
    <col min="1631" max="1631" width="6.42578125" style="49" bestFit="1" customWidth="1"/>
    <col min="1632" max="1632" width="10.85546875" style="49" bestFit="1" customWidth="1"/>
    <col min="1633" max="1633" width="5.85546875" style="49" bestFit="1" customWidth="1"/>
    <col min="1634" max="1634" width="10.7109375" style="49" bestFit="1" customWidth="1"/>
    <col min="1635" max="1635" width="3.42578125" style="49" bestFit="1" customWidth="1"/>
    <col min="1636" max="1636" width="6.42578125" style="49" bestFit="1" customWidth="1"/>
    <col min="1637" max="1637" width="8.28515625" style="49" bestFit="1" customWidth="1"/>
    <col min="1638" max="1639" width="10.7109375" style="49" bestFit="1" customWidth="1"/>
    <col min="1640" max="1640" width="3.140625" style="49" bestFit="1" customWidth="1"/>
    <col min="1641" max="1641" width="9.42578125" style="49" bestFit="1" customWidth="1"/>
    <col min="1642" max="1642" width="3.42578125" style="49" bestFit="1" customWidth="1"/>
    <col min="1643" max="1643" width="4" style="49" bestFit="1" customWidth="1"/>
    <col min="1644" max="1644" width="7" style="49" bestFit="1" customWidth="1"/>
    <col min="1645" max="1645" width="8" style="49" bestFit="1" customWidth="1"/>
    <col min="1646" max="1646" width="9.28515625" style="49" bestFit="1" customWidth="1"/>
    <col min="1647" max="1647" width="8.140625" style="49" bestFit="1" customWidth="1"/>
    <col min="1648" max="1648" width="7.7109375" style="49" bestFit="1" customWidth="1"/>
    <col min="1649" max="1649" width="6.28515625" style="49" bestFit="1" customWidth="1"/>
    <col min="1650" max="1650" width="4.7109375" style="49" bestFit="1" customWidth="1"/>
    <col min="1651" max="1651" width="6.28515625" style="49" bestFit="1" customWidth="1"/>
    <col min="1652" max="1652" width="10.7109375" style="49" bestFit="1" customWidth="1"/>
    <col min="1653" max="1653" width="15.140625" style="49" bestFit="1" customWidth="1"/>
    <col min="1654" max="1654" width="9.28515625" style="49" bestFit="1" customWidth="1"/>
    <col min="1655" max="1655" width="12.28515625" style="49" bestFit="1" customWidth="1"/>
    <col min="1656" max="1656" width="5" style="49" bestFit="1" customWidth="1"/>
    <col min="1657" max="1658" width="8.7109375" style="49" bestFit="1" customWidth="1"/>
    <col min="1659" max="1659" width="3.28515625" style="49" bestFit="1" customWidth="1"/>
    <col min="1660" max="1660" width="10.7109375" style="49" bestFit="1" customWidth="1"/>
    <col min="1661" max="1661" width="33.42578125" style="49" bestFit="1" customWidth="1"/>
    <col min="1662" max="1662" width="12.7109375" style="49" bestFit="1" customWidth="1"/>
    <col min="1663" max="1663" width="11.7109375" style="49" bestFit="1" customWidth="1"/>
    <col min="1664" max="1664" width="12.42578125" style="49" bestFit="1" customWidth="1"/>
    <col min="1665" max="1665" width="12.85546875" style="49" bestFit="1" customWidth="1"/>
    <col min="1666" max="1666" width="8.140625" style="49" bestFit="1" customWidth="1"/>
    <col min="1667" max="1668" width="11.85546875" style="49" bestFit="1" customWidth="1"/>
    <col min="1669" max="1669" width="9" style="49" bestFit="1" customWidth="1"/>
    <col min="1670" max="1670" width="10.85546875" style="49" bestFit="1" customWidth="1"/>
    <col min="1671" max="1671" width="8.28515625" style="49" bestFit="1" customWidth="1"/>
    <col min="1672" max="1672" width="8.7109375" style="49" bestFit="1" customWidth="1"/>
    <col min="1673" max="1673" width="9" style="49" bestFit="1" customWidth="1"/>
    <col min="1674" max="1674" width="8.28515625" style="49" bestFit="1" customWidth="1"/>
    <col min="1675" max="1675" width="7.42578125" style="49" bestFit="1" customWidth="1"/>
    <col min="1676" max="1676" width="15.42578125" style="49" bestFit="1" customWidth="1"/>
    <col min="1677" max="1677" width="9.28515625" style="49" bestFit="1" customWidth="1"/>
    <col min="1678" max="1678" width="11.7109375" style="49" bestFit="1" customWidth="1"/>
    <col min="1679" max="1679" width="12.7109375" style="49" bestFit="1" customWidth="1"/>
    <col min="1680" max="1680" width="11.42578125" style="49" bestFit="1" customWidth="1"/>
    <col min="1681" max="1681" width="5.140625" style="49" bestFit="1" customWidth="1"/>
    <col min="1682" max="1682" width="6.42578125" style="49" bestFit="1" customWidth="1"/>
    <col min="1683" max="1683" width="11" style="49" bestFit="1" customWidth="1"/>
    <col min="1684" max="1684" width="17.28515625" style="49" bestFit="1" customWidth="1"/>
    <col min="1685" max="1848" width="10.85546875" style="49"/>
    <col min="1849" max="1849" width="17.85546875" style="49" bestFit="1" customWidth="1"/>
    <col min="1850" max="1850" width="33.42578125" style="49" bestFit="1" customWidth="1"/>
    <col min="1851" max="1851" width="21.28515625" style="49" bestFit="1" customWidth="1"/>
    <col min="1852" max="1852" width="18.42578125" style="49" bestFit="1" customWidth="1"/>
    <col min="1853" max="1853" width="9.7109375" style="49" bestFit="1" customWidth="1"/>
    <col min="1854" max="1854" width="10.7109375" style="49" bestFit="1" customWidth="1"/>
    <col min="1855" max="1855" width="28.7109375" style="49" bestFit="1" customWidth="1"/>
    <col min="1856" max="1856" width="3.140625" style="49" bestFit="1" customWidth="1"/>
    <col min="1857" max="1857" width="3.42578125" style="49" bestFit="1" customWidth="1"/>
    <col min="1858" max="1858" width="32.28515625" style="49" bestFit="1" customWidth="1"/>
    <col min="1859" max="1859" width="5" style="49" bestFit="1" customWidth="1"/>
    <col min="1860" max="1860" width="5.7109375" style="49" bestFit="1" customWidth="1"/>
    <col min="1861" max="1861" width="7.140625" style="49" bestFit="1" customWidth="1"/>
    <col min="1862" max="1862" width="23.7109375" style="49" bestFit="1" customWidth="1"/>
    <col min="1863" max="1863" width="26.140625" style="49" bestFit="1" customWidth="1"/>
    <col min="1864" max="1864" width="6.42578125" style="49" bestFit="1" customWidth="1"/>
    <col min="1865" max="1865" width="26.42578125" style="49" bestFit="1" customWidth="1"/>
    <col min="1866" max="1866" width="10.85546875" style="49"/>
    <col min="1867" max="1867" width="15.28515625" style="49" bestFit="1" customWidth="1"/>
    <col min="1868" max="1868" width="4.85546875" style="49" bestFit="1" customWidth="1"/>
    <col min="1869" max="1869" width="8" style="49" bestFit="1" customWidth="1"/>
    <col min="1870" max="1870" width="10.28515625" style="49" bestFit="1" customWidth="1"/>
    <col min="1871" max="1871" width="29.28515625" style="49" bestFit="1" customWidth="1"/>
    <col min="1872" max="1872" width="12.42578125" style="49" bestFit="1" customWidth="1"/>
    <col min="1873" max="1873" width="10" style="49" bestFit="1" customWidth="1"/>
    <col min="1874" max="1874" width="10.42578125" style="49" bestFit="1" customWidth="1"/>
    <col min="1875" max="1875" width="11" style="49" bestFit="1" customWidth="1"/>
    <col min="1876" max="1876" width="24.140625" style="49" bestFit="1" customWidth="1"/>
    <col min="1877" max="1877" width="10.7109375" style="49" bestFit="1" customWidth="1"/>
    <col min="1878" max="1878" width="32.85546875" style="49" bestFit="1" customWidth="1"/>
    <col min="1879" max="1879" width="13.85546875" style="49" bestFit="1" customWidth="1"/>
    <col min="1880" max="1880" width="11" style="49" bestFit="1" customWidth="1"/>
    <col min="1881" max="1881" width="23.42578125" style="49" bestFit="1" customWidth="1"/>
    <col min="1882" max="1882" width="10.7109375" style="49" bestFit="1" customWidth="1"/>
    <col min="1883" max="1883" width="8" style="49" bestFit="1" customWidth="1"/>
    <col min="1884" max="1884" width="12.7109375" style="49" bestFit="1" customWidth="1"/>
    <col min="1885" max="1885" width="7.42578125" style="49" bestFit="1" customWidth="1"/>
    <col min="1886" max="1886" width="8.42578125" style="49" bestFit="1" customWidth="1"/>
    <col min="1887" max="1887" width="6.42578125" style="49" bestFit="1" customWidth="1"/>
    <col min="1888" max="1888" width="10.85546875" style="49" bestFit="1" customWidth="1"/>
    <col min="1889" max="1889" width="5.85546875" style="49" bestFit="1" customWidth="1"/>
    <col min="1890" max="1890" width="10.7109375" style="49" bestFit="1" customWidth="1"/>
    <col min="1891" max="1891" width="3.42578125" style="49" bestFit="1" customWidth="1"/>
    <col min="1892" max="1892" width="6.42578125" style="49" bestFit="1" customWidth="1"/>
    <col min="1893" max="1893" width="8.28515625" style="49" bestFit="1" customWidth="1"/>
    <col min="1894" max="1895" width="10.7109375" style="49" bestFit="1" customWidth="1"/>
    <col min="1896" max="1896" width="3.140625" style="49" bestFit="1" customWidth="1"/>
    <col min="1897" max="1897" width="9.42578125" style="49" bestFit="1" customWidth="1"/>
    <col min="1898" max="1898" width="3.42578125" style="49" bestFit="1" customWidth="1"/>
    <col min="1899" max="1899" width="4" style="49" bestFit="1" customWidth="1"/>
    <col min="1900" max="1900" width="7" style="49" bestFit="1" customWidth="1"/>
    <col min="1901" max="1901" width="8" style="49" bestFit="1" customWidth="1"/>
    <col min="1902" max="1902" width="9.28515625" style="49" bestFit="1" customWidth="1"/>
    <col min="1903" max="1903" width="8.140625" style="49" bestFit="1" customWidth="1"/>
    <col min="1904" max="1904" width="7.7109375" style="49" bestFit="1" customWidth="1"/>
    <col min="1905" max="1905" width="6.28515625" style="49" bestFit="1" customWidth="1"/>
    <col min="1906" max="1906" width="4.7109375" style="49" bestFit="1" customWidth="1"/>
    <col min="1907" max="1907" width="6.28515625" style="49" bestFit="1" customWidth="1"/>
    <col min="1908" max="1908" width="10.7109375" style="49" bestFit="1" customWidth="1"/>
    <col min="1909" max="1909" width="15.140625" style="49" bestFit="1" customWidth="1"/>
    <col min="1910" max="1910" width="9.28515625" style="49" bestFit="1" customWidth="1"/>
    <col min="1911" max="1911" width="12.28515625" style="49" bestFit="1" customWidth="1"/>
    <col min="1912" max="1912" width="5" style="49" bestFit="1" customWidth="1"/>
    <col min="1913" max="1914" width="8.7109375" style="49" bestFit="1" customWidth="1"/>
    <col min="1915" max="1915" width="3.28515625" style="49" bestFit="1" customWidth="1"/>
    <col min="1916" max="1916" width="10.7109375" style="49" bestFit="1" customWidth="1"/>
    <col min="1917" max="1917" width="33.42578125" style="49" bestFit="1" customWidth="1"/>
    <col min="1918" max="1918" width="12.7109375" style="49" bestFit="1" customWidth="1"/>
    <col min="1919" max="1919" width="11.7109375" style="49" bestFit="1" customWidth="1"/>
    <col min="1920" max="1920" width="12.42578125" style="49" bestFit="1" customWidth="1"/>
    <col min="1921" max="1921" width="12.85546875" style="49" bestFit="1" customWidth="1"/>
    <col min="1922" max="1922" width="8.140625" style="49" bestFit="1" customWidth="1"/>
    <col min="1923" max="1924" width="11.85546875" style="49" bestFit="1" customWidth="1"/>
    <col min="1925" max="1925" width="9" style="49" bestFit="1" customWidth="1"/>
    <col min="1926" max="1926" width="10.85546875" style="49" bestFit="1" customWidth="1"/>
    <col min="1927" max="1927" width="8.28515625" style="49" bestFit="1" customWidth="1"/>
    <col min="1928" max="1928" width="8.7109375" style="49" bestFit="1" customWidth="1"/>
    <col min="1929" max="1929" width="9" style="49" bestFit="1" customWidth="1"/>
    <col min="1930" max="1930" width="8.28515625" style="49" bestFit="1" customWidth="1"/>
    <col min="1931" max="1931" width="7.42578125" style="49" bestFit="1" customWidth="1"/>
    <col min="1932" max="1932" width="15.42578125" style="49" bestFit="1" customWidth="1"/>
    <col min="1933" max="1933" width="9.28515625" style="49" bestFit="1" customWidth="1"/>
    <col min="1934" max="1934" width="11.7109375" style="49" bestFit="1" customWidth="1"/>
    <col min="1935" max="1935" width="12.7109375" style="49" bestFit="1" customWidth="1"/>
    <col min="1936" max="1936" width="11.42578125" style="49" bestFit="1" customWidth="1"/>
    <col min="1937" max="1937" width="5.140625" style="49" bestFit="1" customWidth="1"/>
    <col min="1938" max="1938" width="6.42578125" style="49" bestFit="1" customWidth="1"/>
    <col min="1939" max="1939" width="11" style="49" bestFit="1" customWidth="1"/>
    <col min="1940" max="1940" width="17.28515625" style="49" bestFit="1" customWidth="1"/>
    <col min="1941" max="2104" width="10.85546875" style="49"/>
    <col min="2105" max="2105" width="17.85546875" style="49" bestFit="1" customWidth="1"/>
    <col min="2106" max="2106" width="33.42578125" style="49" bestFit="1" customWidth="1"/>
    <col min="2107" max="2107" width="21.28515625" style="49" bestFit="1" customWidth="1"/>
    <col min="2108" max="2108" width="18.42578125" style="49" bestFit="1" customWidth="1"/>
    <col min="2109" max="2109" width="9.7109375" style="49" bestFit="1" customWidth="1"/>
    <col min="2110" max="2110" width="10.7109375" style="49" bestFit="1" customWidth="1"/>
    <col min="2111" max="2111" width="28.7109375" style="49" bestFit="1" customWidth="1"/>
    <col min="2112" max="2112" width="3.140625" style="49" bestFit="1" customWidth="1"/>
    <col min="2113" max="2113" width="3.42578125" style="49" bestFit="1" customWidth="1"/>
    <col min="2114" max="2114" width="32.28515625" style="49" bestFit="1" customWidth="1"/>
    <col min="2115" max="2115" width="5" style="49" bestFit="1" customWidth="1"/>
    <col min="2116" max="2116" width="5.7109375" style="49" bestFit="1" customWidth="1"/>
    <col min="2117" max="2117" width="7.140625" style="49" bestFit="1" customWidth="1"/>
    <col min="2118" max="2118" width="23.7109375" style="49" bestFit="1" customWidth="1"/>
    <col min="2119" max="2119" width="26.140625" style="49" bestFit="1" customWidth="1"/>
    <col min="2120" max="2120" width="6.42578125" style="49" bestFit="1" customWidth="1"/>
    <col min="2121" max="2121" width="26.42578125" style="49" bestFit="1" customWidth="1"/>
    <col min="2122" max="2122" width="10.85546875" style="49"/>
    <col min="2123" max="2123" width="15.28515625" style="49" bestFit="1" customWidth="1"/>
    <col min="2124" max="2124" width="4.85546875" style="49" bestFit="1" customWidth="1"/>
    <col min="2125" max="2125" width="8" style="49" bestFit="1" customWidth="1"/>
    <col min="2126" max="2126" width="10.28515625" style="49" bestFit="1" customWidth="1"/>
    <col min="2127" max="2127" width="29.28515625" style="49" bestFit="1" customWidth="1"/>
    <col min="2128" max="2128" width="12.42578125" style="49" bestFit="1" customWidth="1"/>
    <col min="2129" max="2129" width="10" style="49" bestFit="1" customWidth="1"/>
    <col min="2130" max="2130" width="10.42578125" style="49" bestFit="1" customWidth="1"/>
    <col min="2131" max="2131" width="11" style="49" bestFit="1" customWidth="1"/>
    <col min="2132" max="2132" width="24.140625" style="49" bestFit="1" customWidth="1"/>
    <col min="2133" max="2133" width="10.7109375" style="49" bestFit="1" customWidth="1"/>
    <col min="2134" max="2134" width="32.85546875" style="49" bestFit="1" customWidth="1"/>
    <col min="2135" max="2135" width="13.85546875" style="49" bestFit="1" customWidth="1"/>
    <col min="2136" max="2136" width="11" style="49" bestFit="1" customWidth="1"/>
    <col min="2137" max="2137" width="23.42578125" style="49" bestFit="1" customWidth="1"/>
    <col min="2138" max="2138" width="10.7109375" style="49" bestFit="1" customWidth="1"/>
    <col min="2139" max="2139" width="8" style="49" bestFit="1" customWidth="1"/>
    <col min="2140" max="2140" width="12.7109375" style="49" bestFit="1" customWidth="1"/>
    <col min="2141" max="2141" width="7.42578125" style="49" bestFit="1" customWidth="1"/>
    <col min="2142" max="2142" width="8.42578125" style="49" bestFit="1" customWidth="1"/>
    <col min="2143" max="2143" width="6.42578125" style="49" bestFit="1" customWidth="1"/>
    <col min="2144" max="2144" width="10.85546875" style="49" bestFit="1" customWidth="1"/>
    <col min="2145" max="2145" width="5.85546875" style="49" bestFit="1" customWidth="1"/>
    <col min="2146" max="2146" width="10.7109375" style="49" bestFit="1" customWidth="1"/>
    <col min="2147" max="2147" width="3.42578125" style="49" bestFit="1" customWidth="1"/>
    <col min="2148" max="2148" width="6.42578125" style="49" bestFit="1" customWidth="1"/>
    <col min="2149" max="2149" width="8.28515625" style="49" bestFit="1" customWidth="1"/>
    <col min="2150" max="2151" width="10.7109375" style="49" bestFit="1" customWidth="1"/>
    <col min="2152" max="2152" width="3.140625" style="49" bestFit="1" customWidth="1"/>
    <col min="2153" max="2153" width="9.42578125" style="49" bestFit="1" customWidth="1"/>
    <col min="2154" max="2154" width="3.42578125" style="49" bestFit="1" customWidth="1"/>
    <col min="2155" max="2155" width="4" style="49" bestFit="1" customWidth="1"/>
    <col min="2156" max="2156" width="7" style="49" bestFit="1" customWidth="1"/>
    <col min="2157" max="2157" width="8" style="49" bestFit="1" customWidth="1"/>
    <col min="2158" max="2158" width="9.28515625" style="49" bestFit="1" customWidth="1"/>
    <col min="2159" max="2159" width="8.140625" style="49" bestFit="1" customWidth="1"/>
    <col min="2160" max="2160" width="7.7109375" style="49" bestFit="1" customWidth="1"/>
    <col min="2161" max="2161" width="6.28515625" style="49" bestFit="1" customWidth="1"/>
    <col min="2162" max="2162" width="4.7109375" style="49" bestFit="1" customWidth="1"/>
    <col min="2163" max="2163" width="6.28515625" style="49" bestFit="1" customWidth="1"/>
    <col min="2164" max="2164" width="10.7109375" style="49" bestFit="1" customWidth="1"/>
    <col min="2165" max="2165" width="15.140625" style="49" bestFit="1" customWidth="1"/>
    <col min="2166" max="2166" width="9.28515625" style="49" bestFit="1" customWidth="1"/>
    <col min="2167" max="2167" width="12.28515625" style="49" bestFit="1" customWidth="1"/>
    <col min="2168" max="2168" width="5" style="49" bestFit="1" customWidth="1"/>
    <col min="2169" max="2170" width="8.7109375" style="49" bestFit="1" customWidth="1"/>
    <col min="2171" max="2171" width="3.28515625" style="49" bestFit="1" customWidth="1"/>
    <col min="2172" max="2172" width="10.7109375" style="49" bestFit="1" customWidth="1"/>
    <col min="2173" max="2173" width="33.42578125" style="49" bestFit="1" customWidth="1"/>
    <col min="2174" max="2174" width="12.7109375" style="49" bestFit="1" customWidth="1"/>
    <col min="2175" max="2175" width="11.7109375" style="49" bestFit="1" customWidth="1"/>
    <col min="2176" max="2176" width="12.42578125" style="49" bestFit="1" customWidth="1"/>
    <col min="2177" max="2177" width="12.85546875" style="49" bestFit="1" customWidth="1"/>
    <col min="2178" max="2178" width="8.140625" style="49" bestFit="1" customWidth="1"/>
    <col min="2179" max="2180" width="11.85546875" style="49" bestFit="1" customWidth="1"/>
    <col min="2181" max="2181" width="9" style="49" bestFit="1" customWidth="1"/>
    <col min="2182" max="2182" width="10.85546875" style="49" bestFit="1" customWidth="1"/>
    <col min="2183" max="2183" width="8.28515625" style="49" bestFit="1" customWidth="1"/>
    <col min="2184" max="2184" width="8.7109375" style="49" bestFit="1" customWidth="1"/>
    <col min="2185" max="2185" width="9" style="49" bestFit="1" customWidth="1"/>
    <col min="2186" max="2186" width="8.28515625" style="49" bestFit="1" customWidth="1"/>
    <col min="2187" max="2187" width="7.42578125" style="49" bestFit="1" customWidth="1"/>
    <col min="2188" max="2188" width="15.42578125" style="49" bestFit="1" customWidth="1"/>
    <col min="2189" max="2189" width="9.28515625" style="49" bestFit="1" customWidth="1"/>
    <col min="2190" max="2190" width="11.7109375" style="49" bestFit="1" customWidth="1"/>
    <col min="2191" max="2191" width="12.7109375" style="49" bestFit="1" customWidth="1"/>
    <col min="2192" max="2192" width="11.42578125" style="49" bestFit="1" customWidth="1"/>
    <col min="2193" max="2193" width="5.140625" style="49" bestFit="1" customWidth="1"/>
    <col min="2194" max="2194" width="6.42578125" style="49" bestFit="1" customWidth="1"/>
    <col min="2195" max="2195" width="11" style="49" bestFit="1" customWidth="1"/>
    <col min="2196" max="2196" width="17.28515625" style="49" bestFit="1" customWidth="1"/>
    <col min="2197" max="2360" width="10.85546875" style="49"/>
    <col min="2361" max="2361" width="17.85546875" style="49" bestFit="1" customWidth="1"/>
    <col min="2362" max="2362" width="33.42578125" style="49" bestFit="1" customWidth="1"/>
    <col min="2363" max="2363" width="21.28515625" style="49" bestFit="1" customWidth="1"/>
    <col min="2364" max="2364" width="18.42578125" style="49" bestFit="1" customWidth="1"/>
    <col min="2365" max="2365" width="9.7109375" style="49" bestFit="1" customWidth="1"/>
    <col min="2366" max="2366" width="10.7109375" style="49" bestFit="1" customWidth="1"/>
    <col min="2367" max="2367" width="28.7109375" style="49" bestFit="1" customWidth="1"/>
    <col min="2368" max="2368" width="3.140625" style="49" bestFit="1" customWidth="1"/>
    <col min="2369" max="2369" width="3.42578125" style="49" bestFit="1" customWidth="1"/>
    <col min="2370" max="2370" width="32.28515625" style="49" bestFit="1" customWidth="1"/>
    <col min="2371" max="2371" width="5" style="49" bestFit="1" customWidth="1"/>
    <col min="2372" max="2372" width="5.7109375" style="49" bestFit="1" customWidth="1"/>
    <col min="2373" max="2373" width="7.140625" style="49" bestFit="1" customWidth="1"/>
    <col min="2374" max="2374" width="23.7109375" style="49" bestFit="1" customWidth="1"/>
    <col min="2375" max="2375" width="26.140625" style="49" bestFit="1" customWidth="1"/>
    <col min="2376" max="2376" width="6.42578125" style="49" bestFit="1" customWidth="1"/>
    <col min="2377" max="2377" width="26.42578125" style="49" bestFit="1" customWidth="1"/>
    <col min="2378" max="2378" width="10.85546875" style="49"/>
    <col min="2379" max="2379" width="15.28515625" style="49" bestFit="1" customWidth="1"/>
    <col min="2380" max="2380" width="4.85546875" style="49" bestFit="1" customWidth="1"/>
    <col min="2381" max="2381" width="8" style="49" bestFit="1" customWidth="1"/>
    <col min="2382" max="2382" width="10.28515625" style="49" bestFit="1" customWidth="1"/>
    <col min="2383" max="2383" width="29.28515625" style="49" bestFit="1" customWidth="1"/>
    <col min="2384" max="2384" width="12.42578125" style="49" bestFit="1" customWidth="1"/>
    <col min="2385" max="2385" width="10" style="49" bestFit="1" customWidth="1"/>
    <col min="2386" max="2386" width="10.42578125" style="49" bestFit="1" customWidth="1"/>
    <col min="2387" max="2387" width="11" style="49" bestFit="1" customWidth="1"/>
    <col min="2388" max="2388" width="24.140625" style="49" bestFit="1" customWidth="1"/>
    <col min="2389" max="2389" width="10.7109375" style="49" bestFit="1" customWidth="1"/>
    <col min="2390" max="2390" width="32.85546875" style="49" bestFit="1" customWidth="1"/>
    <col min="2391" max="2391" width="13.85546875" style="49" bestFit="1" customWidth="1"/>
    <col min="2392" max="2392" width="11" style="49" bestFit="1" customWidth="1"/>
    <col min="2393" max="2393" width="23.42578125" style="49" bestFit="1" customWidth="1"/>
    <col min="2394" max="2394" width="10.7109375" style="49" bestFit="1" customWidth="1"/>
    <col min="2395" max="2395" width="8" style="49" bestFit="1" customWidth="1"/>
    <col min="2396" max="2396" width="12.7109375" style="49" bestFit="1" customWidth="1"/>
    <col min="2397" max="2397" width="7.42578125" style="49" bestFit="1" customWidth="1"/>
    <col min="2398" max="2398" width="8.42578125" style="49" bestFit="1" customWidth="1"/>
    <col min="2399" max="2399" width="6.42578125" style="49" bestFit="1" customWidth="1"/>
    <col min="2400" max="2400" width="10.85546875" style="49" bestFit="1" customWidth="1"/>
    <col min="2401" max="2401" width="5.85546875" style="49" bestFit="1" customWidth="1"/>
    <col min="2402" max="2402" width="10.7109375" style="49" bestFit="1" customWidth="1"/>
    <col min="2403" max="2403" width="3.42578125" style="49" bestFit="1" customWidth="1"/>
    <col min="2404" max="2404" width="6.42578125" style="49" bestFit="1" customWidth="1"/>
    <col min="2405" max="2405" width="8.28515625" style="49" bestFit="1" customWidth="1"/>
    <col min="2406" max="2407" width="10.7109375" style="49" bestFit="1" customWidth="1"/>
    <col min="2408" max="2408" width="3.140625" style="49" bestFit="1" customWidth="1"/>
    <col min="2409" max="2409" width="9.42578125" style="49" bestFit="1" customWidth="1"/>
    <col min="2410" max="2410" width="3.42578125" style="49" bestFit="1" customWidth="1"/>
    <col min="2411" max="2411" width="4" style="49" bestFit="1" customWidth="1"/>
    <col min="2412" max="2412" width="7" style="49" bestFit="1" customWidth="1"/>
    <col min="2413" max="2413" width="8" style="49" bestFit="1" customWidth="1"/>
    <col min="2414" max="2414" width="9.28515625" style="49" bestFit="1" customWidth="1"/>
    <col min="2415" max="2415" width="8.140625" style="49" bestFit="1" customWidth="1"/>
    <col min="2416" max="2416" width="7.7109375" style="49" bestFit="1" customWidth="1"/>
    <col min="2417" max="2417" width="6.28515625" style="49" bestFit="1" customWidth="1"/>
    <col min="2418" max="2418" width="4.7109375" style="49" bestFit="1" customWidth="1"/>
    <col min="2419" max="2419" width="6.28515625" style="49" bestFit="1" customWidth="1"/>
    <col min="2420" max="2420" width="10.7109375" style="49" bestFit="1" customWidth="1"/>
    <col min="2421" max="2421" width="15.140625" style="49" bestFit="1" customWidth="1"/>
    <col min="2422" max="2422" width="9.28515625" style="49" bestFit="1" customWidth="1"/>
    <col min="2423" max="2423" width="12.28515625" style="49" bestFit="1" customWidth="1"/>
    <col min="2424" max="2424" width="5" style="49" bestFit="1" customWidth="1"/>
    <col min="2425" max="2426" width="8.7109375" style="49" bestFit="1" customWidth="1"/>
    <col min="2427" max="2427" width="3.28515625" style="49" bestFit="1" customWidth="1"/>
    <col min="2428" max="2428" width="10.7109375" style="49" bestFit="1" customWidth="1"/>
    <col min="2429" max="2429" width="33.42578125" style="49" bestFit="1" customWidth="1"/>
    <col min="2430" max="2430" width="12.7109375" style="49" bestFit="1" customWidth="1"/>
    <col min="2431" max="2431" width="11.7109375" style="49" bestFit="1" customWidth="1"/>
    <col min="2432" max="2432" width="12.42578125" style="49" bestFit="1" customWidth="1"/>
    <col min="2433" max="2433" width="12.85546875" style="49" bestFit="1" customWidth="1"/>
    <col min="2434" max="2434" width="8.140625" style="49" bestFit="1" customWidth="1"/>
    <col min="2435" max="2436" width="11.85546875" style="49" bestFit="1" customWidth="1"/>
    <col min="2437" max="2437" width="9" style="49" bestFit="1" customWidth="1"/>
    <col min="2438" max="2438" width="10.85546875" style="49" bestFit="1" customWidth="1"/>
    <col min="2439" max="2439" width="8.28515625" style="49" bestFit="1" customWidth="1"/>
    <col min="2440" max="2440" width="8.7109375" style="49" bestFit="1" customWidth="1"/>
    <col min="2441" max="2441" width="9" style="49" bestFit="1" customWidth="1"/>
    <col min="2442" max="2442" width="8.28515625" style="49" bestFit="1" customWidth="1"/>
    <col min="2443" max="2443" width="7.42578125" style="49" bestFit="1" customWidth="1"/>
    <col min="2444" max="2444" width="15.42578125" style="49" bestFit="1" customWidth="1"/>
    <col min="2445" max="2445" width="9.28515625" style="49" bestFit="1" customWidth="1"/>
    <col min="2446" max="2446" width="11.7109375" style="49" bestFit="1" customWidth="1"/>
    <col min="2447" max="2447" width="12.7109375" style="49" bestFit="1" customWidth="1"/>
    <col min="2448" max="2448" width="11.42578125" style="49" bestFit="1" customWidth="1"/>
    <col min="2449" max="2449" width="5.140625" style="49" bestFit="1" customWidth="1"/>
    <col min="2450" max="2450" width="6.42578125" style="49" bestFit="1" customWidth="1"/>
    <col min="2451" max="2451" width="11" style="49" bestFit="1" customWidth="1"/>
    <col min="2452" max="2452" width="17.28515625" style="49" bestFit="1" customWidth="1"/>
    <col min="2453" max="2616" width="10.85546875" style="49"/>
    <col min="2617" max="2617" width="17.85546875" style="49" bestFit="1" customWidth="1"/>
    <col min="2618" max="2618" width="33.42578125" style="49" bestFit="1" customWidth="1"/>
    <col min="2619" max="2619" width="21.28515625" style="49" bestFit="1" customWidth="1"/>
    <col min="2620" max="2620" width="18.42578125" style="49" bestFit="1" customWidth="1"/>
    <col min="2621" max="2621" width="9.7109375" style="49" bestFit="1" customWidth="1"/>
    <col min="2622" max="2622" width="10.7109375" style="49" bestFit="1" customWidth="1"/>
    <col min="2623" max="2623" width="28.7109375" style="49" bestFit="1" customWidth="1"/>
    <col min="2624" max="2624" width="3.140625" style="49" bestFit="1" customWidth="1"/>
    <col min="2625" max="2625" width="3.42578125" style="49" bestFit="1" customWidth="1"/>
    <col min="2626" max="2626" width="32.28515625" style="49" bestFit="1" customWidth="1"/>
    <col min="2627" max="2627" width="5" style="49" bestFit="1" customWidth="1"/>
    <col min="2628" max="2628" width="5.7109375" style="49" bestFit="1" customWidth="1"/>
    <col min="2629" max="2629" width="7.140625" style="49" bestFit="1" customWidth="1"/>
    <col min="2630" max="2630" width="23.7109375" style="49" bestFit="1" customWidth="1"/>
    <col min="2631" max="2631" width="26.140625" style="49" bestFit="1" customWidth="1"/>
    <col min="2632" max="2632" width="6.42578125" style="49" bestFit="1" customWidth="1"/>
    <col min="2633" max="2633" width="26.42578125" style="49" bestFit="1" customWidth="1"/>
    <col min="2634" max="2634" width="10.85546875" style="49"/>
    <col min="2635" max="2635" width="15.28515625" style="49" bestFit="1" customWidth="1"/>
    <col min="2636" max="2636" width="4.85546875" style="49" bestFit="1" customWidth="1"/>
    <col min="2637" max="2637" width="8" style="49" bestFit="1" customWidth="1"/>
    <col min="2638" max="2638" width="10.28515625" style="49" bestFit="1" customWidth="1"/>
    <col min="2639" max="2639" width="29.28515625" style="49" bestFit="1" customWidth="1"/>
    <col min="2640" max="2640" width="12.42578125" style="49" bestFit="1" customWidth="1"/>
    <col min="2641" max="2641" width="10" style="49" bestFit="1" customWidth="1"/>
    <col min="2642" max="2642" width="10.42578125" style="49" bestFit="1" customWidth="1"/>
    <col min="2643" max="2643" width="11" style="49" bestFit="1" customWidth="1"/>
    <col min="2644" max="2644" width="24.140625" style="49" bestFit="1" customWidth="1"/>
    <col min="2645" max="2645" width="10.7109375" style="49" bestFit="1" customWidth="1"/>
    <col min="2646" max="2646" width="32.85546875" style="49" bestFit="1" customWidth="1"/>
    <col min="2647" max="2647" width="13.85546875" style="49" bestFit="1" customWidth="1"/>
    <col min="2648" max="2648" width="11" style="49" bestFit="1" customWidth="1"/>
    <col min="2649" max="2649" width="23.42578125" style="49" bestFit="1" customWidth="1"/>
    <col min="2650" max="2650" width="10.7109375" style="49" bestFit="1" customWidth="1"/>
    <col min="2651" max="2651" width="8" style="49" bestFit="1" customWidth="1"/>
    <col min="2652" max="2652" width="12.7109375" style="49" bestFit="1" customWidth="1"/>
    <col min="2653" max="2653" width="7.42578125" style="49" bestFit="1" customWidth="1"/>
    <col min="2654" max="2654" width="8.42578125" style="49" bestFit="1" customWidth="1"/>
    <col min="2655" max="2655" width="6.42578125" style="49" bestFit="1" customWidth="1"/>
    <col min="2656" max="2656" width="10.85546875" style="49" bestFit="1" customWidth="1"/>
    <col min="2657" max="2657" width="5.85546875" style="49" bestFit="1" customWidth="1"/>
    <col min="2658" max="2658" width="10.7109375" style="49" bestFit="1" customWidth="1"/>
    <col min="2659" max="2659" width="3.42578125" style="49" bestFit="1" customWidth="1"/>
    <col min="2660" max="2660" width="6.42578125" style="49" bestFit="1" customWidth="1"/>
    <col min="2661" max="2661" width="8.28515625" style="49" bestFit="1" customWidth="1"/>
    <col min="2662" max="2663" width="10.7109375" style="49" bestFit="1" customWidth="1"/>
    <col min="2664" max="2664" width="3.140625" style="49" bestFit="1" customWidth="1"/>
    <col min="2665" max="2665" width="9.42578125" style="49" bestFit="1" customWidth="1"/>
    <col min="2666" max="2666" width="3.42578125" style="49" bestFit="1" customWidth="1"/>
    <col min="2667" max="2667" width="4" style="49" bestFit="1" customWidth="1"/>
    <col min="2668" max="2668" width="7" style="49" bestFit="1" customWidth="1"/>
    <col min="2669" max="2669" width="8" style="49" bestFit="1" customWidth="1"/>
    <col min="2670" max="2670" width="9.28515625" style="49" bestFit="1" customWidth="1"/>
    <col min="2671" max="2671" width="8.140625" style="49" bestFit="1" customWidth="1"/>
    <col min="2672" max="2672" width="7.7109375" style="49" bestFit="1" customWidth="1"/>
    <col min="2673" max="2673" width="6.28515625" style="49" bestFit="1" customWidth="1"/>
    <col min="2674" max="2674" width="4.7109375" style="49" bestFit="1" customWidth="1"/>
    <col min="2675" max="2675" width="6.28515625" style="49" bestFit="1" customWidth="1"/>
    <col min="2676" max="2676" width="10.7109375" style="49" bestFit="1" customWidth="1"/>
    <col min="2677" max="2677" width="15.140625" style="49" bestFit="1" customWidth="1"/>
    <col min="2678" max="2678" width="9.28515625" style="49" bestFit="1" customWidth="1"/>
    <col min="2679" max="2679" width="12.28515625" style="49" bestFit="1" customWidth="1"/>
    <col min="2680" max="2680" width="5" style="49" bestFit="1" customWidth="1"/>
    <col min="2681" max="2682" width="8.7109375" style="49" bestFit="1" customWidth="1"/>
    <col min="2683" max="2683" width="3.28515625" style="49" bestFit="1" customWidth="1"/>
    <col min="2684" max="2684" width="10.7109375" style="49" bestFit="1" customWidth="1"/>
    <col min="2685" max="2685" width="33.42578125" style="49" bestFit="1" customWidth="1"/>
    <col min="2686" max="2686" width="12.7109375" style="49" bestFit="1" customWidth="1"/>
    <col min="2687" max="2687" width="11.7109375" style="49" bestFit="1" customWidth="1"/>
    <col min="2688" max="2688" width="12.42578125" style="49" bestFit="1" customWidth="1"/>
    <col min="2689" max="2689" width="12.85546875" style="49" bestFit="1" customWidth="1"/>
    <col min="2690" max="2690" width="8.140625" style="49" bestFit="1" customWidth="1"/>
    <col min="2691" max="2692" width="11.85546875" style="49" bestFit="1" customWidth="1"/>
    <col min="2693" max="2693" width="9" style="49" bestFit="1" customWidth="1"/>
    <col min="2694" max="2694" width="10.85546875" style="49" bestFit="1" customWidth="1"/>
    <col min="2695" max="2695" width="8.28515625" style="49" bestFit="1" customWidth="1"/>
    <col min="2696" max="2696" width="8.7109375" style="49" bestFit="1" customWidth="1"/>
    <col min="2697" max="2697" width="9" style="49" bestFit="1" customWidth="1"/>
    <col min="2698" max="2698" width="8.28515625" style="49" bestFit="1" customWidth="1"/>
    <col min="2699" max="2699" width="7.42578125" style="49" bestFit="1" customWidth="1"/>
    <col min="2700" max="2700" width="15.42578125" style="49" bestFit="1" customWidth="1"/>
    <col min="2701" max="2701" width="9.28515625" style="49" bestFit="1" customWidth="1"/>
    <col min="2702" max="2702" width="11.7109375" style="49" bestFit="1" customWidth="1"/>
    <col min="2703" max="2703" width="12.7109375" style="49" bestFit="1" customWidth="1"/>
    <col min="2704" max="2704" width="11.42578125" style="49" bestFit="1" customWidth="1"/>
    <col min="2705" max="2705" width="5.140625" style="49" bestFit="1" customWidth="1"/>
    <col min="2706" max="2706" width="6.42578125" style="49" bestFit="1" customWidth="1"/>
    <col min="2707" max="2707" width="11" style="49" bestFit="1" customWidth="1"/>
    <col min="2708" max="2708" width="17.28515625" style="49" bestFit="1" customWidth="1"/>
    <col min="2709" max="2872" width="10.85546875" style="49"/>
    <col min="2873" max="2873" width="17.85546875" style="49" bestFit="1" customWidth="1"/>
    <col min="2874" max="2874" width="33.42578125" style="49" bestFit="1" customWidth="1"/>
    <col min="2875" max="2875" width="21.28515625" style="49" bestFit="1" customWidth="1"/>
    <col min="2876" max="2876" width="18.42578125" style="49" bestFit="1" customWidth="1"/>
    <col min="2877" max="2877" width="9.7109375" style="49" bestFit="1" customWidth="1"/>
    <col min="2878" max="2878" width="10.7109375" style="49" bestFit="1" customWidth="1"/>
    <col min="2879" max="2879" width="28.7109375" style="49" bestFit="1" customWidth="1"/>
    <col min="2880" max="2880" width="3.140625" style="49" bestFit="1" customWidth="1"/>
    <col min="2881" max="2881" width="3.42578125" style="49" bestFit="1" customWidth="1"/>
    <col min="2882" max="2882" width="32.28515625" style="49" bestFit="1" customWidth="1"/>
    <col min="2883" max="2883" width="5" style="49" bestFit="1" customWidth="1"/>
    <col min="2884" max="2884" width="5.7109375" style="49" bestFit="1" customWidth="1"/>
    <col min="2885" max="2885" width="7.140625" style="49" bestFit="1" customWidth="1"/>
    <col min="2886" max="2886" width="23.7109375" style="49" bestFit="1" customWidth="1"/>
    <col min="2887" max="2887" width="26.140625" style="49" bestFit="1" customWidth="1"/>
    <col min="2888" max="2888" width="6.42578125" style="49" bestFit="1" customWidth="1"/>
    <col min="2889" max="2889" width="26.42578125" style="49" bestFit="1" customWidth="1"/>
    <col min="2890" max="2890" width="10.85546875" style="49"/>
    <col min="2891" max="2891" width="15.28515625" style="49" bestFit="1" customWidth="1"/>
    <col min="2892" max="2892" width="4.85546875" style="49" bestFit="1" customWidth="1"/>
    <col min="2893" max="2893" width="8" style="49" bestFit="1" customWidth="1"/>
    <col min="2894" max="2894" width="10.28515625" style="49" bestFit="1" customWidth="1"/>
    <col min="2895" max="2895" width="29.28515625" style="49" bestFit="1" customWidth="1"/>
    <col min="2896" max="2896" width="12.42578125" style="49" bestFit="1" customWidth="1"/>
    <col min="2897" max="2897" width="10" style="49" bestFit="1" customWidth="1"/>
    <col min="2898" max="2898" width="10.42578125" style="49" bestFit="1" customWidth="1"/>
    <col min="2899" max="2899" width="11" style="49" bestFit="1" customWidth="1"/>
    <col min="2900" max="2900" width="24.140625" style="49" bestFit="1" customWidth="1"/>
    <col min="2901" max="2901" width="10.7109375" style="49" bestFit="1" customWidth="1"/>
    <col min="2902" max="2902" width="32.85546875" style="49" bestFit="1" customWidth="1"/>
    <col min="2903" max="2903" width="13.85546875" style="49" bestFit="1" customWidth="1"/>
    <col min="2904" max="2904" width="11" style="49" bestFit="1" customWidth="1"/>
    <col min="2905" max="2905" width="23.42578125" style="49" bestFit="1" customWidth="1"/>
    <col min="2906" max="2906" width="10.7109375" style="49" bestFit="1" customWidth="1"/>
    <col min="2907" max="2907" width="8" style="49" bestFit="1" customWidth="1"/>
    <col min="2908" max="2908" width="12.7109375" style="49" bestFit="1" customWidth="1"/>
    <col min="2909" max="2909" width="7.42578125" style="49" bestFit="1" customWidth="1"/>
    <col min="2910" max="2910" width="8.42578125" style="49" bestFit="1" customWidth="1"/>
    <col min="2911" max="2911" width="6.42578125" style="49" bestFit="1" customWidth="1"/>
    <col min="2912" max="2912" width="10.85546875" style="49" bestFit="1" customWidth="1"/>
    <col min="2913" max="2913" width="5.85546875" style="49" bestFit="1" customWidth="1"/>
    <col min="2914" max="2914" width="10.7109375" style="49" bestFit="1" customWidth="1"/>
    <col min="2915" max="2915" width="3.42578125" style="49" bestFit="1" customWidth="1"/>
    <col min="2916" max="2916" width="6.42578125" style="49" bestFit="1" customWidth="1"/>
    <col min="2917" max="2917" width="8.28515625" style="49" bestFit="1" customWidth="1"/>
    <col min="2918" max="2919" width="10.7109375" style="49" bestFit="1" customWidth="1"/>
    <col min="2920" max="2920" width="3.140625" style="49" bestFit="1" customWidth="1"/>
    <col min="2921" max="2921" width="9.42578125" style="49" bestFit="1" customWidth="1"/>
    <col min="2922" max="2922" width="3.42578125" style="49" bestFit="1" customWidth="1"/>
    <col min="2923" max="2923" width="4" style="49" bestFit="1" customWidth="1"/>
    <col min="2924" max="2924" width="7" style="49" bestFit="1" customWidth="1"/>
    <col min="2925" max="2925" width="8" style="49" bestFit="1" customWidth="1"/>
    <col min="2926" max="2926" width="9.28515625" style="49" bestFit="1" customWidth="1"/>
    <col min="2927" max="2927" width="8.140625" style="49" bestFit="1" customWidth="1"/>
    <col min="2928" max="2928" width="7.7109375" style="49" bestFit="1" customWidth="1"/>
    <col min="2929" max="2929" width="6.28515625" style="49" bestFit="1" customWidth="1"/>
    <col min="2930" max="2930" width="4.7109375" style="49" bestFit="1" customWidth="1"/>
    <col min="2931" max="2931" width="6.28515625" style="49" bestFit="1" customWidth="1"/>
    <col min="2932" max="2932" width="10.7109375" style="49" bestFit="1" customWidth="1"/>
    <col min="2933" max="2933" width="15.140625" style="49" bestFit="1" customWidth="1"/>
    <col min="2934" max="2934" width="9.28515625" style="49" bestFit="1" customWidth="1"/>
    <col min="2935" max="2935" width="12.28515625" style="49" bestFit="1" customWidth="1"/>
    <col min="2936" max="2936" width="5" style="49" bestFit="1" customWidth="1"/>
    <col min="2937" max="2938" width="8.7109375" style="49" bestFit="1" customWidth="1"/>
    <col min="2939" max="2939" width="3.28515625" style="49" bestFit="1" customWidth="1"/>
    <col min="2940" max="2940" width="10.7109375" style="49" bestFit="1" customWidth="1"/>
    <col min="2941" max="2941" width="33.42578125" style="49" bestFit="1" customWidth="1"/>
    <col min="2942" max="2942" width="12.7109375" style="49" bestFit="1" customWidth="1"/>
    <col min="2943" max="2943" width="11.7109375" style="49" bestFit="1" customWidth="1"/>
    <col min="2944" max="2944" width="12.42578125" style="49" bestFit="1" customWidth="1"/>
    <col min="2945" max="2945" width="12.85546875" style="49" bestFit="1" customWidth="1"/>
    <col min="2946" max="2946" width="8.140625" style="49" bestFit="1" customWidth="1"/>
    <col min="2947" max="2948" width="11.85546875" style="49" bestFit="1" customWidth="1"/>
    <col min="2949" max="2949" width="9" style="49" bestFit="1" customWidth="1"/>
    <col min="2950" max="2950" width="10.85546875" style="49" bestFit="1" customWidth="1"/>
    <col min="2951" max="2951" width="8.28515625" style="49" bestFit="1" customWidth="1"/>
    <col min="2952" max="2952" width="8.7109375" style="49" bestFit="1" customWidth="1"/>
    <col min="2953" max="2953" width="9" style="49" bestFit="1" customWidth="1"/>
    <col min="2954" max="2954" width="8.28515625" style="49" bestFit="1" customWidth="1"/>
    <col min="2955" max="2955" width="7.42578125" style="49" bestFit="1" customWidth="1"/>
    <col min="2956" max="2956" width="15.42578125" style="49" bestFit="1" customWidth="1"/>
    <col min="2957" max="2957" width="9.28515625" style="49" bestFit="1" customWidth="1"/>
    <col min="2958" max="2958" width="11.7109375" style="49" bestFit="1" customWidth="1"/>
    <col min="2959" max="2959" width="12.7109375" style="49" bestFit="1" customWidth="1"/>
    <col min="2960" max="2960" width="11.42578125" style="49" bestFit="1" customWidth="1"/>
    <col min="2961" max="2961" width="5.140625" style="49" bestFit="1" customWidth="1"/>
    <col min="2962" max="2962" width="6.42578125" style="49" bestFit="1" customWidth="1"/>
    <col min="2963" max="2963" width="11" style="49" bestFit="1" customWidth="1"/>
    <col min="2964" max="2964" width="17.28515625" style="49" bestFit="1" customWidth="1"/>
    <col min="2965" max="3128" width="10.85546875" style="49"/>
    <col min="3129" max="3129" width="17.85546875" style="49" bestFit="1" customWidth="1"/>
    <col min="3130" max="3130" width="33.42578125" style="49" bestFit="1" customWidth="1"/>
    <col min="3131" max="3131" width="21.28515625" style="49" bestFit="1" customWidth="1"/>
    <col min="3132" max="3132" width="18.42578125" style="49" bestFit="1" customWidth="1"/>
    <col min="3133" max="3133" width="9.7109375" style="49" bestFit="1" customWidth="1"/>
    <col min="3134" max="3134" width="10.7109375" style="49" bestFit="1" customWidth="1"/>
    <col min="3135" max="3135" width="28.7109375" style="49" bestFit="1" customWidth="1"/>
    <col min="3136" max="3136" width="3.140625" style="49" bestFit="1" customWidth="1"/>
    <col min="3137" max="3137" width="3.42578125" style="49" bestFit="1" customWidth="1"/>
    <col min="3138" max="3138" width="32.28515625" style="49" bestFit="1" customWidth="1"/>
    <col min="3139" max="3139" width="5" style="49" bestFit="1" customWidth="1"/>
    <col min="3140" max="3140" width="5.7109375" style="49" bestFit="1" customWidth="1"/>
    <col min="3141" max="3141" width="7.140625" style="49" bestFit="1" customWidth="1"/>
    <col min="3142" max="3142" width="23.7109375" style="49" bestFit="1" customWidth="1"/>
    <col min="3143" max="3143" width="26.140625" style="49" bestFit="1" customWidth="1"/>
    <col min="3144" max="3144" width="6.42578125" style="49" bestFit="1" customWidth="1"/>
    <col min="3145" max="3145" width="26.42578125" style="49" bestFit="1" customWidth="1"/>
    <col min="3146" max="3146" width="10.85546875" style="49"/>
    <col min="3147" max="3147" width="15.28515625" style="49" bestFit="1" customWidth="1"/>
    <col min="3148" max="3148" width="4.85546875" style="49" bestFit="1" customWidth="1"/>
    <col min="3149" max="3149" width="8" style="49" bestFit="1" customWidth="1"/>
    <col min="3150" max="3150" width="10.28515625" style="49" bestFit="1" customWidth="1"/>
    <col min="3151" max="3151" width="29.28515625" style="49" bestFit="1" customWidth="1"/>
    <col min="3152" max="3152" width="12.42578125" style="49" bestFit="1" customWidth="1"/>
    <col min="3153" max="3153" width="10" style="49" bestFit="1" customWidth="1"/>
    <col min="3154" max="3154" width="10.42578125" style="49" bestFit="1" customWidth="1"/>
    <col min="3155" max="3155" width="11" style="49" bestFit="1" customWidth="1"/>
    <col min="3156" max="3156" width="24.140625" style="49" bestFit="1" customWidth="1"/>
    <col min="3157" max="3157" width="10.7109375" style="49" bestFit="1" customWidth="1"/>
    <col min="3158" max="3158" width="32.85546875" style="49" bestFit="1" customWidth="1"/>
    <col min="3159" max="3159" width="13.85546875" style="49" bestFit="1" customWidth="1"/>
    <col min="3160" max="3160" width="11" style="49" bestFit="1" customWidth="1"/>
    <col min="3161" max="3161" width="23.42578125" style="49" bestFit="1" customWidth="1"/>
    <col min="3162" max="3162" width="10.7109375" style="49" bestFit="1" customWidth="1"/>
    <col min="3163" max="3163" width="8" style="49" bestFit="1" customWidth="1"/>
    <col min="3164" max="3164" width="12.7109375" style="49" bestFit="1" customWidth="1"/>
    <col min="3165" max="3165" width="7.42578125" style="49" bestFit="1" customWidth="1"/>
    <col min="3166" max="3166" width="8.42578125" style="49" bestFit="1" customWidth="1"/>
    <col min="3167" max="3167" width="6.42578125" style="49" bestFit="1" customWidth="1"/>
    <col min="3168" max="3168" width="10.85546875" style="49" bestFit="1" customWidth="1"/>
    <col min="3169" max="3169" width="5.85546875" style="49" bestFit="1" customWidth="1"/>
    <col min="3170" max="3170" width="10.7109375" style="49" bestFit="1" customWidth="1"/>
    <col min="3171" max="3171" width="3.42578125" style="49" bestFit="1" customWidth="1"/>
    <col min="3172" max="3172" width="6.42578125" style="49" bestFit="1" customWidth="1"/>
    <col min="3173" max="3173" width="8.28515625" style="49" bestFit="1" customWidth="1"/>
    <col min="3174" max="3175" width="10.7109375" style="49" bestFit="1" customWidth="1"/>
    <col min="3176" max="3176" width="3.140625" style="49" bestFit="1" customWidth="1"/>
    <col min="3177" max="3177" width="9.42578125" style="49" bestFit="1" customWidth="1"/>
    <col min="3178" max="3178" width="3.42578125" style="49" bestFit="1" customWidth="1"/>
    <col min="3179" max="3179" width="4" style="49" bestFit="1" customWidth="1"/>
    <col min="3180" max="3180" width="7" style="49" bestFit="1" customWidth="1"/>
    <col min="3181" max="3181" width="8" style="49" bestFit="1" customWidth="1"/>
    <col min="3182" max="3182" width="9.28515625" style="49" bestFit="1" customWidth="1"/>
    <col min="3183" max="3183" width="8.140625" style="49" bestFit="1" customWidth="1"/>
    <col min="3184" max="3184" width="7.7109375" style="49" bestFit="1" customWidth="1"/>
    <col min="3185" max="3185" width="6.28515625" style="49" bestFit="1" customWidth="1"/>
    <col min="3186" max="3186" width="4.7109375" style="49" bestFit="1" customWidth="1"/>
    <col min="3187" max="3187" width="6.28515625" style="49" bestFit="1" customWidth="1"/>
    <col min="3188" max="3188" width="10.7109375" style="49" bestFit="1" customWidth="1"/>
    <col min="3189" max="3189" width="15.140625" style="49" bestFit="1" customWidth="1"/>
    <col min="3190" max="3190" width="9.28515625" style="49" bestFit="1" customWidth="1"/>
    <col min="3191" max="3191" width="12.28515625" style="49" bestFit="1" customWidth="1"/>
    <col min="3192" max="3192" width="5" style="49" bestFit="1" customWidth="1"/>
    <col min="3193" max="3194" width="8.7109375" style="49" bestFit="1" customWidth="1"/>
    <col min="3195" max="3195" width="3.28515625" style="49" bestFit="1" customWidth="1"/>
    <col min="3196" max="3196" width="10.7109375" style="49" bestFit="1" customWidth="1"/>
    <col min="3197" max="3197" width="33.42578125" style="49" bestFit="1" customWidth="1"/>
    <col min="3198" max="3198" width="12.7109375" style="49" bestFit="1" customWidth="1"/>
    <col min="3199" max="3199" width="11.7109375" style="49" bestFit="1" customWidth="1"/>
    <col min="3200" max="3200" width="12.42578125" style="49" bestFit="1" customWidth="1"/>
    <col min="3201" max="3201" width="12.85546875" style="49" bestFit="1" customWidth="1"/>
    <col min="3202" max="3202" width="8.140625" style="49" bestFit="1" customWidth="1"/>
    <col min="3203" max="3204" width="11.85546875" style="49" bestFit="1" customWidth="1"/>
    <col min="3205" max="3205" width="9" style="49" bestFit="1" customWidth="1"/>
    <col min="3206" max="3206" width="10.85546875" style="49" bestFit="1" customWidth="1"/>
    <col min="3207" max="3207" width="8.28515625" style="49" bestFit="1" customWidth="1"/>
    <col min="3208" max="3208" width="8.7109375" style="49" bestFit="1" customWidth="1"/>
    <col min="3209" max="3209" width="9" style="49" bestFit="1" customWidth="1"/>
    <col min="3210" max="3210" width="8.28515625" style="49" bestFit="1" customWidth="1"/>
    <col min="3211" max="3211" width="7.42578125" style="49" bestFit="1" customWidth="1"/>
    <col min="3212" max="3212" width="15.42578125" style="49" bestFit="1" customWidth="1"/>
    <col min="3213" max="3213" width="9.28515625" style="49" bestFit="1" customWidth="1"/>
    <col min="3214" max="3214" width="11.7109375" style="49" bestFit="1" customWidth="1"/>
    <col min="3215" max="3215" width="12.7109375" style="49" bestFit="1" customWidth="1"/>
    <col min="3216" max="3216" width="11.42578125" style="49" bestFit="1" customWidth="1"/>
    <col min="3217" max="3217" width="5.140625" style="49" bestFit="1" customWidth="1"/>
    <col min="3218" max="3218" width="6.42578125" style="49" bestFit="1" customWidth="1"/>
    <col min="3219" max="3219" width="11" style="49" bestFit="1" customWidth="1"/>
    <col min="3220" max="3220" width="17.28515625" style="49" bestFit="1" customWidth="1"/>
    <col min="3221" max="3384" width="10.85546875" style="49"/>
    <col min="3385" max="3385" width="17.85546875" style="49" bestFit="1" customWidth="1"/>
    <col min="3386" max="3386" width="33.42578125" style="49" bestFit="1" customWidth="1"/>
    <col min="3387" max="3387" width="21.28515625" style="49" bestFit="1" customWidth="1"/>
    <col min="3388" max="3388" width="18.42578125" style="49" bestFit="1" customWidth="1"/>
    <col min="3389" max="3389" width="9.7109375" style="49" bestFit="1" customWidth="1"/>
    <col min="3390" max="3390" width="10.7109375" style="49" bestFit="1" customWidth="1"/>
    <col min="3391" max="3391" width="28.7109375" style="49" bestFit="1" customWidth="1"/>
    <col min="3392" max="3392" width="3.140625" style="49" bestFit="1" customWidth="1"/>
    <col min="3393" max="3393" width="3.42578125" style="49" bestFit="1" customWidth="1"/>
    <col min="3394" max="3394" width="32.28515625" style="49" bestFit="1" customWidth="1"/>
    <col min="3395" max="3395" width="5" style="49" bestFit="1" customWidth="1"/>
    <col min="3396" max="3396" width="5.7109375" style="49" bestFit="1" customWidth="1"/>
    <col min="3397" max="3397" width="7.140625" style="49" bestFit="1" customWidth="1"/>
    <col min="3398" max="3398" width="23.7109375" style="49" bestFit="1" customWidth="1"/>
    <col min="3399" max="3399" width="26.140625" style="49" bestFit="1" customWidth="1"/>
    <col min="3400" max="3400" width="6.42578125" style="49" bestFit="1" customWidth="1"/>
    <col min="3401" max="3401" width="26.42578125" style="49" bestFit="1" customWidth="1"/>
    <col min="3402" max="3402" width="10.85546875" style="49"/>
    <col min="3403" max="3403" width="15.28515625" style="49" bestFit="1" customWidth="1"/>
    <col min="3404" max="3404" width="4.85546875" style="49" bestFit="1" customWidth="1"/>
    <col min="3405" max="3405" width="8" style="49" bestFit="1" customWidth="1"/>
    <col min="3406" max="3406" width="10.28515625" style="49" bestFit="1" customWidth="1"/>
    <col min="3407" max="3407" width="29.28515625" style="49" bestFit="1" customWidth="1"/>
    <col min="3408" max="3408" width="12.42578125" style="49" bestFit="1" customWidth="1"/>
    <col min="3409" max="3409" width="10" style="49" bestFit="1" customWidth="1"/>
    <col min="3410" max="3410" width="10.42578125" style="49" bestFit="1" customWidth="1"/>
    <col min="3411" max="3411" width="11" style="49" bestFit="1" customWidth="1"/>
    <col min="3412" max="3412" width="24.140625" style="49" bestFit="1" customWidth="1"/>
    <col min="3413" max="3413" width="10.7109375" style="49" bestFit="1" customWidth="1"/>
    <col min="3414" max="3414" width="32.85546875" style="49" bestFit="1" customWidth="1"/>
    <col min="3415" max="3415" width="13.85546875" style="49" bestFit="1" customWidth="1"/>
    <col min="3416" max="3416" width="11" style="49" bestFit="1" customWidth="1"/>
    <col min="3417" max="3417" width="23.42578125" style="49" bestFit="1" customWidth="1"/>
    <col min="3418" max="3418" width="10.7109375" style="49" bestFit="1" customWidth="1"/>
    <col min="3419" max="3419" width="8" style="49" bestFit="1" customWidth="1"/>
    <col min="3420" max="3420" width="12.7109375" style="49" bestFit="1" customWidth="1"/>
    <col min="3421" max="3421" width="7.42578125" style="49" bestFit="1" customWidth="1"/>
    <col min="3422" max="3422" width="8.42578125" style="49" bestFit="1" customWidth="1"/>
    <col min="3423" max="3423" width="6.42578125" style="49" bestFit="1" customWidth="1"/>
    <col min="3424" max="3424" width="10.85546875" style="49" bestFit="1" customWidth="1"/>
    <col min="3425" max="3425" width="5.85546875" style="49" bestFit="1" customWidth="1"/>
    <col min="3426" max="3426" width="10.7109375" style="49" bestFit="1" customWidth="1"/>
    <col min="3427" max="3427" width="3.42578125" style="49" bestFit="1" customWidth="1"/>
    <col min="3428" max="3428" width="6.42578125" style="49" bestFit="1" customWidth="1"/>
    <col min="3429" max="3429" width="8.28515625" style="49" bestFit="1" customWidth="1"/>
    <col min="3430" max="3431" width="10.7109375" style="49" bestFit="1" customWidth="1"/>
    <col min="3432" max="3432" width="3.140625" style="49" bestFit="1" customWidth="1"/>
    <col min="3433" max="3433" width="9.42578125" style="49" bestFit="1" customWidth="1"/>
    <col min="3434" max="3434" width="3.42578125" style="49" bestFit="1" customWidth="1"/>
    <col min="3435" max="3435" width="4" style="49" bestFit="1" customWidth="1"/>
    <col min="3436" max="3436" width="7" style="49" bestFit="1" customWidth="1"/>
    <col min="3437" max="3437" width="8" style="49" bestFit="1" customWidth="1"/>
    <col min="3438" max="3438" width="9.28515625" style="49" bestFit="1" customWidth="1"/>
    <col min="3439" max="3439" width="8.140625" style="49" bestFit="1" customWidth="1"/>
    <col min="3440" max="3440" width="7.7109375" style="49" bestFit="1" customWidth="1"/>
    <col min="3441" max="3441" width="6.28515625" style="49" bestFit="1" customWidth="1"/>
    <col min="3442" max="3442" width="4.7109375" style="49" bestFit="1" customWidth="1"/>
    <col min="3443" max="3443" width="6.28515625" style="49" bestFit="1" customWidth="1"/>
    <col min="3444" max="3444" width="10.7109375" style="49" bestFit="1" customWidth="1"/>
    <col min="3445" max="3445" width="15.140625" style="49" bestFit="1" customWidth="1"/>
    <col min="3446" max="3446" width="9.28515625" style="49" bestFit="1" customWidth="1"/>
    <col min="3447" max="3447" width="12.28515625" style="49" bestFit="1" customWidth="1"/>
    <col min="3448" max="3448" width="5" style="49" bestFit="1" customWidth="1"/>
    <col min="3449" max="3450" width="8.7109375" style="49" bestFit="1" customWidth="1"/>
    <col min="3451" max="3451" width="3.28515625" style="49" bestFit="1" customWidth="1"/>
    <col min="3452" max="3452" width="10.7109375" style="49" bestFit="1" customWidth="1"/>
    <col min="3453" max="3453" width="33.42578125" style="49" bestFit="1" customWidth="1"/>
    <col min="3454" max="3454" width="12.7109375" style="49" bestFit="1" customWidth="1"/>
    <col min="3455" max="3455" width="11.7109375" style="49" bestFit="1" customWidth="1"/>
    <col min="3456" max="3456" width="12.42578125" style="49" bestFit="1" customWidth="1"/>
    <col min="3457" max="3457" width="12.85546875" style="49" bestFit="1" customWidth="1"/>
    <col min="3458" max="3458" width="8.140625" style="49" bestFit="1" customWidth="1"/>
    <col min="3459" max="3460" width="11.85546875" style="49" bestFit="1" customWidth="1"/>
    <col min="3461" max="3461" width="9" style="49" bestFit="1" customWidth="1"/>
    <col min="3462" max="3462" width="10.85546875" style="49" bestFit="1" customWidth="1"/>
    <col min="3463" max="3463" width="8.28515625" style="49" bestFit="1" customWidth="1"/>
    <col min="3464" max="3464" width="8.7109375" style="49" bestFit="1" customWidth="1"/>
    <col min="3465" max="3465" width="9" style="49" bestFit="1" customWidth="1"/>
    <col min="3466" max="3466" width="8.28515625" style="49" bestFit="1" customWidth="1"/>
    <col min="3467" max="3467" width="7.42578125" style="49" bestFit="1" customWidth="1"/>
    <col min="3468" max="3468" width="15.42578125" style="49" bestFit="1" customWidth="1"/>
    <col min="3469" max="3469" width="9.28515625" style="49" bestFit="1" customWidth="1"/>
    <col min="3470" max="3470" width="11.7109375" style="49" bestFit="1" customWidth="1"/>
    <col min="3471" max="3471" width="12.7109375" style="49" bestFit="1" customWidth="1"/>
    <col min="3472" max="3472" width="11.42578125" style="49" bestFit="1" customWidth="1"/>
    <col min="3473" max="3473" width="5.140625" style="49" bestFit="1" customWidth="1"/>
    <col min="3474" max="3474" width="6.42578125" style="49" bestFit="1" customWidth="1"/>
    <col min="3475" max="3475" width="11" style="49" bestFit="1" customWidth="1"/>
    <col min="3476" max="3476" width="17.28515625" style="49" bestFit="1" customWidth="1"/>
    <col min="3477" max="3640" width="10.85546875" style="49"/>
    <col min="3641" max="3641" width="17.85546875" style="49" bestFit="1" customWidth="1"/>
    <col min="3642" max="3642" width="33.42578125" style="49" bestFit="1" customWidth="1"/>
    <col min="3643" max="3643" width="21.28515625" style="49" bestFit="1" customWidth="1"/>
    <col min="3644" max="3644" width="18.42578125" style="49" bestFit="1" customWidth="1"/>
    <col min="3645" max="3645" width="9.7109375" style="49" bestFit="1" customWidth="1"/>
    <col min="3646" max="3646" width="10.7109375" style="49" bestFit="1" customWidth="1"/>
    <col min="3647" max="3647" width="28.7109375" style="49" bestFit="1" customWidth="1"/>
    <col min="3648" max="3648" width="3.140625" style="49" bestFit="1" customWidth="1"/>
    <col min="3649" max="3649" width="3.42578125" style="49" bestFit="1" customWidth="1"/>
    <col min="3650" max="3650" width="32.28515625" style="49" bestFit="1" customWidth="1"/>
    <col min="3651" max="3651" width="5" style="49" bestFit="1" customWidth="1"/>
    <col min="3652" max="3652" width="5.7109375" style="49" bestFit="1" customWidth="1"/>
    <col min="3653" max="3653" width="7.140625" style="49" bestFit="1" customWidth="1"/>
    <col min="3654" max="3654" width="23.7109375" style="49" bestFit="1" customWidth="1"/>
    <col min="3655" max="3655" width="26.140625" style="49" bestFit="1" customWidth="1"/>
    <col min="3656" max="3656" width="6.42578125" style="49" bestFit="1" customWidth="1"/>
    <col min="3657" max="3657" width="26.42578125" style="49" bestFit="1" customWidth="1"/>
    <col min="3658" max="3658" width="10.85546875" style="49"/>
    <col min="3659" max="3659" width="15.28515625" style="49" bestFit="1" customWidth="1"/>
    <col min="3660" max="3660" width="4.85546875" style="49" bestFit="1" customWidth="1"/>
    <col min="3661" max="3661" width="8" style="49" bestFit="1" customWidth="1"/>
    <col min="3662" max="3662" width="10.28515625" style="49" bestFit="1" customWidth="1"/>
    <col min="3663" max="3663" width="29.28515625" style="49" bestFit="1" customWidth="1"/>
    <col min="3664" max="3664" width="12.42578125" style="49" bestFit="1" customWidth="1"/>
    <col min="3665" max="3665" width="10" style="49" bestFit="1" customWidth="1"/>
    <col min="3666" max="3666" width="10.42578125" style="49" bestFit="1" customWidth="1"/>
    <col min="3667" max="3667" width="11" style="49" bestFit="1" customWidth="1"/>
    <col min="3668" max="3668" width="24.140625" style="49" bestFit="1" customWidth="1"/>
    <col min="3669" max="3669" width="10.7109375" style="49" bestFit="1" customWidth="1"/>
    <col min="3670" max="3670" width="32.85546875" style="49" bestFit="1" customWidth="1"/>
    <col min="3671" max="3671" width="13.85546875" style="49" bestFit="1" customWidth="1"/>
    <col min="3672" max="3672" width="11" style="49" bestFit="1" customWidth="1"/>
    <col min="3673" max="3673" width="23.42578125" style="49" bestFit="1" customWidth="1"/>
    <col min="3674" max="3674" width="10.7109375" style="49" bestFit="1" customWidth="1"/>
    <col min="3675" max="3675" width="8" style="49" bestFit="1" customWidth="1"/>
    <col min="3676" max="3676" width="12.7109375" style="49" bestFit="1" customWidth="1"/>
    <col min="3677" max="3677" width="7.42578125" style="49" bestFit="1" customWidth="1"/>
    <col min="3678" max="3678" width="8.42578125" style="49" bestFit="1" customWidth="1"/>
    <col min="3679" max="3679" width="6.42578125" style="49" bestFit="1" customWidth="1"/>
    <col min="3680" max="3680" width="10.85546875" style="49" bestFit="1" customWidth="1"/>
    <col min="3681" max="3681" width="5.85546875" style="49" bestFit="1" customWidth="1"/>
    <col min="3682" max="3682" width="10.7109375" style="49" bestFit="1" customWidth="1"/>
    <col min="3683" max="3683" width="3.42578125" style="49" bestFit="1" customWidth="1"/>
    <col min="3684" max="3684" width="6.42578125" style="49" bestFit="1" customWidth="1"/>
    <col min="3685" max="3685" width="8.28515625" style="49" bestFit="1" customWidth="1"/>
    <col min="3686" max="3687" width="10.7109375" style="49" bestFit="1" customWidth="1"/>
    <col min="3688" max="3688" width="3.140625" style="49" bestFit="1" customWidth="1"/>
    <col min="3689" max="3689" width="9.42578125" style="49" bestFit="1" customWidth="1"/>
    <col min="3690" max="3690" width="3.42578125" style="49" bestFit="1" customWidth="1"/>
    <col min="3691" max="3691" width="4" style="49" bestFit="1" customWidth="1"/>
    <col min="3692" max="3692" width="7" style="49" bestFit="1" customWidth="1"/>
    <col min="3693" max="3693" width="8" style="49" bestFit="1" customWidth="1"/>
    <col min="3694" max="3694" width="9.28515625" style="49" bestFit="1" customWidth="1"/>
    <col min="3695" max="3695" width="8.140625" style="49" bestFit="1" customWidth="1"/>
    <col min="3696" max="3696" width="7.7109375" style="49" bestFit="1" customWidth="1"/>
    <col min="3697" max="3697" width="6.28515625" style="49" bestFit="1" customWidth="1"/>
    <col min="3698" max="3698" width="4.7109375" style="49" bestFit="1" customWidth="1"/>
    <col min="3699" max="3699" width="6.28515625" style="49" bestFit="1" customWidth="1"/>
    <col min="3700" max="3700" width="10.7109375" style="49" bestFit="1" customWidth="1"/>
    <col min="3701" max="3701" width="15.140625" style="49" bestFit="1" customWidth="1"/>
    <col min="3702" max="3702" width="9.28515625" style="49" bestFit="1" customWidth="1"/>
    <col min="3703" max="3703" width="12.28515625" style="49" bestFit="1" customWidth="1"/>
    <col min="3704" max="3704" width="5" style="49" bestFit="1" customWidth="1"/>
    <col min="3705" max="3706" width="8.7109375" style="49" bestFit="1" customWidth="1"/>
    <col min="3707" max="3707" width="3.28515625" style="49" bestFit="1" customWidth="1"/>
    <col min="3708" max="3708" width="10.7109375" style="49" bestFit="1" customWidth="1"/>
    <col min="3709" max="3709" width="33.42578125" style="49" bestFit="1" customWidth="1"/>
    <col min="3710" max="3710" width="12.7109375" style="49" bestFit="1" customWidth="1"/>
    <col min="3711" max="3711" width="11.7109375" style="49" bestFit="1" customWidth="1"/>
    <col min="3712" max="3712" width="12.42578125" style="49" bestFit="1" customWidth="1"/>
    <col min="3713" max="3713" width="12.85546875" style="49" bestFit="1" customWidth="1"/>
    <col min="3714" max="3714" width="8.140625" style="49" bestFit="1" customWidth="1"/>
    <col min="3715" max="3716" width="11.85546875" style="49" bestFit="1" customWidth="1"/>
    <col min="3717" max="3717" width="9" style="49" bestFit="1" customWidth="1"/>
    <col min="3718" max="3718" width="10.85546875" style="49" bestFit="1" customWidth="1"/>
    <col min="3719" max="3719" width="8.28515625" style="49" bestFit="1" customWidth="1"/>
    <col min="3720" max="3720" width="8.7109375" style="49" bestFit="1" customWidth="1"/>
    <col min="3721" max="3721" width="9" style="49" bestFit="1" customWidth="1"/>
    <col min="3722" max="3722" width="8.28515625" style="49" bestFit="1" customWidth="1"/>
    <col min="3723" max="3723" width="7.42578125" style="49" bestFit="1" customWidth="1"/>
    <col min="3724" max="3724" width="15.42578125" style="49" bestFit="1" customWidth="1"/>
    <col min="3725" max="3725" width="9.28515625" style="49" bestFit="1" customWidth="1"/>
    <col min="3726" max="3726" width="11.7109375" style="49" bestFit="1" customWidth="1"/>
    <col min="3727" max="3727" width="12.7109375" style="49" bestFit="1" customWidth="1"/>
    <col min="3728" max="3728" width="11.42578125" style="49" bestFit="1" customWidth="1"/>
    <col min="3729" max="3729" width="5.140625" style="49" bestFit="1" customWidth="1"/>
    <col min="3730" max="3730" width="6.42578125" style="49" bestFit="1" customWidth="1"/>
    <col min="3731" max="3731" width="11" style="49" bestFit="1" customWidth="1"/>
    <col min="3732" max="3732" width="17.28515625" style="49" bestFit="1" customWidth="1"/>
    <col min="3733" max="3896" width="10.85546875" style="49"/>
    <col min="3897" max="3897" width="17.85546875" style="49" bestFit="1" customWidth="1"/>
    <col min="3898" max="3898" width="33.42578125" style="49" bestFit="1" customWidth="1"/>
    <col min="3899" max="3899" width="21.28515625" style="49" bestFit="1" customWidth="1"/>
    <col min="3900" max="3900" width="18.42578125" style="49" bestFit="1" customWidth="1"/>
    <col min="3901" max="3901" width="9.7109375" style="49" bestFit="1" customWidth="1"/>
    <col min="3902" max="3902" width="10.7109375" style="49" bestFit="1" customWidth="1"/>
    <col min="3903" max="3903" width="28.7109375" style="49" bestFit="1" customWidth="1"/>
    <col min="3904" max="3904" width="3.140625" style="49" bestFit="1" customWidth="1"/>
    <col min="3905" max="3905" width="3.42578125" style="49" bestFit="1" customWidth="1"/>
    <col min="3906" max="3906" width="32.28515625" style="49" bestFit="1" customWidth="1"/>
    <col min="3907" max="3907" width="5" style="49" bestFit="1" customWidth="1"/>
    <col min="3908" max="3908" width="5.7109375" style="49" bestFit="1" customWidth="1"/>
    <col min="3909" max="3909" width="7.140625" style="49" bestFit="1" customWidth="1"/>
    <col min="3910" max="3910" width="23.7109375" style="49" bestFit="1" customWidth="1"/>
    <col min="3911" max="3911" width="26.140625" style="49" bestFit="1" customWidth="1"/>
    <col min="3912" max="3912" width="6.42578125" style="49" bestFit="1" customWidth="1"/>
    <col min="3913" max="3913" width="26.42578125" style="49" bestFit="1" customWidth="1"/>
    <col min="3914" max="3914" width="10.85546875" style="49"/>
    <col min="3915" max="3915" width="15.28515625" style="49" bestFit="1" customWidth="1"/>
    <col min="3916" max="3916" width="4.85546875" style="49" bestFit="1" customWidth="1"/>
    <col min="3917" max="3917" width="8" style="49" bestFit="1" customWidth="1"/>
    <col min="3918" max="3918" width="10.28515625" style="49" bestFit="1" customWidth="1"/>
    <col min="3919" max="3919" width="29.28515625" style="49" bestFit="1" customWidth="1"/>
    <col min="3920" max="3920" width="12.42578125" style="49" bestFit="1" customWidth="1"/>
    <col min="3921" max="3921" width="10" style="49" bestFit="1" customWidth="1"/>
    <col min="3922" max="3922" width="10.42578125" style="49" bestFit="1" customWidth="1"/>
    <col min="3923" max="3923" width="11" style="49" bestFit="1" customWidth="1"/>
    <col min="3924" max="3924" width="24.140625" style="49" bestFit="1" customWidth="1"/>
    <col min="3925" max="3925" width="10.7109375" style="49" bestFit="1" customWidth="1"/>
    <col min="3926" max="3926" width="32.85546875" style="49" bestFit="1" customWidth="1"/>
    <col min="3927" max="3927" width="13.85546875" style="49" bestFit="1" customWidth="1"/>
    <col min="3928" max="3928" width="11" style="49" bestFit="1" customWidth="1"/>
    <col min="3929" max="3929" width="23.42578125" style="49" bestFit="1" customWidth="1"/>
    <col min="3930" max="3930" width="10.7109375" style="49" bestFit="1" customWidth="1"/>
    <col min="3931" max="3931" width="8" style="49" bestFit="1" customWidth="1"/>
    <col min="3932" max="3932" width="12.7109375" style="49" bestFit="1" customWidth="1"/>
    <col min="3933" max="3933" width="7.42578125" style="49" bestFit="1" customWidth="1"/>
    <col min="3934" max="3934" width="8.42578125" style="49" bestFit="1" customWidth="1"/>
    <col min="3935" max="3935" width="6.42578125" style="49" bestFit="1" customWidth="1"/>
    <col min="3936" max="3936" width="10.85546875" style="49" bestFit="1" customWidth="1"/>
    <col min="3937" max="3937" width="5.85546875" style="49" bestFit="1" customWidth="1"/>
    <col min="3938" max="3938" width="10.7109375" style="49" bestFit="1" customWidth="1"/>
    <col min="3939" max="3939" width="3.42578125" style="49" bestFit="1" customWidth="1"/>
    <col min="3940" max="3940" width="6.42578125" style="49" bestFit="1" customWidth="1"/>
    <col min="3941" max="3941" width="8.28515625" style="49" bestFit="1" customWidth="1"/>
    <col min="3942" max="3943" width="10.7109375" style="49" bestFit="1" customWidth="1"/>
    <col min="3944" max="3944" width="3.140625" style="49" bestFit="1" customWidth="1"/>
    <col min="3945" max="3945" width="9.42578125" style="49" bestFit="1" customWidth="1"/>
    <col min="3946" max="3946" width="3.42578125" style="49" bestFit="1" customWidth="1"/>
    <col min="3947" max="3947" width="4" style="49" bestFit="1" customWidth="1"/>
    <col min="3948" max="3948" width="7" style="49" bestFit="1" customWidth="1"/>
    <col min="3949" max="3949" width="8" style="49" bestFit="1" customWidth="1"/>
    <col min="3950" max="3950" width="9.28515625" style="49" bestFit="1" customWidth="1"/>
    <col min="3951" max="3951" width="8.140625" style="49" bestFit="1" customWidth="1"/>
    <col min="3952" max="3952" width="7.7109375" style="49" bestFit="1" customWidth="1"/>
    <col min="3953" max="3953" width="6.28515625" style="49" bestFit="1" customWidth="1"/>
    <col min="3954" max="3954" width="4.7109375" style="49" bestFit="1" customWidth="1"/>
    <col min="3955" max="3955" width="6.28515625" style="49" bestFit="1" customWidth="1"/>
    <col min="3956" max="3956" width="10.7109375" style="49" bestFit="1" customWidth="1"/>
    <col min="3957" max="3957" width="15.140625" style="49" bestFit="1" customWidth="1"/>
    <col min="3958" max="3958" width="9.28515625" style="49" bestFit="1" customWidth="1"/>
    <col min="3959" max="3959" width="12.28515625" style="49" bestFit="1" customWidth="1"/>
    <col min="3960" max="3960" width="5" style="49" bestFit="1" customWidth="1"/>
    <col min="3961" max="3962" width="8.7109375" style="49" bestFit="1" customWidth="1"/>
    <col min="3963" max="3963" width="3.28515625" style="49" bestFit="1" customWidth="1"/>
    <col min="3964" max="3964" width="10.7109375" style="49" bestFit="1" customWidth="1"/>
    <col min="3965" max="3965" width="33.42578125" style="49" bestFit="1" customWidth="1"/>
    <col min="3966" max="3966" width="12.7109375" style="49" bestFit="1" customWidth="1"/>
    <col min="3967" max="3967" width="11.7109375" style="49" bestFit="1" customWidth="1"/>
    <col min="3968" max="3968" width="12.42578125" style="49" bestFit="1" customWidth="1"/>
    <col min="3969" max="3969" width="12.85546875" style="49" bestFit="1" customWidth="1"/>
    <col min="3970" max="3970" width="8.140625" style="49" bestFit="1" customWidth="1"/>
    <col min="3971" max="3972" width="11.85546875" style="49" bestFit="1" customWidth="1"/>
    <col min="3973" max="3973" width="9" style="49" bestFit="1" customWidth="1"/>
    <col min="3974" max="3974" width="10.85546875" style="49" bestFit="1" customWidth="1"/>
    <col min="3975" max="3975" width="8.28515625" style="49" bestFit="1" customWidth="1"/>
    <col min="3976" max="3976" width="8.7109375" style="49" bestFit="1" customWidth="1"/>
    <col min="3977" max="3977" width="9" style="49" bestFit="1" customWidth="1"/>
    <col min="3978" max="3978" width="8.28515625" style="49" bestFit="1" customWidth="1"/>
    <col min="3979" max="3979" width="7.42578125" style="49" bestFit="1" customWidth="1"/>
    <col min="3980" max="3980" width="15.42578125" style="49" bestFit="1" customWidth="1"/>
    <col min="3981" max="3981" width="9.28515625" style="49" bestFit="1" customWidth="1"/>
    <col min="3982" max="3982" width="11.7109375" style="49" bestFit="1" customWidth="1"/>
    <col min="3983" max="3983" width="12.7109375" style="49" bestFit="1" customWidth="1"/>
    <col min="3984" max="3984" width="11.42578125" style="49" bestFit="1" customWidth="1"/>
    <col min="3985" max="3985" width="5.140625" style="49" bestFit="1" customWidth="1"/>
    <col min="3986" max="3986" width="6.42578125" style="49" bestFit="1" customWidth="1"/>
    <col min="3987" max="3987" width="11" style="49" bestFit="1" customWidth="1"/>
    <col min="3988" max="3988" width="17.28515625" style="49" bestFit="1" customWidth="1"/>
    <col min="3989" max="4152" width="10.85546875" style="49"/>
    <col min="4153" max="4153" width="17.85546875" style="49" bestFit="1" customWidth="1"/>
    <col min="4154" max="4154" width="33.42578125" style="49" bestFit="1" customWidth="1"/>
    <col min="4155" max="4155" width="21.28515625" style="49" bestFit="1" customWidth="1"/>
    <col min="4156" max="4156" width="18.42578125" style="49" bestFit="1" customWidth="1"/>
    <col min="4157" max="4157" width="9.7109375" style="49" bestFit="1" customWidth="1"/>
    <col min="4158" max="4158" width="10.7109375" style="49" bestFit="1" customWidth="1"/>
    <col min="4159" max="4159" width="28.7109375" style="49" bestFit="1" customWidth="1"/>
    <col min="4160" max="4160" width="3.140625" style="49" bestFit="1" customWidth="1"/>
    <col min="4161" max="4161" width="3.42578125" style="49" bestFit="1" customWidth="1"/>
    <col min="4162" max="4162" width="32.28515625" style="49" bestFit="1" customWidth="1"/>
    <col min="4163" max="4163" width="5" style="49" bestFit="1" customWidth="1"/>
    <col min="4164" max="4164" width="5.7109375" style="49" bestFit="1" customWidth="1"/>
    <col min="4165" max="4165" width="7.140625" style="49" bestFit="1" customWidth="1"/>
    <col min="4166" max="4166" width="23.7109375" style="49" bestFit="1" customWidth="1"/>
    <col min="4167" max="4167" width="26.140625" style="49" bestFit="1" customWidth="1"/>
    <col min="4168" max="4168" width="6.42578125" style="49" bestFit="1" customWidth="1"/>
    <col min="4169" max="4169" width="26.42578125" style="49" bestFit="1" customWidth="1"/>
    <col min="4170" max="4170" width="10.85546875" style="49"/>
    <col min="4171" max="4171" width="15.28515625" style="49" bestFit="1" customWidth="1"/>
    <col min="4172" max="4172" width="4.85546875" style="49" bestFit="1" customWidth="1"/>
    <col min="4173" max="4173" width="8" style="49" bestFit="1" customWidth="1"/>
    <col min="4174" max="4174" width="10.28515625" style="49" bestFit="1" customWidth="1"/>
    <col min="4175" max="4175" width="29.28515625" style="49" bestFit="1" customWidth="1"/>
    <col min="4176" max="4176" width="12.42578125" style="49" bestFit="1" customWidth="1"/>
    <col min="4177" max="4177" width="10" style="49" bestFit="1" customWidth="1"/>
    <col min="4178" max="4178" width="10.42578125" style="49" bestFit="1" customWidth="1"/>
    <col min="4179" max="4179" width="11" style="49" bestFit="1" customWidth="1"/>
    <col min="4180" max="4180" width="24.140625" style="49" bestFit="1" customWidth="1"/>
    <col min="4181" max="4181" width="10.7109375" style="49" bestFit="1" customWidth="1"/>
    <col min="4182" max="4182" width="32.85546875" style="49" bestFit="1" customWidth="1"/>
    <col min="4183" max="4183" width="13.85546875" style="49" bestFit="1" customWidth="1"/>
    <col min="4184" max="4184" width="11" style="49" bestFit="1" customWidth="1"/>
    <col min="4185" max="4185" width="23.42578125" style="49" bestFit="1" customWidth="1"/>
    <col min="4186" max="4186" width="10.7109375" style="49" bestFit="1" customWidth="1"/>
    <col min="4187" max="4187" width="8" style="49" bestFit="1" customWidth="1"/>
    <col min="4188" max="4188" width="12.7109375" style="49" bestFit="1" customWidth="1"/>
    <col min="4189" max="4189" width="7.42578125" style="49" bestFit="1" customWidth="1"/>
    <col min="4190" max="4190" width="8.42578125" style="49" bestFit="1" customWidth="1"/>
    <col min="4191" max="4191" width="6.42578125" style="49" bestFit="1" customWidth="1"/>
    <col min="4192" max="4192" width="10.85546875" style="49" bestFit="1" customWidth="1"/>
    <col min="4193" max="4193" width="5.85546875" style="49" bestFit="1" customWidth="1"/>
    <col min="4194" max="4194" width="10.7109375" style="49" bestFit="1" customWidth="1"/>
    <col min="4195" max="4195" width="3.42578125" style="49" bestFit="1" customWidth="1"/>
    <col min="4196" max="4196" width="6.42578125" style="49" bestFit="1" customWidth="1"/>
    <col min="4197" max="4197" width="8.28515625" style="49" bestFit="1" customWidth="1"/>
    <col min="4198" max="4199" width="10.7109375" style="49" bestFit="1" customWidth="1"/>
    <col min="4200" max="4200" width="3.140625" style="49" bestFit="1" customWidth="1"/>
    <col min="4201" max="4201" width="9.42578125" style="49" bestFit="1" customWidth="1"/>
    <col min="4202" max="4202" width="3.42578125" style="49" bestFit="1" customWidth="1"/>
    <col min="4203" max="4203" width="4" style="49" bestFit="1" customWidth="1"/>
    <col min="4204" max="4204" width="7" style="49" bestFit="1" customWidth="1"/>
    <col min="4205" max="4205" width="8" style="49" bestFit="1" customWidth="1"/>
    <col min="4206" max="4206" width="9.28515625" style="49" bestFit="1" customWidth="1"/>
    <col min="4207" max="4207" width="8.140625" style="49" bestFit="1" customWidth="1"/>
    <col min="4208" max="4208" width="7.7109375" style="49" bestFit="1" customWidth="1"/>
    <col min="4209" max="4209" width="6.28515625" style="49" bestFit="1" customWidth="1"/>
    <col min="4210" max="4210" width="4.7109375" style="49" bestFit="1" customWidth="1"/>
    <col min="4211" max="4211" width="6.28515625" style="49" bestFit="1" customWidth="1"/>
    <col min="4212" max="4212" width="10.7109375" style="49" bestFit="1" customWidth="1"/>
    <col min="4213" max="4213" width="15.140625" style="49" bestFit="1" customWidth="1"/>
    <col min="4214" max="4214" width="9.28515625" style="49" bestFit="1" customWidth="1"/>
    <col min="4215" max="4215" width="12.28515625" style="49" bestFit="1" customWidth="1"/>
    <col min="4216" max="4216" width="5" style="49" bestFit="1" customWidth="1"/>
    <col min="4217" max="4218" width="8.7109375" style="49" bestFit="1" customWidth="1"/>
    <col min="4219" max="4219" width="3.28515625" style="49" bestFit="1" customWidth="1"/>
    <col min="4220" max="4220" width="10.7109375" style="49" bestFit="1" customWidth="1"/>
    <col min="4221" max="4221" width="33.42578125" style="49" bestFit="1" customWidth="1"/>
    <col min="4222" max="4222" width="12.7109375" style="49" bestFit="1" customWidth="1"/>
    <col min="4223" max="4223" width="11.7109375" style="49" bestFit="1" customWidth="1"/>
    <col min="4224" max="4224" width="12.42578125" style="49" bestFit="1" customWidth="1"/>
    <col min="4225" max="4225" width="12.85546875" style="49" bestFit="1" customWidth="1"/>
    <col min="4226" max="4226" width="8.140625" style="49" bestFit="1" customWidth="1"/>
    <col min="4227" max="4228" width="11.85546875" style="49" bestFit="1" customWidth="1"/>
    <col min="4229" max="4229" width="9" style="49" bestFit="1" customWidth="1"/>
    <col min="4230" max="4230" width="10.85546875" style="49" bestFit="1" customWidth="1"/>
    <col min="4231" max="4231" width="8.28515625" style="49" bestFit="1" customWidth="1"/>
    <col min="4232" max="4232" width="8.7109375" style="49" bestFit="1" customWidth="1"/>
    <col min="4233" max="4233" width="9" style="49" bestFit="1" customWidth="1"/>
    <col min="4234" max="4234" width="8.28515625" style="49" bestFit="1" customWidth="1"/>
    <col min="4235" max="4235" width="7.42578125" style="49" bestFit="1" customWidth="1"/>
    <col min="4236" max="4236" width="15.42578125" style="49" bestFit="1" customWidth="1"/>
    <col min="4237" max="4237" width="9.28515625" style="49" bestFit="1" customWidth="1"/>
    <col min="4238" max="4238" width="11.7109375" style="49" bestFit="1" customWidth="1"/>
    <col min="4239" max="4239" width="12.7109375" style="49" bestFit="1" customWidth="1"/>
    <col min="4240" max="4240" width="11.42578125" style="49" bestFit="1" customWidth="1"/>
    <col min="4241" max="4241" width="5.140625" style="49" bestFit="1" customWidth="1"/>
    <col min="4242" max="4242" width="6.42578125" style="49" bestFit="1" customWidth="1"/>
    <col min="4243" max="4243" width="11" style="49" bestFit="1" customWidth="1"/>
    <col min="4244" max="4244" width="17.28515625" style="49" bestFit="1" customWidth="1"/>
    <col min="4245" max="4408" width="10.85546875" style="49"/>
    <col min="4409" max="4409" width="17.85546875" style="49" bestFit="1" customWidth="1"/>
    <col min="4410" max="4410" width="33.42578125" style="49" bestFit="1" customWidth="1"/>
    <col min="4411" max="4411" width="21.28515625" style="49" bestFit="1" customWidth="1"/>
    <col min="4412" max="4412" width="18.42578125" style="49" bestFit="1" customWidth="1"/>
    <col min="4413" max="4413" width="9.7109375" style="49" bestFit="1" customWidth="1"/>
    <col min="4414" max="4414" width="10.7109375" style="49" bestFit="1" customWidth="1"/>
    <col min="4415" max="4415" width="28.7109375" style="49" bestFit="1" customWidth="1"/>
    <col min="4416" max="4416" width="3.140625" style="49" bestFit="1" customWidth="1"/>
    <col min="4417" max="4417" width="3.42578125" style="49" bestFit="1" customWidth="1"/>
    <col min="4418" max="4418" width="32.28515625" style="49" bestFit="1" customWidth="1"/>
    <col min="4419" max="4419" width="5" style="49" bestFit="1" customWidth="1"/>
    <col min="4420" max="4420" width="5.7109375" style="49" bestFit="1" customWidth="1"/>
    <col min="4421" max="4421" width="7.140625" style="49" bestFit="1" customWidth="1"/>
    <col min="4422" max="4422" width="23.7109375" style="49" bestFit="1" customWidth="1"/>
    <col min="4423" max="4423" width="26.140625" style="49" bestFit="1" customWidth="1"/>
    <col min="4424" max="4424" width="6.42578125" style="49" bestFit="1" customWidth="1"/>
    <col min="4425" max="4425" width="26.42578125" style="49" bestFit="1" customWidth="1"/>
    <col min="4426" max="4426" width="10.85546875" style="49"/>
    <col min="4427" max="4427" width="15.28515625" style="49" bestFit="1" customWidth="1"/>
    <col min="4428" max="4428" width="4.85546875" style="49" bestFit="1" customWidth="1"/>
    <col min="4429" max="4429" width="8" style="49" bestFit="1" customWidth="1"/>
    <col min="4430" max="4430" width="10.28515625" style="49" bestFit="1" customWidth="1"/>
    <col min="4431" max="4431" width="29.28515625" style="49" bestFit="1" customWidth="1"/>
    <col min="4432" max="4432" width="12.42578125" style="49" bestFit="1" customWidth="1"/>
    <col min="4433" max="4433" width="10" style="49" bestFit="1" customWidth="1"/>
    <col min="4434" max="4434" width="10.42578125" style="49" bestFit="1" customWidth="1"/>
    <col min="4435" max="4435" width="11" style="49" bestFit="1" customWidth="1"/>
    <col min="4436" max="4436" width="24.140625" style="49" bestFit="1" customWidth="1"/>
    <col min="4437" max="4437" width="10.7109375" style="49" bestFit="1" customWidth="1"/>
    <col min="4438" max="4438" width="32.85546875" style="49" bestFit="1" customWidth="1"/>
    <col min="4439" max="4439" width="13.85546875" style="49" bestFit="1" customWidth="1"/>
    <col min="4440" max="4440" width="11" style="49" bestFit="1" customWidth="1"/>
    <col min="4441" max="4441" width="23.42578125" style="49" bestFit="1" customWidth="1"/>
    <col min="4442" max="4442" width="10.7109375" style="49" bestFit="1" customWidth="1"/>
    <col min="4443" max="4443" width="8" style="49" bestFit="1" customWidth="1"/>
    <col min="4444" max="4444" width="12.7109375" style="49" bestFit="1" customWidth="1"/>
    <col min="4445" max="4445" width="7.42578125" style="49" bestFit="1" customWidth="1"/>
    <col min="4446" max="4446" width="8.42578125" style="49" bestFit="1" customWidth="1"/>
    <col min="4447" max="4447" width="6.42578125" style="49" bestFit="1" customWidth="1"/>
    <col min="4448" max="4448" width="10.85546875" style="49" bestFit="1" customWidth="1"/>
    <col min="4449" max="4449" width="5.85546875" style="49" bestFit="1" customWidth="1"/>
    <col min="4450" max="4450" width="10.7109375" style="49" bestFit="1" customWidth="1"/>
    <col min="4451" max="4451" width="3.42578125" style="49" bestFit="1" customWidth="1"/>
    <col min="4452" max="4452" width="6.42578125" style="49" bestFit="1" customWidth="1"/>
    <col min="4453" max="4453" width="8.28515625" style="49" bestFit="1" customWidth="1"/>
    <col min="4454" max="4455" width="10.7109375" style="49" bestFit="1" customWidth="1"/>
    <col min="4456" max="4456" width="3.140625" style="49" bestFit="1" customWidth="1"/>
    <col min="4457" max="4457" width="9.42578125" style="49" bestFit="1" customWidth="1"/>
    <col min="4458" max="4458" width="3.42578125" style="49" bestFit="1" customWidth="1"/>
    <col min="4459" max="4459" width="4" style="49" bestFit="1" customWidth="1"/>
    <col min="4460" max="4460" width="7" style="49" bestFit="1" customWidth="1"/>
    <col min="4461" max="4461" width="8" style="49" bestFit="1" customWidth="1"/>
    <col min="4462" max="4462" width="9.28515625" style="49" bestFit="1" customWidth="1"/>
    <col min="4463" max="4463" width="8.140625" style="49" bestFit="1" customWidth="1"/>
    <col min="4464" max="4464" width="7.7109375" style="49" bestFit="1" customWidth="1"/>
    <col min="4465" max="4465" width="6.28515625" style="49" bestFit="1" customWidth="1"/>
    <col min="4466" max="4466" width="4.7109375" style="49" bestFit="1" customWidth="1"/>
    <col min="4467" max="4467" width="6.28515625" style="49" bestFit="1" customWidth="1"/>
    <col min="4468" max="4468" width="10.7109375" style="49" bestFit="1" customWidth="1"/>
    <col min="4469" max="4469" width="15.140625" style="49" bestFit="1" customWidth="1"/>
    <col min="4470" max="4470" width="9.28515625" style="49" bestFit="1" customWidth="1"/>
    <col min="4471" max="4471" width="12.28515625" style="49" bestFit="1" customWidth="1"/>
    <col min="4472" max="4472" width="5" style="49" bestFit="1" customWidth="1"/>
    <col min="4473" max="4474" width="8.7109375" style="49" bestFit="1" customWidth="1"/>
    <col min="4475" max="4475" width="3.28515625" style="49" bestFit="1" customWidth="1"/>
    <col min="4476" max="4476" width="10.7109375" style="49" bestFit="1" customWidth="1"/>
    <col min="4477" max="4477" width="33.42578125" style="49" bestFit="1" customWidth="1"/>
    <col min="4478" max="4478" width="12.7109375" style="49" bestFit="1" customWidth="1"/>
    <col min="4479" max="4479" width="11.7109375" style="49" bestFit="1" customWidth="1"/>
    <col min="4480" max="4480" width="12.42578125" style="49" bestFit="1" customWidth="1"/>
    <col min="4481" max="4481" width="12.85546875" style="49" bestFit="1" customWidth="1"/>
    <col min="4482" max="4482" width="8.140625" style="49" bestFit="1" customWidth="1"/>
    <col min="4483" max="4484" width="11.85546875" style="49" bestFit="1" customWidth="1"/>
    <col min="4485" max="4485" width="9" style="49" bestFit="1" customWidth="1"/>
    <col min="4486" max="4486" width="10.85546875" style="49" bestFit="1" customWidth="1"/>
    <col min="4487" max="4487" width="8.28515625" style="49" bestFit="1" customWidth="1"/>
    <col min="4488" max="4488" width="8.7109375" style="49" bestFit="1" customWidth="1"/>
    <col min="4489" max="4489" width="9" style="49" bestFit="1" customWidth="1"/>
    <col min="4490" max="4490" width="8.28515625" style="49" bestFit="1" customWidth="1"/>
    <col min="4491" max="4491" width="7.42578125" style="49" bestFit="1" customWidth="1"/>
    <col min="4492" max="4492" width="15.42578125" style="49" bestFit="1" customWidth="1"/>
    <col min="4493" max="4493" width="9.28515625" style="49" bestFit="1" customWidth="1"/>
    <col min="4494" max="4494" width="11.7109375" style="49" bestFit="1" customWidth="1"/>
    <col min="4495" max="4495" width="12.7109375" style="49" bestFit="1" customWidth="1"/>
    <col min="4496" max="4496" width="11.42578125" style="49" bestFit="1" customWidth="1"/>
    <col min="4497" max="4497" width="5.140625" style="49" bestFit="1" customWidth="1"/>
    <col min="4498" max="4498" width="6.42578125" style="49" bestFit="1" customWidth="1"/>
    <col min="4499" max="4499" width="11" style="49" bestFit="1" customWidth="1"/>
    <col min="4500" max="4500" width="17.28515625" style="49" bestFit="1" customWidth="1"/>
    <col min="4501" max="4664" width="10.85546875" style="49"/>
    <col min="4665" max="4665" width="17.85546875" style="49" bestFit="1" customWidth="1"/>
    <col min="4666" max="4666" width="33.42578125" style="49" bestFit="1" customWidth="1"/>
    <col min="4667" max="4667" width="21.28515625" style="49" bestFit="1" customWidth="1"/>
    <col min="4668" max="4668" width="18.42578125" style="49" bestFit="1" customWidth="1"/>
    <col min="4669" max="4669" width="9.7109375" style="49" bestFit="1" customWidth="1"/>
    <col min="4670" max="4670" width="10.7109375" style="49" bestFit="1" customWidth="1"/>
    <col min="4671" max="4671" width="28.7109375" style="49" bestFit="1" customWidth="1"/>
    <col min="4672" max="4672" width="3.140625" style="49" bestFit="1" customWidth="1"/>
    <col min="4673" max="4673" width="3.42578125" style="49" bestFit="1" customWidth="1"/>
    <col min="4674" max="4674" width="32.28515625" style="49" bestFit="1" customWidth="1"/>
    <col min="4675" max="4675" width="5" style="49" bestFit="1" customWidth="1"/>
    <col min="4676" max="4676" width="5.7109375" style="49" bestFit="1" customWidth="1"/>
    <col min="4677" max="4677" width="7.140625" style="49" bestFit="1" customWidth="1"/>
    <col min="4678" max="4678" width="23.7109375" style="49" bestFit="1" customWidth="1"/>
    <col min="4679" max="4679" width="26.140625" style="49" bestFit="1" customWidth="1"/>
    <col min="4680" max="4680" width="6.42578125" style="49" bestFit="1" customWidth="1"/>
    <col min="4681" max="4681" width="26.42578125" style="49" bestFit="1" customWidth="1"/>
    <col min="4682" max="4682" width="10.85546875" style="49"/>
    <col min="4683" max="4683" width="15.28515625" style="49" bestFit="1" customWidth="1"/>
    <col min="4684" max="4684" width="4.85546875" style="49" bestFit="1" customWidth="1"/>
    <col min="4685" max="4685" width="8" style="49" bestFit="1" customWidth="1"/>
    <col min="4686" max="4686" width="10.28515625" style="49" bestFit="1" customWidth="1"/>
    <col min="4687" max="4687" width="29.28515625" style="49" bestFit="1" customWidth="1"/>
    <col min="4688" max="4688" width="12.42578125" style="49" bestFit="1" customWidth="1"/>
    <col min="4689" max="4689" width="10" style="49" bestFit="1" customWidth="1"/>
    <col min="4690" max="4690" width="10.42578125" style="49" bestFit="1" customWidth="1"/>
    <col min="4691" max="4691" width="11" style="49" bestFit="1" customWidth="1"/>
    <col min="4692" max="4692" width="24.140625" style="49" bestFit="1" customWidth="1"/>
    <col min="4693" max="4693" width="10.7109375" style="49" bestFit="1" customWidth="1"/>
    <col min="4694" max="4694" width="32.85546875" style="49" bestFit="1" customWidth="1"/>
    <col min="4695" max="4695" width="13.85546875" style="49" bestFit="1" customWidth="1"/>
    <col min="4696" max="4696" width="11" style="49" bestFit="1" customWidth="1"/>
    <col min="4697" max="4697" width="23.42578125" style="49" bestFit="1" customWidth="1"/>
    <col min="4698" max="4698" width="10.7109375" style="49" bestFit="1" customWidth="1"/>
    <col min="4699" max="4699" width="8" style="49" bestFit="1" customWidth="1"/>
    <col min="4700" max="4700" width="12.7109375" style="49" bestFit="1" customWidth="1"/>
    <col min="4701" max="4701" width="7.42578125" style="49" bestFit="1" customWidth="1"/>
    <col min="4702" max="4702" width="8.42578125" style="49" bestFit="1" customWidth="1"/>
    <col min="4703" max="4703" width="6.42578125" style="49" bestFit="1" customWidth="1"/>
    <col min="4704" max="4704" width="10.85546875" style="49" bestFit="1" customWidth="1"/>
    <col min="4705" max="4705" width="5.85546875" style="49" bestFit="1" customWidth="1"/>
    <col min="4706" max="4706" width="10.7109375" style="49" bestFit="1" customWidth="1"/>
    <col min="4707" max="4707" width="3.42578125" style="49" bestFit="1" customWidth="1"/>
    <col min="4708" max="4708" width="6.42578125" style="49" bestFit="1" customWidth="1"/>
    <col min="4709" max="4709" width="8.28515625" style="49" bestFit="1" customWidth="1"/>
    <col min="4710" max="4711" width="10.7109375" style="49" bestFit="1" customWidth="1"/>
    <col min="4712" max="4712" width="3.140625" style="49" bestFit="1" customWidth="1"/>
    <col min="4713" max="4713" width="9.42578125" style="49" bestFit="1" customWidth="1"/>
    <col min="4714" max="4714" width="3.42578125" style="49" bestFit="1" customWidth="1"/>
    <col min="4715" max="4715" width="4" style="49" bestFit="1" customWidth="1"/>
    <col min="4716" max="4716" width="7" style="49" bestFit="1" customWidth="1"/>
    <col min="4717" max="4717" width="8" style="49" bestFit="1" customWidth="1"/>
    <col min="4718" max="4718" width="9.28515625" style="49" bestFit="1" customWidth="1"/>
    <col min="4719" max="4719" width="8.140625" style="49" bestFit="1" customWidth="1"/>
    <col min="4720" max="4720" width="7.7109375" style="49" bestFit="1" customWidth="1"/>
    <col min="4721" max="4721" width="6.28515625" style="49" bestFit="1" customWidth="1"/>
    <col min="4722" max="4722" width="4.7109375" style="49" bestFit="1" customWidth="1"/>
    <col min="4723" max="4723" width="6.28515625" style="49" bestFit="1" customWidth="1"/>
    <col min="4724" max="4724" width="10.7109375" style="49" bestFit="1" customWidth="1"/>
    <col min="4725" max="4725" width="15.140625" style="49" bestFit="1" customWidth="1"/>
    <col min="4726" max="4726" width="9.28515625" style="49" bestFit="1" customWidth="1"/>
    <col min="4727" max="4727" width="12.28515625" style="49" bestFit="1" customWidth="1"/>
    <col min="4728" max="4728" width="5" style="49" bestFit="1" customWidth="1"/>
    <col min="4729" max="4730" width="8.7109375" style="49" bestFit="1" customWidth="1"/>
    <col min="4731" max="4731" width="3.28515625" style="49" bestFit="1" customWidth="1"/>
    <col min="4732" max="4732" width="10.7109375" style="49" bestFit="1" customWidth="1"/>
    <col min="4733" max="4733" width="33.42578125" style="49" bestFit="1" customWidth="1"/>
    <col min="4734" max="4734" width="12.7109375" style="49" bestFit="1" customWidth="1"/>
    <col min="4735" max="4735" width="11.7109375" style="49" bestFit="1" customWidth="1"/>
    <col min="4736" max="4736" width="12.42578125" style="49" bestFit="1" customWidth="1"/>
    <col min="4737" max="4737" width="12.85546875" style="49" bestFit="1" customWidth="1"/>
    <col min="4738" max="4738" width="8.140625" style="49" bestFit="1" customWidth="1"/>
    <col min="4739" max="4740" width="11.85546875" style="49" bestFit="1" customWidth="1"/>
    <col min="4741" max="4741" width="9" style="49" bestFit="1" customWidth="1"/>
    <col min="4742" max="4742" width="10.85546875" style="49" bestFit="1" customWidth="1"/>
    <col min="4743" max="4743" width="8.28515625" style="49" bestFit="1" customWidth="1"/>
    <col min="4744" max="4744" width="8.7109375" style="49" bestFit="1" customWidth="1"/>
    <col min="4745" max="4745" width="9" style="49" bestFit="1" customWidth="1"/>
    <col min="4746" max="4746" width="8.28515625" style="49" bestFit="1" customWidth="1"/>
    <col min="4747" max="4747" width="7.42578125" style="49" bestFit="1" customWidth="1"/>
    <col min="4748" max="4748" width="15.42578125" style="49" bestFit="1" customWidth="1"/>
    <col min="4749" max="4749" width="9.28515625" style="49" bestFit="1" customWidth="1"/>
    <col min="4750" max="4750" width="11.7109375" style="49" bestFit="1" customWidth="1"/>
    <col min="4751" max="4751" width="12.7109375" style="49" bestFit="1" customWidth="1"/>
    <col min="4752" max="4752" width="11.42578125" style="49" bestFit="1" customWidth="1"/>
    <col min="4753" max="4753" width="5.140625" style="49" bestFit="1" customWidth="1"/>
    <col min="4754" max="4754" width="6.42578125" style="49" bestFit="1" customWidth="1"/>
    <col min="4755" max="4755" width="11" style="49" bestFit="1" customWidth="1"/>
    <col min="4756" max="4756" width="17.28515625" style="49" bestFit="1" customWidth="1"/>
    <col min="4757" max="4920" width="10.85546875" style="49"/>
    <col min="4921" max="4921" width="17.85546875" style="49" bestFit="1" customWidth="1"/>
    <col min="4922" max="4922" width="33.42578125" style="49" bestFit="1" customWidth="1"/>
    <col min="4923" max="4923" width="21.28515625" style="49" bestFit="1" customWidth="1"/>
    <col min="4924" max="4924" width="18.42578125" style="49" bestFit="1" customWidth="1"/>
    <col min="4925" max="4925" width="9.7109375" style="49" bestFit="1" customWidth="1"/>
    <col min="4926" max="4926" width="10.7109375" style="49" bestFit="1" customWidth="1"/>
    <col min="4927" max="4927" width="28.7109375" style="49" bestFit="1" customWidth="1"/>
    <col min="4928" max="4928" width="3.140625" style="49" bestFit="1" customWidth="1"/>
    <col min="4929" max="4929" width="3.42578125" style="49" bestFit="1" customWidth="1"/>
    <col min="4930" max="4930" width="32.28515625" style="49" bestFit="1" customWidth="1"/>
    <col min="4931" max="4931" width="5" style="49" bestFit="1" customWidth="1"/>
    <col min="4932" max="4932" width="5.7109375" style="49" bestFit="1" customWidth="1"/>
    <col min="4933" max="4933" width="7.140625" style="49" bestFit="1" customWidth="1"/>
    <col min="4934" max="4934" width="23.7109375" style="49" bestFit="1" customWidth="1"/>
    <col min="4935" max="4935" width="26.140625" style="49" bestFit="1" customWidth="1"/>
    <col min="4936" max="4936" width="6.42578125" style="49" bestFit="1" customWidth="1"/>
    <col min="4937" max="4937" width="26.42578125" style="49" bestFit="1" customWidth="1"/>
    <col min="4938" max="4938" width="10.85546875" style="49"/>
    <col min="4939" max="4939" width="15.28515625" style="49" bestFit="1" customWidth="1"/>
    <col min="4940" max="4940" width="4.85546875" style="49" bestFit="1" customWidth="1"/>
    <col min="4941" max="4941" width="8" style="49" bestFit="1" customWidth="1"/>
    <col min="4942" max="4942" width="10.28515625" style="49" bestFit="1" customWidth="1"/>
    <col min="4943" max="4943" width="29.28515625" style="49" bestFit="1" customWidth="1"/>
    <col min="4944" max="4944" width="12.42578125" style="49" bestFit="1" customWidth="1"/>
    <col min="4945" max="4945" width="10" style="49" bestFit="1" customWidth="1"/>
    <col min="4946" max="4946" width="10.42578125" style="49" bestFit="1" customWidth="1"/>
    <col min="4947" max="4947" width="11" style="49" bestFit="1" customWidth="1"/>
    <col min="4948" max="4948" width="24.140625" style="49" bestFit="1" customWidth="1"/>
    <col min="4949" max="4949" width="10.7109375" style="49" bestFit="1" customWidth="1"/>
    <col min="4950" max="4950" width="32.85546875" style="49" bestFit="1" customWidth="1"/>
    <col min="4951" max="4951" width="13.85546875" style="49" bestFit="1" customWidth="1"/>
    <col min="4952" max="4952" width="11" style="49" bestFit="1" customWidth="1"/>
    <col min="4953" max="4953" width="23.42578125" style="49" bestFit="1" customWidth="1"/>
    <col min="4954" max="4954" width="10.7109375" style="49" bestFit="1" customWidth="1"/>
    <col min="4955" max="4955" width="8" style="49" bestFit="1" customWidth="1"/>
    <col min="4956" max="4956" width="12.7109375" style="49" bestFit="1" customWidth="1"/>
    <col min="4957" max="4957" width="7.42578125" style="49" bestFit="1" customWidth="1"/>
    <col min="4958" max="4958" width="8.42578125" style="49" bestFit="1" customWidth="1"/>
    <col min="4959" max="4959" width="6.42578125" style="49" bestFit="1" customWidth="1"/>
    <col min="4960" max="4960" width="10.85546875" style="49" bestFit="1" customWidth="1"/>
    <col min="4961" max="4961" width="5.85546875" style="49" bestFit="1" customWidth="1"/>
    <col min="4962" max="4962" width="10.7109375" style="49" bestFit="1" customWidth="1"/>
    <col min="4963" max="4963" width="3.42578125" style="49" bestFit="1" customWidth="1"/>
    <col min="4964" max="4964" width="6.42578125" style="49" bestFit="1" customWidth="1"/>
    <col min="4965" max="4965" width="8.28515625" style="49" bestFit="1" customWidth="1"/>
    <col min="4966" max="4967" width="10.7109375" style="49" bestFit="1" customWidth="1"/>
    <col min="4968" max="4968" width="3.140625" style="49" bestFit="1" customWidth="1"/>
    <col min="4969" max="4969" width="9.42578125" style="49" bestFit="1" customWidth="1"/>
    <col min="4970" max="4970" width="3.42578125" style="49" bestFit="1" customWidth="1"/>
    <col min="4971" max="4971" width="4" style="49" bestFit="1" customWidth="1"/>
    <col min="4972" max="4972" width="7" style="49" bestFit="1" customWidth="1"/>
    <col min="4973" max="4973" width="8" style="49" bestFit="1" customWidth="1"/>
    <col min="4974" max="4974" width="9.28515625" style="49" bestFit="1" customWidth="1"/>
    <col min="4975" max="4975" width="8.140625" style="49" bestFit="1" customWidth="1"/>
    <col min="4976" max="4976" width="7.7109375" style="49" bestFit="1" customWidth="1"/>
    <col min="4977" max="4977" width="6.28515625" style="49" bestFit="1" customWidth="1"/>
    <col min="4978" max="4978" width="4.7109375" style="49" bestFit="1" customWidth="1"/>
    <col min="4979" max="4979" width="6.28515625" style="49" bestFit="1" customWidth="1"/>
    <col min="4980" max="4980" width="10.7109375" style="49" bestFit="1" customWidth="1"/>
    <col min="4981" max="4981" width="15.140625" style="49" bestFit="1" customWidth="1"/>
    <col min="4982" max="4982" width="9.28515625" style="49" bestFit="1" customWidth="1"/>
    <col min="4983" max="4983" width="12.28515625" style="49" bestFit="1" customWidth="1"/>
    <col min="4984" max="4984" width="5" style="49" bestFit="1" customWidth="1"/>
    <col min="4985" max="4986" width="8.7109375" style="49" bestFit="1" customWidth="1"/>
    <col min="4987" max="4987" width="3.28515625" style="49" bestFit="1" customWidth="1"/>
    <col min="4988" max="4988" width="10.7109375" style="49" bestFit="1" customWidth="1"/>
    <col min="4989" max="4989" width="33.42578125" style="49" bestFit="1" customWidth="1"/>
    <col min="4990" max="4990" width="12.7109375" style="49" bestFit="1" customWidth="1"/>
    <col min="4991" max="4991" width="11.7109375" style="49" bestFit="1" customWidth="1"/>
    <col min="4992" max="4992" width="12.42578125" style="49" bestFit="1" customWidth="1"/>
    <col min="4993" max="4993" width="12.85546875" style="49" bestFit="1" customWidth="1"/>
    <col min="4994" max="4994" width="8.140625" style="49" bestFit="1" customWidth="1"/>
    <col min="4995" max="4996" width="11.85546875" style="49" bestFit="1" customWidth="1"/>
    <col min="4997" max="4997" width="9" style="49" bestFit="1" customWidth="1"/>
    <col min="4998" max="4998" width="10.85546875" style="49" bestFit="1" customWidth="1"/>
    <col min="4999" max="4999" width="8.28515625" style="49" bestFit="1" customWidth="1"/>
    <col min="5000" max="5000" width="8.7109375" style="49" bestFit="1" customWidth="1"/>
    <col min="5001" max="5001" width="9" style="49" bestFit="1" customWidth="1"/>
    <col min="5002" max="5002" width="8.28515625" style="49" bestFit="1" customWidth="1"/>
    <col min="5003" max="5003" width="7.42578125" style="49" bestFit="1" customWidth="1"/>
    <col min="5004" max="5004" width="15.42578125" style="49" bestFit="1" customWidth="1"/>
    <col min="5005" max="5005" width="9.28515625" style="49" bestFit="1" customWidth="1"/>
    <col min="5006" max="5006" width="11.7109375" style="49" bestFit="1" customWidth="1"/>
    <col min="5007" max="5007" width="12.7109375" style="49" bestFit="1" customWidth="1"/>
    <col min="5008" max="5008" width="11.42578125" style="49" bestFit="1" customWidth="1"/>
    <col min="5009" max="5009" width="5.140625" style="49" bestFit="1" customWidth="1"/>
    <col min="5010" max="5010" width="6.42578125" style="49" bestFit="1" customWidth="1"/>
    <col min="5011" max="5011" width="11" style="49" bestFit="1" customWidth="1"/>
    <col min="5012" max="5012" width="17.28515625" style="49" bestFit="1" customWidth="1"/>
    <col min="5013" max="5176" width="10.85546875" style="49"/>
    <col min="5177" max="5177" width="17.85546875" style="49" bestFit="1" customWidth="1"/>
    <col min="5178" max="5178" width="33.42578125" style="49" bestFit="1" customWidth="1"/>
    <col min="5179" max="5179" width="21.28515625" style="49" bestFit="1" customWidth="1"/>
    <col min="5180" max="5180" width="18.42578125" style="49" bestFit="1" customWidth="1"/>
    <col min="5181" max="5181" width="9.7109375" style="49" bestFit="1" customWidth="1"/>
    <col min="5182" max="5182" width="10.7109375" style="49" bestFit="1" customWidth="1"/>
    <col min="5183" max="5183" width="28.7109375" style="49" bestFit="1" customWidth="1"/>
    <col min="5184" max="5184" width="3.140625" style="49" bestFit="1" customWidth="1"/>
    <col min="5185" max="5185" width="3.42578125" style="49" bestFit="1" customWidth="1"/>
    <col min="5186" max="5186" width="32.28515625" style="49" bestFit="1" customWidth="1"/>
    <col min="5187" max="5187" width="5" style="49" bestFit="1" customWidth="1"/>
    <col min="5188" max="5188" width="5.7109375" style="49" bestFit="1" customWidth="1"/>
    <col min="5189" max="5189" width="7.140625" style="49" bestFit="1" customWidth="1"/>
    <col min="5190" max="5190" width="23.7109375" style="49" bestFit="1" customWidth="1"/>
    <col min="5191" max="5191" width="26.140625" style="49" bestFit="1" customWidth="1"/>
    <col min="5192" max="5192" width="6.42578125" style="49" bestFit="1" customWidth="1"/>
    <col min="5193" max="5193" width="26.42578125" style="49" bestFit="1" customWidth="1"/>
    <col min="5194" max="5194" width="10.85546875" style="49"/>
    <col min="5195" max="5195" width="15.28515625" style="49" bestFit="1" customWidth="1"/>
    <col min="5196" max="5196" width="4.85546875" style="49" bestFit="1" customWidth="1"/>
    <col min="5197" max="5197" width="8" style="49" bestFit="1" customWidth="1"/>
    <col min="5198" max="5198" width="10.28515625" style="49" bestFit="1" customWidth="1"/>
    <col min="5199" max="5199" width="29.28515625" style="49" bestFit="1" customWidth="1"/>
    <col min="5200" max="5200" width="12.42578125" style="49" bestFit="1" customWidth="1"/>
    <col min="5201" max="5201" width="10" style="49" bestFit="1" customWidth="1"/>
    <col min="5202" max="5202" width="10.42578125" style="49" bestFit="1" customWidth="1"/>
    <col min="5203" max="5203" width="11" style="49" bestFit="1" customWidth="1"/>
    <col min="5204" max="5204" width="24.140625" style="49" bestFit="1" customWidth="1"/>
    <col min="5205" max="5205" width="10.7109375" style="49" bestFit="1" customWidth="1"/>
    <col min="5206" max="5206" width="32.85546875" style="49" bestFit="1" customWidth="1"/>
    <col min="5207" max="5207" width="13.85546875" style="49" bestFit="1" customWidth="1"/>
    <col min="5208" max="5208" width="11" style="49" bestFit="1" customWidth="1"/>
    <col min="5209" max="5209" width="23.42578125" style="49" bestFit="1" customWidth="1"/>
    <col min="5210" max="5210" width="10.7109375" style="49" bestFit="1" customWidth="1"/>
    <col min="5211" max="5211" width="8" style="49" bestFit="1" customWidth="1"/>
    <col min="5212" max="5212" width="12.7109375" style="49" bestFit="1" customWidth="1"/>
    <col min="5213" max="5213" width="7.42578125" style="49" bestFit="1" customWidth="1"/>
    <col min="5214" max="5214" width="8.42578125" style="49" bestFit="1" customWidth="1"/>
    <col min="5215" max="5215" width="6.42578125" style="49" bestFit="1" customWidth="1"/>
    <col min="5216" max="5216" width="10.85546875" style="49" bestFit="1" customWidth="1"/>
    <col min="5217" max="5217" width="5.85546875" style="49" bestFit="1" customWidth="1"/>
    <col min="5218" max="5218" width="10.7109375" style="49" bestFit="1" customWidth="1"/>
    <col min="5219" max="5219" width="3.42578125" style="49" bestFit="1" customWidth="1"/>
    <col min="5220" max="5220" width="6.42578125" style="49" bestFit="1" customWidth="1"/>
    <col min="5221" max="5221" width="8.28515625" style="49" bestFit="1" customWidth="1"/>
    <col min="5222" max="5223" width="10.7109375" style="49" bestFit="1" customWidth="1"/>
    <col min="5224" max="5224" width="3.140625" style="49" bestFit="1" customWidth="1"/>
    <col min="5225" max="5225" width="9.42578125" style="49" bestFit="1" customWidth="1"/>
    <col min="5226" max="5226" width="3.42578125" style="49" bestFit="1" customWidth="1"/>
    <col min="5227" max="5227" width="4" style="49" bestFit="1" customWidth="1"/>
    <col min="5228" max="5228" width="7" style="49" bestFit="1" customWidth="1"/>
    <col min="5229" max="5229" width="8" style="49" bestFit="1" customWidth="1"/>
    <col min="5230" max="5230" width="9.28515625" style="49" bestFit="1" customWidth="1"/>
    <col min="5231" max="5231" width="8.140625" style="49" bestFit="1" customWidth="1"/>
    <col min="5232" max="5232" width="7.7109375" style="49" bestFit="1" customWidth="1"/>
    <col min="5233" max="5233" width="6.28515625" style="49" bestFit="1" customWidth="1"/>
    <col min="5234" max="5234" width="4.7109375" style="49" bestFit="1" customWidth="1"/>
    <col min="5235" max="5235" width="6.28515625" style="49" bestFit="1" customWidth="1"/>
    <col min="5236" max="5236" width="10.7109375" style="49" bestFit="1" customWidth="1"/>
    <col min="5237" max="5237" width="15.140625" style="49" bestFit="1" customWidth="1"/>
    <col min="5238" max="5238" width="9.28515625" style="49" bestFit="1" customWidth="1"/>
    <col min="5239" max="5239" width="12.28515625" style="49" bestFit="1" customWidth="1"/>
    <col min="5240" max="5240" width="5" style="49" bestFit="1" customWidth="1"/>
    <col min="5241" max="5242" width="8.7109375" style="49" bestFit="1" customWidth="1"/>
    <col min="5243" max="5243" width="3.28515625" style="49" bestFit="1" customWidth="1"/>
    <col min="5244" max="5244" width="10.7109375" style="49" bestFit="1" customWidth="1"/>
    <col min="5245" max="5245" width="33.42578125" style="49" bestFit="1" customWidth="1"/>
    <col min="5246" max="5246" width="12.7109375" style="49" bestFit="1" customWidth="1"/>
    <col min="5247" max="5247" width="11.7109375" style="49" bestFit="1" customWidth="1"/>
    <col min="5248" max="5248" width="12.42578125" style="49" bestFit="1" customWidth="1"/>
    <col min="5249" max="5249" width="12.85546875" style="49" bestFit="1" customWidth="1"/>
    <col min="5250" max="5250" width="8.140625" style="49" bestFit="1" customWidth="1"/>
    <col min="5251" max="5252" width="11.85546875" style="49" bestFit="1" customWidth="1"/>
    <col min="5253" max="5253" width="9" style="49" bestFit="1" customWidth="1"/>
    <col min="5254" max="5254" width="10.85546875" style="49" bestFit="1" customWidth="1"/>
    <col min="5255" max="5255" width="8.28515625" style="49" bestFit="1" customWidth="1"/>
    <col min="5256" max="5256" width="8.7109375" style="49" bestFit="1" customWidth="1"/>
    <col min="5257" max="5257" width="9" style="49" bestFit="1" customWidth="1"/>
    <col min="5258" max="5258" width="8.28515625" style="49" bestFit="1" customWidth="1"/>
    <col min="5259" max="5259" width="7.42578125" style="49" bestFit="1" customWidth="1"/>
    <col min="5260" max="5260" width="15.42578125" style="49" bestFit="1" customWidth="1"/>
    <col min="5261" max="5261" width="9.28515625" style="49" bestFit="1" customWidth="1"/>
    <col min="5262" max="5262" width="11.7109375" style="49" bestFit="1" customWidth="1"/>
    <col min="5263" max="5263" width="12.7109375" style="49" bestFit="1" customWidth="1"/>
    <col min="5264" max="5264" width="11.42578125" style="49" bestFit="1" customWidth="1"/>
    <col min="5265" max="5265" width="5.140625" style="49" bestFit="1" customWidth="1"/>
    <col min="5266" max="5266" width="6.42578125" style="49" bestFit="1" customWidth="1"/>
    <col min="5267" max="5267" width="11" style="49" bestFit="1" customWidth="1"/>
    <col min="5268" max="5268" width="17.28515625" style="49" bestFit="1" customWidth="1"/>
    <col min="5269" max="5432" width="10.85546875" style="49"/>
    <col min="5433" max="5433" width="17.85546875" style="49" bestFit="1" customWidth="1"/>
    <col min="5434" max="5434" width="33.42578125" style="49" bestFit="1" customWidth="1"/>
    <col min="5435" max="5435" width="21.28515625" style="49" bestFit="1" customWidth="1"/>
    <col min="5436" max="5436" width="18.42578125" style="49" bestFit="1" customWidth="1"/>
    <col min="5437" max="5437" width="9.7109375" style="49" bestFit="1" customWidth="1"/>
    <col min="5438" max="5438" width="10.7109375" style="49" bestFit="1" customWidth="1"/>
    <col min="5439" max="5439" width="28.7109375" style="49" bestFit="1" customWidth="1"/>
    <col min="5440" max="5440" width="3.140625" style="49" bestFit="1" customWidth="1"/>
    <col min="5441" max="5441" width="3.42578125" style="49" bestFit="1" customWidth="1"/>
    <col min="5442" max="5442" width="32.28515625" style="49" bestFit="1" customWidth="1"/>
    <col min="5443" max="5443" width="5" style="49" bestFit="1" customWidth="1"/>
    <col min="5444" max="5444" width="5.7109375" style="49" bestFit="1" customWidth="1"/>
    <col min="5445" max="5445" width="7.140625" style="49" bestFit="1" customWidth="1"/>
    <col min="5446" max="5446" width="23.7109375" style="49" bestFit="1" customWidth="1"/>
    <col min="5447" max="5447" width="26.140625" style="49" bestFit="1" customWidth="1"/>
    <col min="5448" max="5448" width="6.42578125" style="49" bestFit="1" customWidth="1"/>
    <col min="5449" max="5449" width="26.42578125" style="49" bestFit="1" customWidth="1"/>
    <col min="5450" max="5450" width="10.85546875" style="49"/>
    <col min="5451" max="5451" width="15.28515625" style="49" bestFit="1" customWidth="1"/>
    <col min="5452" max="5452" width="4.85546875" style="49" bestFit="1" customWidth="1"/>
    <col min="5453" max="5453" width="8" style="49" bestFit="1" customWidth="1"/>
    <col min="5454" max="5454" width="10.28515625" style="49" bestFit="1" customWidth="1"/>
    <col min="5455" max="5455" width="29.28515625" style="49" bestFit="1" customWidth="1"/>
    <col min="5456" max="5456" width="12.42578125" style="49" bestFit="1" customWidth="1"/>
    <col min="5457" max="5457" width="10" style="49" bestFit="1" customWidth="1"/>
    <col min="5458" max="5458" width="10.42578125" style="49" bestFit="1" customWidth="1"/>
    <col min="5459" max="5459" width="11" style="49" bestFit="1" customWidth="1"/>
    <col min="5460" max="5460" width="24.140625" style="49" bestFit="1" customWidth="1"/>
    <col min="5461" max="5461" width="10.7109375" style="49" bestFit="1" customWidth="1"/>
    <col min="5462" max="5462" width="32.85546875" style="49" bestFit="1" customWidth="1"/>
    <col min="5463" max="5463" width="13.85546875" style="49" bestFit="1" customWidth="1"/>
    <col min="5464" max="5464" width="11" style="49" bestFit="1" customWidth="1"/>
    <col min="5465" max="5465" width="23.42578125" style="49" bestFit="1" customWidth="1"/>
    <col min="5466" max="5466" width="10.7109375" style="49" bestFit="1" customWidth="1"/>
    <col min="5467" max="5467" width="8" style="49" bestFit="1" customWidth="1"/>
    <col min="5468" max="5468" width="12.7109375" style="49" bestFit="1" customWidth="1"/>
    <col min="5469" max="5469" width="7.42578125" style="49" bestFit="1" customWidth="1"/>
    <col min="5470" max="5470" width="8.42578125" style="49" bestFit="1" customWidth="1"/>
    <col min="5471" max="5471" width="6.42578125" style="49" bestFit="1" customWidth="1"/>
    <col min="5472" max="5472" width="10.85546875" style="49" bestFit="1" customWidth="1"/>
    <col min="5473" max="5473" width="5.85546875" style="49" bestFit="1" customWidth="1"/>
    <col min="5474" max="5474" width="10.7109375" style="49" bestFit="1" customWidth="1"/>
    <col min="5475" max="5475" width="3.42578125" style="49" bestFit="1" customWidth="1"/>
    <col min="5476" max="5476" width="6.42578125" style="49" bestFit="1" customWidth="1"/>
    <col min="5477" max="5477" width="8.28515625" style="49" bestFit="1" customWidth="1"/>
    <col min="5478" max="5479" width="10.7109375" style="49" bestFit="1" customWidth="1"/>
    <col min="5480" max="5480" width="3.140625" style="49" bestFit="1" customWidth="1"/>
    <col min="5481" max="5481" width="9.42578125" style="49" bestFit="1" customWidth="1"/>
    <col min="5482" max="5482" width="3.42578125" style="49" bestFit="1" customWidth="1"/>
    <col min="5483" max="5483" width="4" style="49" bestFit="1" customWidth="1"/>
    <col min="5484" max="5484" width="7" style="49" bestFit="1" customWidth="1"/>
    <col min="5485" max="5485" width="8" style="49" bestFit="1" customWidth="1"/>
    <col min="5486" max="5486" width="9.28515625" style="49" bestFit="1" customWidth="1"/>
    <col min="5487" max="5487" width="8.140625" style="49" bestFit="1" customWidth="1"/>
    <col min="5488" max="5488" width="7.7109375" style="49" bestFit="1" customWidth="1"/>
    <col min="5489" max="5489" width="6.28515625" style="49" bestFit="1" customWidth="1"/>
    <col min="5490" max="5490" width="4.7109375" style="49" bestFit="1" customWidth="1"/>
    <col min="5491" max="5491" width="6.28515625" style="49" bestFit="1" customWidth="1"/>
    <col min="5492" max="5492" width="10.7109375" style="49" bestFit="1" customWidth="1"/>
    <col min="5493" max="5493" width="15.140625" style="49" bestFit="1" customWidth="1"/>
    <col min="5494" max="5494" width="9.28515625" style="49" bestFit="1" customWidth="1"/>
    <col min="5495" max="5495" width="12.28515625" style="49" bestFit="1" customWidth="1"/>
    <col min="5496" max="5496" width="5" style="49" bestFit="1" customWidth="1"/>
    <col min="5497" max="5498" width="8.7109375" style="49" bestFit="1" customWidth="1"/>
    <col min="5499" max="5499" width="3.28515625" style="49" bestFit="1" customWidth="1"/>
    <col min="5500" max="5500" width="10.7109375" style="49" bestFit="1" customWidth="1"/>
    <col min="5501" max="5501" width="33.42578125" style="49" bestFit="1" customWidth="1"/>
    <col min="5502" max="5502" width="12.7109375" style="49" bestFit="1" customWidth="1"/>
    <col min="5503" max="5503" width="11.7109375" style="49" bestFit="1" customWidth="1"/>
    <col min="5504" max="5504" width="12.42578125" style="49" bestFit="1" customWidth="1"/>
    <col min="5505" max="5505" width="12.85546875" style="49" bestFit="1" customWidth="1"/>
    <col min="5506" max="5506" width="8.140625" style="49" bestFit="1" customWidth="1"/>
    <col min="5507" max="5508" width="11.85546875" style="49" bestFit="1" customWidth="1"/>
    <col min="5509" max="5509" width="9" style="49" bestFit="1" customWidth="1"/>
    <col min="5510" max="5510" width="10.85546875" style="49" bestFit="1" customWidth="1"/>
    <col min="5511" max="5511" width="8.28515625" style="49" bestFit="1" customWidth="1"/>
    <col min="5512" max="5512" width="8.7109375" style="49" bestFit="1" customWidth="1"/>
    <col min="5513" max="5513" width="9" style="49" bestFit="1" customWidth="1"/>
    <col min="5514" max="5514" width="8.28515625" style="49" bestFit="1" customWidth="1"/>
    <col min="5515" max="5515" width="7.42578125" style="49" bestFit="1" customWidth="1"/>
    <col min="5516" max="5516" width="15.42578125" style="49" bestFit="1" customWidth="1"/>
    <col min="5517" max="5517" width="9.28515625" style="49" bestFit="1" customWidth="1"/>
    <col min="5518" max="5518" width="11.7109375" style="49" bestFit="1" customWidth="1"/>
    <col min="5519" max="5519" width="12.7109375" style="49" bestFit="1" customWidth="1"/>
    <col min="5520" max="5520" width="11.42578125" style="49" bestFit="1" customWidth="1"/>
    <col min="5521" max="5521" width="5.140625" style="49" bestFit="1" customWidth="1"/>
    <col min="5522" max="5522" width="6.42578125" style="49" bestFit="1" customWidth="1"/>
    <col min="5523" max="5523" width="11" style="49" bestFit="1" customWidth="1"/>
    <col min="5524" max="5524" width="17.28515625" style="49" bestFit="1" customWidth="1"/>
    <col min="5525" max="5688" width="10.85546875" style="49"/>
    <col min="5689" max="5689" width="17.85546875" style="49" bestFit="1" customWidth="1"/>
    <col min="5690" max="5690" width="33.42578125" style="49" bestFit="1" customWidth="1"/>
    <col min="5691" max="5691" width="21.28515625" style="49" bestFit="1" customWidth="1"/>
    <col min="5692" max="5692" width="18.42578125" style="49" bestFit="1" customWidth="1"/>
    <col min="5693" max="5693" width="9.7109375" style="49" bestFit="1" customWidth="1"/>
    <col min="5694" max="5694" width="10.7109375" style="49" bestFit="1" customWidth="1"/>
    <col min="5695" max="5695" width="28.7109375" style="49" bestFit="1" customWidth="1"/>
    <col min="5696" max="5696" width="3.140625" style="49" bestFit="1" customWidth="1"/>
    <col min="5697" max="5697" width="3.42578125" style="49" bestFit="1" customWidth="1"/>
    <col min="5698" max="5698" width="32.28515625" style="49" bestFit="1" customWidth="1"/>
    <col min="5699" max="5699" width="5" style="49" bestFit="1" customWidth="1"/>
    <col min="5700" max="5700" width="5.7109375" style="49" bestFit="1" customWidth="1"/>
    <col min="5701" max="5701" width="7.140625" style="49" bestFit="1" customWidth="1"/>
    <col min="5702" max="5702" width="23.7109375" style="49" bestFit="1" customWidth="1"/>
    <col min="5703" max="5703" width="26.140625" style="49" bestFit="1" customWidth="1"/>
    <col min="5704" max="5704" width="6.42578125" style="49" bestFit="1" customWidth="1"/>
    <col min="5705" max="5705" width="26.42578125" style="49" bestFit="1" customWidth="1"/>
    <col min="5706" max="5706" width="10.85546875" style="49"/>
    <col min="5707" max="5707" width="15.28515625" style="49" bestFit="1" customWidth="1"/>
    <col min="5708" max="5708" width="4.85546875" style="49" bestFit="1" customWidth="1"/>
    <col min="5709" max="5709" width="8" style="49" bestFit="1" customWidth="1"/>
    <col min="5710" max="5710" width="10.28515625" style="49" bestFit="1" customWidth="1"/>
    <col min="5711" max="5711" width="29.28515625" style="49" bestFit="1" customWidth="1"/>
    <col min="5712" max="5712" width="12.42578125" style="49" bestFit="1" customWidth="1"/>
    <col min="5713" max="5713" width="10" style="49" bestFit="1" customWidth="1"/>
    <col min="5714" max="5714" width="10.42578125" style="49" bestFit="1" customWidth="1"/>
    <col min="5715" max="5715" width="11" style="49" bestFit="1" customWidth="1"/>
    <col min="5716" max="5716" width="24.140625" style="49" bestFit="1" customWidth="1"/>
    <col min="5717" max="5717" width="10.7109375" style="49" bestFit="1" customWidth="1"/>
    <col min="5718" max="5718" width="32.85546875" style="49" bestFit="1" customWidth="1"/>
    <col min="5719" max="5719" width="13.85546875" style="49" bestFit="1" customWidth="1"/>
    <col min="5720" max="5720" width="11" style="49" bestFit="1" customWidth="1"/>
    <col min="5721" max="5721" width="23.42578125" style="49" bestFit="1" customWidth="1"/>
    <col min="5722" max="5722" width="10.7109375" style="49" bestFit="1" customWidth="1"/>
    <col min="5723" max="5723" width="8" style="49" bestFit="1" customWidth="1"/>
    <col min="5724" max="5724" width="12.7109375" style="49" bestFit="1" customWidth="1"/>
    <col min="5725" max="5725" width="7.42578125" style="49" bestFit="1" customWidth="1"/>
    <col min="5726" max="5726" width="8.42578125" style="49" bestFit="1" customWidth="1"/>
    <col min="5727" max="5727" width="6.42578125" style="49" bestFit="1" customWidth="1"/>
    <col min="5728" max="5728" width="10.85546875" style="49" bestFit="1" customWidth="1"/>
    <col min="5729" max="5729" width="5.85546875" style="49" bestFit="1" customWidth="1"/>
    <col min="5730" max="5730" width="10.7109375" style="49" bestFit="1" customWidth="1"/>
    <col min="5731" max="5731" width="3.42578125" style="49" bestFit="1" customWidth="1"/>
    <col min="5732" max="5732" width="6.42578125" style="49" bestFit="1" customWidth="1"/>
    <col min="5733" max="5733" width="8.28515625" style="49" bestFit="1" customWidth="1"/>
    <col min="5734" max="5735" width="10.7109375" style="49" bestFit="1" customWidth="1"/>
    <col min="5736" max="5736" width="3.140625" style="49" bestFit="1" customWidth="1"/>
    <col min="5737" max="5737" width="9.42578125" style="49" bestFit="1" customWidth="1"/>
    <col min="5738" max="5738" width="3.42578125" style="49" bestFit="1" customWidth="1"/>
    <col min="5739" max="5739" width="4" style="49" bestFit="1" customWidth="1"/>
    <col min="5740" max="5740" width="7" style="49" bestFit="1" customWidth="1"/>
    <col min="5741" max="5741" width="8" style="49" bestFit="1" customWidth="1"/>
    <col min="5742" max="5742" width="9.28515625" style="49" bestFit="1" customWidth="1"/>
    <col min="5743" max="5743" width="8.140625" style="49" bestFit="1" customWidth="1"/>
    <col min="5744" max="5744" width="7.7109375" style="49" bestFit="1" customWidth="1"/>
    <col min="5745" max="5745" width="6.28515625" style="49" bestFit="1" customWidth="1"/>
    <col min="5746" max="5746" width="4.7109375" style="49" bestFit="1" customWidth="1"/>
    <col min="5747" max="5747" width="6.28515625" style="49" bestFit="1" customWidth="1"/>
    <col min="5748" max="5748" width="10.7109375" style="49" bestFit="1" customWidth="1"/>
    <col min="5749" max="5749" width="15.140625" style="49" bestFit="1" customWidth="1"/>
    <col min="5750" max="5750" width="9.28515625" style="49" bestFit="1" customWidth="1"/>
    <col min="5751" max="5751" width="12.28515625" style="49" bestFit="1" customWidth="1"/>
    <col min="5752" max="5752" width="5" style="49" bestFit="1" customWidth="1"/>
    <col min="5753" max="5754" width="8.7109375" style="49" bestFit="1" customWidth="1"/>
    <col min="5755" max="5755" width="3.28515625" style="49" bestFit="1" customWidth="1"/>
    <col min="5756" max="5756" width="10.7109375" style="49" bestFit="1" customWidth="1"/>
    <col min="5757" max="5757" width="33.42578125" style="49" bestFit="1" customWidth="1"/>
    <col min="5758" max="5758" width="12.7109375" style="49" bestFit="1" customWidth="1"/>
    <col min="5759" max="5759" width="11.7109375" style="49" bestFit="1" customWidth="1"/>
    <col min="5760" max="5760" width="12.42578125" style="49" bestFit="1" customWidth="1"/>
    <col min="5761" max="5761" width="12.85546875" style="49" bestFit="1" customWidth="1"/>
    <col min="5762" max="5762" width="8.140625" style="49" bestFit="1" customWidth="1"/>
    <col min="5763" max="5764" width="11.85546875" style="49" bestFit="1" customWidth="1"/>
    <col min="5765" max="5765" width="9" style="49" bestFit="1" customWidth="1"/>
    <col min="5766" max="5766" width="10.85546875" style="49" bestFit="1" customWidth="1"/>
    <col min="5767" max="5767" width="8.28515625" style="49" bestFit="1" customWidth="1"/>
    <col min="5768" max="5768" width="8.7109375" style="49" bestFit="1" customWidth="1"/>
    <col min="5769" max="5769" width="9" style="49" bestFit="1" customWidth="1"/>
    <col min="5770" max="5770" width="8.28515625" style="49" bestFit="1" customWidth="1"/>
    <col min="5771" max="5771" width="7.42578125" style="49" bestFit="1" customWidth="1"/>
    <col min="5772" max="5772" width="15.42578125" style="49" bestFit="1" customWidth="1"/>
    <col min="5773" max="5773" width="9.28515625" style="49" bestFit="1" customWidth="1"/>
    <col min="5774" max="5774" width="11.7109375" style="49" bestFit="1" customWidth="1"/>
    <col min="5775" max="5775" width="12.7109375" style="49" bestFit="1" customWidth="1"/>
    <col min="5776" max="5776" width="11.42578125" style="49" bestFit="1" customWidth="1"/>
    <col min="5777" max="5777" width="5.140625" style="49" bestFit="1" customWidth="1"/>
    <col min="5778" max="5778" width="6.42578125" style="49" bestFit="1" customWidth="1"/>
    <col min="5779" max="5779" width="11" style="49" bestFit="1" customWidth="1"/>
    <col min="5780" max="5780" width="17.28515625" style="49" bestFit="1" customWidth="1"/>
    <col min="5781" max="5944" width="10.85546875" style="49"/>
    <col min="5945" max="5945" width="17.85546875" style="49" bestFit="1" customWidth="1"/>
    <col min="5946" max="5946" width="33.42578125" style="49" bestFit="1" customWidth="1"/>
    <col min="5947" max="5947" width="21.28515625" style="49" bestFit="1" customWidth="1"/>
    <col min="5948" max="5948" width="18.42578125" style="49" bestFit="1" customWidth="1"/>
    <col min="5949" max="5949" width="9.7109375" style="49" bestFit="1" customWidth="1"/>
    <col min="5950" max="5950" width="10.7109375" style="49" bestFit="1" customWidth="1"/>
    <col min="5951" max="5951" width="28.7109375" style="49" bestFit="1" customWidth="1"/>
    <col min="5952" max="5952" width="3.140625" style="49" bestFit="1" customWidth="1"/>
    <col min="5953" max="5953" width="3.42578125" style="49" bestFit="1" customWidth="1"/>
    <col min="5954" max="5954" width="32.28515625" style="49" bestFit="1" customWidth="1"/>
    <col min="5955" max="5955" width="5" style="49" bestFit="1" customWidth="1"/>
    <col min="5956" max="5956" width="5.7109375" style="49" bestFit="1" customWidth="1"/>
    <col min="5957" max="5957" width="7.140625" style="49" bestFit="1" customWidth="1"/>
    <col min="5958" max="5958" width="23.7109375" style="49" bestFit="1" customWidth="1"/>
    <col min="5959" max="5959" width="26.140625" style="49" bestFit="1" customWidth="1"/>
    <col min="5960" max="5960" width="6.42578125" style="49" bestFit="1" customWidth="1"/>
    <col min="5961" max="5961" width="26.42578125" style="49" bestFit="1" customWidth="1"/>
    <col min="5962" max="5962" width="10.85546875" style="49"/>
    <col min="5963" max="5963" width="15.28515625" style="49" bestFit="1" customWidth="1"/>
    <col min="5964" max="5964" width="4.85546875" style="49" bestFit="1" customWidth="1"/>
    <col min="5965" max="5965" width="8" style="49" bestFit="1" customWidth="1"/>
    <col min="5966" max="5966" width="10.28515625" style="49" bestFit="1" customWidth="1"/>
    <col min="5967" max="5967" width="29.28515625" style="49" bestFit="1" customWidth="1"/>
    <col min="5968" max="5968" width="12.42578125" style="49" bestFit="1" customWidth="1"/>
    <col min="5969" max="5969" width="10" style="49" bestFit="1" customWidth="1"/>
    <col min="5970" max="5970" width="10.42578125" style="49" bestFit="1" customWidth="1"/>
    <col min="5971" max="5971" width="11" style="49" bestFit="1" customWidth="1"/>
    <col min="5972" max="5972" width="24.140625" style="49" bestFit="1" customWidth="1"/>
    <col min="5973" max="5973" width="10.7109375" style="49" bestFit="1" customWidth="1"/>
    <col min="5974" max="5974" width="32.85546875" style="49" bestFit="1" customWidth="1"/>
    <col min="5975" max="5975" width="13.85546875" style="49" bestFit="1" customWidth="1"/>
    <col min="5976" max="5976" width="11" style="49" bestFit="1" customWidth="1"/>
    <col min="5977" max="5977" width="23.42578125" style="49" bestFit="1" customWidth="1"/>
    <col min="5978" max="5978" width="10.7109375" style="49" bestFit="1" customWidth="1"/>
    <col min="5979" max="5979" width="8" style="49" bestFit="1" customWidth="1"/>
    <col min="5980" max="5980" width="12.7109375" style="49" bestFit="1" customWidth="1"/>
    <col min="5981" max="5981" width="7.42578125" style="49" bestFit="1" customWidth="1"/>
    <col min="5982" max="5982" width="8.42578125" style="49" bestFit="1" customWidth="1"/>
    <col min="5983" max="5983" width="6.42578125" style="49" bestFit="1" customWidth="1"/>
    <col min="5984" max="5984" width="10.85546875" style="49" bestFit="1" customWidth="1"/>
    <col min="5985" max="5985" width="5.85546875" style="49" bestFit="1" customWidth="1"/>
    <col min="5986" max="5986" width="10.7109375" style="49" bestFit="1" customWidth="1"/>
    <col min="5987" max="5987" width="3.42578125" style="49" bestFit="1" customWidth="1"/>
    <col min="5988" max="5988" width="6.42578125" style="49" bestFit="1" customWidth="1"/>
    <col min="5989" max="5989" width="8.28515625" style="49" bestFit="1" customWidth="1"/>
    <col min="5990" max="5991" width="10.7109375" style="49" bestFit="1" customWidth="1"/>
    <col min="5992" max="5992" width="3.140625" style="49" bestFit="1" customWidth="1"/>
    <col min="5993" max="5993" width="9.42578125" style="49" bestFit="1" customWidth="1"/>
    <col min="5994" max="5994" width="3.42578125" style="49" bestFit="1" customWidth="1"/>
    <col min="5995" max="5995" width="4" style="49" bestFit="1" customWidth="1"/>
    <col min="5996" max="5996" width="7" style="49" bestFit="1" customWidth="1"/>
    <col min="5997" max="5997" width="8" style="49" bestFit="1" customWidth="1"/>
    <col min="5998" max="5998" width="9.28515625" style="49" bestFit="1" customWidth="1"/>
    <col min="5999" max="5999" width="8.140625" style="49" bestFit="1" customWidth="1"/>
    <col min="6000" max="6000" width="7.7109375" style="49" bestFit="1" customWidth="1"/>
    <col min="6001" max="6001" width="6.28515625" style="49" bestFit="1" customWidth="1"/>
    <col min="6002" max="6002" width="4.7109375" style="49" bestFit="1" customWidth="1"/>
    <col min="6003" max="6003" width="6.28515625" style="49" bestFit="1" customWidth="1"/>
    <col min="6004" max="6004" width="10.7109375" style="49" bestFit="1" customWidth="1"/>
    <col min="6005" max="6005" width="15.140625" style="49" bestFit="1" customWidth="1"/>
    <col min="6006" max="6006" width="9.28515625" style="49" bestFit="1" customWidth="1"/>
    <col min="6007" max="6007" width="12.28515625" style="49" bestFit="1" customWidth="1"/>
    <col min="6008" max="6008" width="5" style="49" bestFit="1" customWidth="1"/>
    <col min="6009" max="6010" width="8.7109375" style="49" bestFit="1" customWidth="1"/>
    <col min="6011" max="6011" width="3.28515625" style="49" bestFit="1" customWidth="1"/>
    <col min="6012" max="6012" width="10.7109375" style="49" bestFit="1" customWidth="1"/>
    <col min="6013" max="6013" width="33.42578125" style="49" bestFit="1" customWidth="1"/>
    <col min="6014" max="6014" width="12.7109375" style="49" bestFit="1" customWidth="1"/>
    <col min="6015" max="6015" width="11.7109375" style="49" bestFit="1" customWidth="1"/>
    <col min="6016" max="6016" width="12.42578125" style="49" bestFit="1" customWidth="1"/>
    <col min="6017" max="6017" width="12.85546875" style="49" bestFit="1" customWidth="1"/>
    <col min="6018" max="6018" width="8.140625" style="49" bestFit="1" customWidth="1"/>
    <col min="6019" max="6020" width="11.85546875" style="49" bestFit="1" customWidth="1"/>
    <col min="6021" max="6021" width="9" style="49" bestFit="1" customWidth="1"/>
    <col min="6022" max="6022" width="10.85546875" style="49" bestFit="1" customWidth="1"/>
    <col min="6023" max="6023" width="8.28515625" style="49" bestFit="1" customWidth="1"/>
    <col min="6024" max="6024" width="8.7109375" style="49" bestFit="1" customWidth="1"/>
    <col min="6025" max="6025" width="9" style="49" bestFit="1" customWidth="1"/>
    <col min="6026" max="6026" width="8.28515625" style="49" bestFit="1" customWidth="1"/>
    <col min="6027" max="6027" width="7.42578125" style="49" bestFit="1" customWidth="1"/>
    <col min="6028" max="6028" width="15.42578125" style="49" bestFit="1" customWidth="1"/>
    <col min="6029" max="6029" width="9.28515625" style="49" bestFit="1" customWidth="1"/>
    <col min="6030" max="6030" width="11.7109375" style="49" bestFit="1" customWidth="1"/>
    <col min="6031" max="6031" width="12.7109375" style="49" bestFit="1" customWidth="1"/>
    <col min="6032" max="6032" width="11.42578125" style="49" bestFit="1" customWidth="1"/>
    <col min="6033" max="6033" width="5.140625" style="49" bestFit="1" customWidth="1"/>
    <col min="6034" max="6034" width="6.42578125" style="49" bestFit="1" customWidth="1"/>
    <col min="6035" max="6035" width="11" style="49" bestFit="1" customWidth="1"/>
    <col min="6036" max="6036" width="17.28515625" style="49" bestFit="1" customWidth="1"/>
    <col min="6037" max="6200" width="10.85546875" style="49"/>
    <col min="6201" max="6201" width="17.85546875" style="49" bestFit="1" customWidth="1"/>
    <col min="6202" max="6202" width="33.42578125" style="49" bestFit="1" customWidth="1"/>
    <col min="6203" max="6203" width="21.28515625" style="49" bestFit="1" customWidth="1"/>
    <col min="6204" max="6204" width="18.42578125" style="49" bestFit="1" customWidth="1"/>
    <col min="6205" max="6205" width="9.7109375" style="49" bestFit="1" customWidth="1"/>
    <col min="6206" max="6206" width="10.7109375" style="49" bestFit="1" customWidth="1"/>
    <col min="6207" max="6207" width="28.7109375" style="49" bestFit="1" customWidth="1"/>
    <col min="6208" max="6208" width="3.140625" style="49" bestFit="1" customWidth="1"/>
    <col min="6209" max="6209" width="3.42578125" style="49" bestFit="1" customWidth="1"/>
    <col min="6210" max="6210" width="32.28515625" style="49" bestFit="1" customWidth="1"/>
    <col min="6211" max="6211" width="5" style="49" bestFit="1" customWidth="1"/>
    <col min="6212" max="6212" width="5.7109375" style="49" bestFit="1" customWidth="1"/>
    <col min="6213" max="6213" width="7.140625" style="49" bestFit="1" customWidth="1"/>
    <col min="6214" max="6214" width="23.7109375" style="49" bestFit="1" customWidth="1"/>
    <col min="6215" max="6215" width="26.140625" style="49" bestFit="1" customWidth="1"/>
    <col min="6216" max="6216" width="6.42578125" style="49" bestFit="1" customWidth="1"/>
    <col min="6217" max="6217" width="26.42578125" style="49" bestFit="1" customWidth="1"/>
    <col min="6218" max="6218" width="10.85546875" style="49"/>
    <col min="6219" max="6219" width="15.28515625" style="49" bestFit="1" customWidth="1"/>
    <col min="6220" max="6220" width="4.85546875" style="49" bestFit="1" customWidth="1"/>
    <col min="6221" max="6221" width="8" style="49" bestFit="1" customWidth="1"/>
    <col min="6222" max="6222" width="10.28515625" style="49" bestFit="1" customWidth="1"/>
    <col min="6223" max="6223" width="29.28515625" style="49" bestFit="1" customWidth="1"/>
    <col min="6224" max="6224" width="12.42578125" style="49" bestFit="1" customWidth="1"/>
    <col min="6225" max="6225" width="10" style="49" bestFit="1" customWidth="1"/>
    <col min="6226" max="6226" width="10.42578125" style="49" bestFit="1" customWidth="1"/>
    <col min="6227" max="6227" width="11" style="49" bestFit="1" customWidth="1"/>
    <col min="6228" max="6228" width="24.140625" style="49" bestFit="1" customWidth="1"/>
    <col min="6229" max="6229" width="10.7109375" style="49" bestFit="1" customWidth="1"/>
    <col min="6230" max="6230" width="32.85546875" style="49" bestFit="1" customWidth="1"/>
    <col min="6231" max="6231" width="13.85546875" style="49" bestFit="1" customWidth="1"/>
    <col min="6232" max="6232" width="11" style="49" bestFit="1" customWidth="1"/>
    <col min="6233" max="6233" width="23.42578125" style="49" bestFit="1" customWidth="1"/>
    <col min="6234" max="6234" width="10.7109375" style="49" bestFit="1" customWidth="1"/>
    <col min="6235" max="6235" width="8" style="49" bestFit="1" customWidth="1"/>
    <col min="6236" max="6236" width="12.7109375" style="49" bestFit="1" customWidth="1"/>
    <col min="6237" max="6237" width="7.42578125" style="49" bestFit="1" customWidth="1"/>
    <col min="6238" max="6238" width="8.42578125" style="49" bestFit="1" customWidth="1"/>
    <col min="6239" max="6239" width="6.42578125" style="49" bestFit="1" customWidth="1"/>
    <col min="6240" max="6240" width="10.85546875" style="49" bestFit="1" customWidth="1"/>
    <col min="6241" max="6241" width="5.85546875" style="49" bestFit="1" customWidth="1"/>
    <col min="6242" max="6242" width="10.7109375" style="49" bestFit="1" customWidth="1"/>
    <col min="6243" max="6243" width="3.42578125" style="49" bestFit="1" customWidth="1"/>
    <col min="6244" max="6244" width="6.42578125" style="49" bestFit="1" customWidth="1"/>
    <col min="6245" max="6245" width="8.28515625" style="49" bestFit="1" customWidth="1"/>
    <col min="6246" max="6247" width="10.7109375" style="49" bestFit="1" customWidth="1"/>
    <col min="6248" max="6248" width="3.140625" style="49" bestFit="1" customWidth="1"/>
    <col min="6249" max="6249" width="9.42578125" style="49" bestFit="1" customWidth="1"/>
    <col min="6250" max="6250" width="3.42578125" style="49" bestFit="1" customWidth="1"/>
    <col min="6251" max="6251" width="4" style="49" bestFit="1" customWidth="1"/>
    <col min="6252" max="6252" width="7" style="49" bestFit="1" customWidth="1"/>
    <col min="6253" max="6253" width="8" style="49" bestFit="1" customWidth="1"/>
    <col min="6254" max="6254" width="9.28515625" style="49" bestFit="1" customWidth="1"/>
    <col min="6255" max="6255" width="8.140625" style="49" bestFit="1" customWidth="1"/>
    <col min="6256" max="6256" width="7.7109375" style="49" bestFit="1" customWidth="1"/>
    <col min="6257" max="6257" width="6.28515625" style="49" bestFit="1" customWidth="1"/>
    <col min="6258" max="6258" width="4.7109375" style="49" bestFit="1" customWidth="1"/>
    <col min="6259" max="6259" width="6.28515625" style="49" bestFit="1" customWidth="1"/>
    <col min="6260" max="6260" width="10.7109375" style="49" bestFit="1" customWidth="1"/>
    <col min="6261" max="6261" width="15.140625" style="49" bestFit="1" customWidth="1"/>
    <col min="6262" max="6262" width="9.28515625" style="49" bestFit="1" customWidth="1"/>
    <col min="6263" max="6263" width="12.28515625" style="49" bestFit="1" customWidth="1"/>
    <col min="6264" max="6264" width="5" style="49" bestFit="1" customWidth="1"/>
    <col min="6265" max="6266" width="8.7109375" style="49" bestFit="1" customWidth="1"/>
    <col min="6267" max="6267" width="3.28515625" style="49" bestFit="1" customWidth="1"/>
    <col min="6268" max="6268" width="10.7109375" style="49" bestFit="1" customWidth="1"/>
    <col min="6269" max="6269" width="33.42578125" style="49" bestFit="1" customWidth="1"/>
    <col min="6270" max="6270" width="12.7109375" style="49" bestFit="1" customWidth="1"/>
    <col min="6271" max="6271" width="11.7109375" style="49" bestFit="1" customWidth="1"/>
    <col min="6272" max="6272" width="12.42578125" style="49" bestFit="1" customWidth="1"/>
    <col min="6273" max="6273" width="12.85546875" style="49" bestFit="1" customWidth="1"/>
    <col min="6274" max="6274" width="8.140625" style="49" bestFit="1" customWidth="1"/>
    <col min="6275" max="6276" width="11.85546875" style="49" bestFit="1" customWidth="1"/>
    <col min="6277" max="6277" width="9" style="49" bestFit="1" customWidth="1"/>
    <col min="6278" max="6278" width="10.85546875" style="49" bestFit="1" customWidth="1"/>
    <col min="6279" max="6279" width="8.28515625" style="49" bestFit="1" customWidth="1"/>
    <col min="6280" max="6280" width="8.7109375" style="49" bestFit="1" customWidth="1"/>
    <col min="6281" max="6281" width="9" style="49" bestFit="1" customWidth="1"/>
    <col min="6282" max="6282" width="8.28515625" style="49" bestFit="1" customWidth="1"/>
    <col min="6283" max="6283" width="7.42578125" style="49" bestFit="1" customWidth="1"/>
    <col min="6284" max="6284" width="15.42578125" style="49" bestFit="1" customWidth="1"/>
    <col min="6285" max="6285" width="9.28515625" style="49" bestFit="1" customWidth="1"/>
    <col min="6286" max="6286" width="11.7109375" style="49" bestFit="1" customWidth="1"/>
    <col min="6287" max="6287" width="12.7109375" style="49" bestFit="1" customWidth="1"/>
    <col min="6288" max="6288" width="11.42578125" style="49" bestFit="1" customWidth="1"/>
    <col min="6289" max="6289" width="5.140625" style="49" bestFit="1" customWidth="1"/>
    <col min="6290" max="6290" width="6.42578125" style="49" bestFit="1" customWidth="1"/>
    <col min="6291" max="6291" width="11" style="49" bestFit="1" customWidth="1"/>
    <col min="6292" max="6292" width="17.28515625" style="49" bestFit="1" customWidth="1"/>
    <col min="6293" max="6456" width="10.85546875" style="49"/>
    <col min="6457" max="6457" width="17.85546875" style="49" bestFit="1" customWidth="1"/>
    <col min="6458" max="6458" width="33.42578125" style="49" bestFit="1" customWidth="1"/>
    <col min="6459" max="6459" width="21.28515625" style="49" bestFit="1" customWidth="1"/>
    <col min="6460" max="6460" width="18.42578125" style="49" bestFit="1" customWidth="1"/>
    <col min="6461" max="6461" width="9.7109375" style="49" bestFit="1" customWidth="1"/>
    <col min="6462" max="6462" width="10.7109375" style="49" bestFit="1" customWidth="1"/>
    <col min="6463" max="6463" width="28.7109375" style="49" bestFit="1" customWidth="1"/>
    <col min="6464" max="6464" width="3.140625" style="49" bestFit="1" customWidth="1"/>
    <col min="6465" max="6465" width="3.42578125" style="49" bestFit="1" customWidth="1"/>
    <col min="6466" max="6466" width="32.28515625" style="49" bestFit="1" customWidth="1"/>
    <col min="6467" max="6467" width="5" style="49" bestFit="1" customWidth="1"/>
    <col min="6468" max="6468" width="5.7109375" style="49" bestFit="1" customWidth="1"/>
    <col min="6469" max="6469" width="7.140625" style="49" bestFit="1" customWidth="1"/>
    <col min="6470" max="6470" width="23.7109375" style="49" bestFit="1" customWidth="1"/>
    <col min="6471" max="6471" width="26.140625" style="49" bestFit="1" customWidth="1"/>
    <col min="6472" max="6472" width="6.42578125" style="49" bestFit="1" customWidth="1"/>
    <col min="6473" max="6473" width="26.42578125" style="49" bestFit="1" customWidth="1"/>
    <col min="6474" max="6474" width="10.85546875" style="49"/>
    <col min="6475" max="6475" width="15.28515625" style="49" bestFit="1" customWidth="1"/>
    <col min="6476" max="6476" width="4.85546875" style="49" bestFit="1" customWidth="1"/>
    <col min="6477" max="6477" width="8" style="49" bestFit="1" customWidth="1"/>
    <col min="6478" max="6478" width="10.28515625" style="49" bestFit="1" customWidth="1"/>
    <col min="6479" max="6479" width="29.28515625" style="49" bestFit="1" customWidth="1"/>
    <col min="6480" max="6480" width="12.42578125" style="49" bestFit="1" customWidth="1"/>
    <col min="6481" max="6481" width="10" style="49" bestFit="1" customWidth="1"/>
    <col min="6482" max="6482" width="10.42578125" style="49" bestFit="1" customWidth="1"/>
    <col min="6483" max="6483" width="11" style="49" bestFit="1" customWidth="1"/>
    <col min="6484" max="6484" width="24.140625" style="49" bestFit="1" customWidth="1"/>
    <col min="6485" max="6485" width="10.7109375" style="49" bestFit="1" customWidth="1"/>
    <col min="6486" max="6486" width="32.85546875" style="49" bestFit="1" customWidth="1"/>
    <col min="6487" max="6487" width="13.85546875" style="49" bestFit="1" customWidth="1"/>
    <col min="6488" max="6488" width="11" style="49" bestFit="1" customWidth="1"/>
    <col min="6489" max="6489" width="23.42578125" style="49" bestFit="1" customWidth="1"/>
    <col min="6490" max="6490" width="10.7109375" style="49" bestFit="1" customWidth="1"/>
    <col min="6491" max="6491" width="8" style="49" bestFit="1" customWidth="1"/>
    <col min="6492" max="6492" width="12.7109375" style="49" bestFit="1" customWidth="1"/>
    <col min="6493" max="6493" width="7.42578125" style="49" bestFit="1" customWidth="1"/>
    <col min="6494" max="6494" width="8.42578125" style="49" bestFit="1" customWidth="1"/>
    <col min="6495" max="6495" width="6.42578125" style="49" bestFit="1" customWidth="1"/>
    <col min="6496" max="6496" width="10.85546875" style="49" bestFit="1" customWidth="1"/>
    <col min="6497" max="6497" width="5.85546875" style="49" bestFit="1" customWidth="1"/>
    <col min="6498" max="6498" width="10.7109375" style="49" bestFit="1" customWidth="1"/>
    <col min="6499" max="6499" width="3.42578125" style="49" bestFit="1" customWidth="1"/>
    <col min="6500" max="6500" width="6.42578125" style="49" bestFit="1" customWidth="1"/>
    <col min="6501" max="6501" width="8.28515625" style="49" bestFit="1" customWidth="1"/>
    <col min="6502" max="6503" width="10.7109375" style="49" bestFit="1" customWidth="1"/>
    <col min="6504" max="6504" width="3.140625" style="49" bestFit="1" customWidth="1"/>
    <col min="6505" max="6505" width="9.42578125" style="49" bestFit="1" customWidth="1"/>
    <col min="6506" max="6506" width="3.42578125" style="49" bestFit="1" customWidth="1"/>
    <col min="6507" max="6507" width="4" style="49" bestFit="1" customWidth="1"/>
    <col min="6508" max="6508" width="7" style="49" bestFit="1" customWidth="1"/>
    <col min="6509" max="6509" width="8" style="49" bestFit="1" customWidth="1"/>
    <col min="6510" max="6510" width="9.28515625" style="49" bestFit="1" customWidth="1"/>
    <col min="6511" max="6511" width="8.140625" style="49" bestFit="1" customWidth="1"/>
    <col min="6512" max="6512" width="7.7109375" style="49" bestFit="1" customWidth="1"/>
    <col min="6513" max="6513" width="6.28515625" style="49" bestFit="1" customWidth="1"/>
    <col min="6514" max="6514" width="4.7109375" style="49" bestFit="1" customWidth="1"/>
    <col min="6515" max="6515" width="6.28515625" style="49" bestFit="1" customWidth="1"/>
    <col min="6516" max="6516" width="10.7109375" style="49" bestFit="1" customWidth="1"/>
    <col min="6517" max="6517" width="15.140625" style="49" bestFit="1" customWidth="1"/>
    <col min="6518" max="6518" width="9.28515625" style="49" bestFit="1" customWidth="1"/>
    <col min="6519" max="6519" width="12.28515625" style="49" bestFit="1" customWidth="1"/>
    <col min="6520" max="6520" width="5" style="49" bestFit="1" customWidth="1"/>
    <col min="6521" max="6522" width="8.7109375" style="49" bestFit="1" customWidth="1"/>
    <col min="6523" max="6523" width="3.28515625" style="49" bestFit="1" customWidth="1"/>
    <col min="6524" max="6524" width="10.7109375" style="49" bestFit="1" customWidth="1"/>
    <col min="6525" max="6525" width="33.42578125" style="49" bestFit="1" customWidth="1"/>
    <col min="6526" max="6526" width="12.7109375" style="49" bestFit="1" customWidth="1"/>
    <col min="6527" max="6527" width="11.7109375" style="49" bestFit="1" customWidth="1"/>
    <col min="6528" max="6528" width="12.42578125" style="49" bestFit="1" customWidth="1"/>
    <col min="6529" max="6529" width="12.85546875" style="49" bestFit="1" customWidth="1"/>
    <col min="6530" max="6530" width="8.140625" style="49" bestFit="1" customWidth="1"/>
    <col min="6531" max="6532" width="11.85546875" style="49" bestFit="1" customWidth="1"/>
    <col min="6533" max="6533" width="9" style="49" bestFit="1" customWidth="1"/>
    <col min="6534" max="6534" width="10.85546875" style="49" bestFit="1" customWidth="1"/>
    <col min="6535" max="6535" width="8.28515625" style="49" bestFit="1" customWidth="1"/>
    <col min="6536" max="6536" width="8.7109375" style="49" bestFit="1" customWidth="1"/>
    <col min="6537" max="6537" width="9" style="49" bestFit="1" customWidth="1"/>
    <col min="6538" max="6538" width="8.28515625" style="49" bestFit="1" customWidth="1"/>
    <col min="6539" max="6539" width="7.42578125" style="49" bestFit="1" customWidth="1"/>
    <col min="6540" max="6540" width="15.42578125" style="49" bestFit="1" customWidth="1"/>
    <col min="6541" max="6541" width="9.28515625" style="49" bestFit="1" customWidth="1"/>
    <col min="6542" max="6542" width="11.7109375" style="49" bestFit="1" customWidth="1"/>
    <col min="6543" max="6543" width="12.7109375" style="49" bestFit="1" customWidth="1"/>
    <col min="6544" max="6544" width="11.42578125" style="49" bestFit="1" customWidth="1"/>
    <col min="6545" max="6545" width="5.140625" style="49" bestFit="1" customWidth="1"/>
    <col min="6546" max="6546" width="6.42578125" style="49" bestFit="1" customWidth="1"/>
    <col min="6547" max="6547" width="11" style="49" bestFit="1" customWidth="1"/>
    <col min="6548" max="6548" width="17.28515625" style="49" bestFit="1" customWidth="1"/>
    <col min="6549" max="6712" width="10.85546875" style="49"/>
    <col min="6713" max="6713" width="17.85546875" style="49" bestFit="1" customWidth="1"/>
    <col min="6714" max="6714" width="33.42578125" style="49" bestFit="1" customWidth="1"/>
    <col min="6715" max="6715" width="21.28515625" style="49" bestFit="1" customWidth="1"/>
    <col min="6716" max="6716" width="18.42578125" style="49" bestFit="1" customWidth="1"/>
    <col min="6717" max="6717" width="9.7109375" style="49" bestFit="1" customWidth="1"/>
    <col min="6718" max="6718" width="10.7109375" style="49" bestFit="1" customWidth="1"/>
    <col min="6719" max="6719" width="28.7109375" style="49" bestFit="1" customWidth="1"/>
    <col min="6720" max="6720" width="3.140625" style="49" bestFit="1" customWidth="1"/>
    <col min="6721" max="6721" width="3.42578125" style="49" bestFit="1" customWidth="1"/>
    <col min="6722" max="6722" width="32.28515625" style="49" bestFit="1" customWidth="1"/>
    <col min="6723" max="6723" width="5" style="49" bestFit="1" customWidth="1"/>
    <col min="6724" max="6724" width="5.7109375" style="49" bestFit="1" customWidth="1"/>
    <col min="6725" max="6725" width="7.140625" style="49" bestFit="1" customWidth="1"/>
    <col min="6726" max="6726" width="23.7109375" style="49" bestFit="1" customWidth="1"/>
    <col min="6727" max="6727" width="26.140625" style="49" bestFit="1" customWidth="1"/>
    <col min="6728" max="6728" width="6.42578125" style="49" bestFit="1" customWidth="1"/>
    <col min="6729" max="6729" width="26.42578125" style="49" bestFit="1" customWidth="1"/>
    <col min="6730" max="6730" width="10.85546875" style="49"/>
    <col min="6731" max="6731" width="15.28515625" style="49" bestFit="1" customWidth="1"/>
    <col min="6732" max="6732" width="4.85546875" style="49" bestFit="1" customWidth="1"/>
    <col min="6733" max="6733" width="8" style="49" bestFit="1" customWidth="1"/>
    <col min="6734" max="6734" width="10.28515625" style="49" bestFit="1" customWidth="1"/>
    <col min="6735" max="6735" width="29.28515625" style="49" bestFit="1" customWidth="1"/>
    <col min="6736" max="6736" width="12.42578125" style="49" bestFit="1" customWidth="1"/>
    <col min="6737" max="6737" width="10" style="49" bestFit="1" customWidth="1"/>
    <col min="6738" max="6738" width="10.42578125" style="49" bestFit="1" customWidth="1"/>
    <col min="6739" max="6739" width="11" style="49" bestFit="1" customWidth="1"/>
    <col min="6740" max="6740" width="24.140625" style="49" bestFit="1" customWidth="1"/>
    <col min="6741" max="6741" width="10.7109375" style="49" bestFit="1" customWidth="1"/>
    <col min="6742" max="6742" width="32.85546875" style="49" bestFit="1" customWidth="1"/>
    <col min="6743" max="6743" width="13.85546875" style="49" bestFit="1" customWidth="1"/>
    <col min="6744" max="6744" width="11" style="49" bestFit="1" customWidth="1"/>
    <col min="6745" max="6745" width="23.42578125" style="49" bestFit="1" customWidth="1"/>
    <col min="6746" max="6746" width="10.7109375" style="49" bestFit="1" customWidth="1"/>
    <col min="6747" max="6747" width="8" style="49" bestFit="1" customWidth="1"/>
    <col min="6748" max="6748" width="12.7109375" style="49" bestFit="1" customWidth="1"/>
    <col min="6749" max="6749" width="7.42578125" style="49" bestFit="1" customWidth="1"/>
    <col min="6750" max="6750" width="8.42578125" style="49" bestFit="1" customWidth="1"/>
    <col min="6751" max="6751" width="6.42578125" style="49" bestFit="1" customWidth="1"/>
    <col min="6752" max="6752" width="10.85546875" style="49" bestFit="1" customWidth="1"/>
    <col min="6753" max="6753" width="5.85546875" style="49" bestFit="1" customWidth="1"/>
    <col min="6754" max="6754" width="10.7109375" style="49" bestFit="1" customWidth="1"/>
    <col min="6755" max="6755" width="3.42578125" style="49" bestFit="1" customWidth="1"/>
    <col min="6756" max="6756" width="6.42578125" style="49" bestFit="1" customWidth="1"/>
    <col min="6757" max="6757" width="8.28515625" style="49" bestFit="1" customWidth="1"/>
    <col min="6758" max="6759" width="10.7109375" style="49" bestFit="1" customWidth="1"/>
    <col min="6760" max="6760" width="3.140625" style="49" bestFit="1" customWidth="1"/>
    <col min="6761" max="6761" width="9.42578125" style="49" bestFit="1" customWidth="1"/>
    <col min="6762" max="6762" width="3.42578125" style="49" bestFit="1" customWidth="1"/>
    <col min="6763" max="6763" width="4" style="49" bestFit="1" customWidth="1"/>
    <col min="6764" max="6764" width="7" style="49" bestFit="1" customWidth="1"/>
    <col min="6765" max="6765" width="8" style="49" bestFit="1" customWidth="1"/>
    <col min="6766" max="6766" width="9.28515625" style="49" bestFit="1" customWidth="1"/>
    <col min="6767" max="6767" width="8.140625" style="49" bestFit="1" customWidth="1"/>
    <col min="6768" max="6768" width="7.7109375" style="49" bestFit="1" customWidth="1"/>
    <col min="6769" max="6769" width="6.28515625" style="49" bestFit="1" customWidth="1"/>
    <col min="6770" max="6770" width="4.7109375" style="49" bestFit="1" customWidth="1"/>
    <col min="6771" max="6771" width="6.28515625" style="49" bestFit="1" customWidth="1"/>
    <col min="6772" max="6772" width="10.7109375" style="49" bestFit="1" customWidth="1"/>
    <col min="6773" max="6773" width="15.140625" style="49" bestFit="1" customWidth="1"/>
    <col min="6774" max="6774" width="9.28515625" style="49" bestFit="1" customWidth="1"/>
    <col min="6775" max="6775" width="12.28515625" style="49" bestFit="1" customWidth="1"/>
    <col min="6776" max="6776" width="5" style="49" bestFit="1" customWidth="1"/>
    <col min="6777" max="6778" width="8.7109375" style="49" bestFit="1" customWidth="1"/>
    <col min="6779" max="6779" width="3.28515625" style="49" bestFit="1" customWidth="1"/>
    <col min="6780" max="6780" width="10.7109375" style="49" bestFit="1" customWidth="1"/>
    <col min="6781" max="6781" width="33.42578125" style="49" bestFit="1" customWidth="1"/>
    <col min="6782" max="6782" width="12.7109375" style="49" bestFit="1" customWidth="1"/>
    <col min="6783" max="6783" width="11.7109375" style="49" bestFit="1" customWidth="1"/>
    <col min="6784" max="6784" width="12.42578125" style="49" bestFit="1" customWidth="1"/>
    <col min="6785" max="6785" width="12.85546875" style="49" bestFit="1" customWidth="1"/>
    <col min="6786" max="6786" width="8.140625" style="49" bestFit="1" customWidth="1"/>
    <col min="6787" max="6788" width="11.85546875" style="49" bestFit="1" customWidth="1"/>
    <col min="6789" max="6789" width="9" style="49" bestFit="1" customWidth="1"/>
    <col min="6790" max="6790" width="10.85546875" style="49" bestFit="1" customWidth="1"/>
    <col min="6791" max="6791" width="8.28515625" style="49" bestFit="1" customWidth="1"/>
    <col min="6792" max="6792" width="8.7109375" style="49" bestFit="1" customWidth="1"/>
    <col min="6793" max="6793" width="9" style="49" bestFit="1" customWidth="1"/>
    <col min="6794" max="6794" width="8.28515625" style="49" bestFit="1" customWidth="1"/>
    <col min="6795" max="6795" width="7.42578125" style="49" bestFit="1" customWidth="1"/>
    <col min="6796" max="6796" width="15.42578125" style="49" bestFit="1" customWidth="1"/>
    <col min="6797" max="6797" width="9.28515625" style="49" bestFit="1" customWidth="1"/>
    <col min="6798" max="6798" width="11.7109375" style="49" bestFit="1" customWidth="1"/>
    <col min="6799" max="6799" width="12.7109375" style="49" bestFit="1" customWidth="1"/>
    <col min="6800" max="6800" width="11.42578125" style="49" bestFit="1" customWidth="1"/>
    <col min="6801" max="6801" width="5.140625" style="49" bestFit="1" customWidth="1"/>
    <col min="6802" max="6802" width="6.42578125" style="49" bestFit="1" customWidth="1"/>
    <col min="6803" max="6803" width="11" style="49" bestFit="1" customWidth="1"/>
    <col min="6804" max="6804" width="17.28515625" style="49" bestFit="1" customWidth="1"/>
    <col min="6805" max="6968" width="10.85546875" style="49"/>
    <col min="6969" max="6969" width="17.85546875" style="49" bestFit="1" customWidth="1"/>
    <col min="6970" max="6970" width="33.42578125" style="49" bestFit="1" customWidth="1"/>
    <col min="6971" max="6971" width="21.28515625" style="49" bestFit="1" customWidth="1"/>
    <col min="6972" max="6972" width="18.42578125" style="49" bestFit="1" customWidth="1"/>
    <col min="6973" max="6973" width="9.7109375" style="49" bestFit="1" customWidth="1"/>
    <col min="6974" max="6974" width="10.7109375" style="49" bestFit="1" customWidth="1"/>
    <col min="6975" max="6975" width="28.7109375" style="49" bestFit="1" customWidth="1"/>
    <col min="6976" max="6976" width="3.140625" style="49" bestFit="1" customWidth="1"/>
    <col min="6977" max="6977" width="3.42578125" style="49" bestFit="1" customWidth="1"/>
    <col min="6978" max="6978" width="32.28515625" style="49" bestFit="1" customWidth="1"/>
    <col min="6979" max="6979" width="5" style="49" bestFit="1" customWidth="1"/>
    <col min="6980" max="6980" width="5.7109375" style="49" bestFit="1" customWidth="1"/>
    <col min="6981" max="6981" width="7.140625" style="49" bestFit="1" customWidth="1"/>
    <col min="6982" max="6982" width="23.7109375" style="49" bestFit="1" customWidth="1"/>
    <col min="6983" max="6983" width="26.140625" style="49" bestFit="1" customWidth="1"/>
    <col min="6984" max="6984" width="6.42578125" style="49" bestFit="1" customWidth="1"/>
    <col min="6985" max="6985" width="26.42578125" style="49" bestFit="1" customWidth="1"/>
    <col min="6986" max="6986" width="10.85546875" style="49"/>
    <col min="6987" max="6987" width="15.28515625" style="49" bestFit="1" customWidth="1"/>
    <col min="6988" max="6988" width="4.85546875" style="49" bestFit="1" customWidth="1"/>
    <col min="6989" max="6989" width="8" style="49" bestFit="1" customWidth="1"/>
    <col min="6990" max="6990" width="10.28515625" style="49" bestFit="1" customWidth="1"/>
    <col min="6991" max="6991" width="29.28515625" style="49" bestFit="1" customWidth="1"/>
    <col min="6992" max="6992" width="12.42578125" style="49" bestFit="1" customWidth="1"/>
    <col min="6993" max="6993" width="10" style="49" bestFit="1" customWidth="1"/>
    <col min="6994" max="6994" width="10.42578125" style="49" bestFit="1" customWidth="1"/>
    <col min="6995" max="6995" width="11" style="49" bestFit="1" customWidth="1"/>
    <col min="6996" max="6996" width="24.140625" style="49" bestFit="1" customWidth="1"/>
    <col min="6997" max="6997" width="10.7109375" style="49" bestFit="1" customWidth="1"/>
    <col min="6998" max="6998" width="32.85546875" style="49" bestFit="1" customWidth="1"/>
    <col min="6999" max="6999" width="13.85546875" style="49" bestFit="1" customWidth="1"/>
    <col min="7000" max="7000" width="11" style="49" bestFit="1" customWidth="1"/>
    <col min="7001" max="7001" width="23.42578125" style="49" bestFit="1" customWidth="1"/>
    <col min="7002" max="7002" width="10.7109375" style="49" bestFit="1" customWidth="1"/>
    <col min="7003" max="7003" width="8" style="49" bestFit="1" customWidth="1"/>
    <col min="7004" max="7004" width="12.7109375" style="49" bestFit="1" customWidth="1"/>
    <col min="7005" max="7005" width="7.42578125" style="49" bestFit="1" customWidth="1"/>
    <col min="7006" max="7006" width="8.42578125" style="49" bestFit="1" customWidth="1"/>
    <col min="7007" max="7007" width="6.42578125" style="49" bestFit="1" customWidth="1"/>
    <col min="7008" max="7008" width="10.85546875" style="49" bestFit="1" customWidth="1"/>
    <col min="7009" max="7009" width="5.85546875" style="49" bestFit="1" customWidth="1"/>
    <col min="7010" max="7010" width="10.7109375" style="49" bestFit="1" customWidth="1"/>
    <col min="7011" max="7011" width="3.42578125" style="49" bestFit="1" customWidth="1"/>
    <col min="7012" max="7012" width="6.42578125" style="49" bestFit="1" customWidth="1"/>
    <col min="7013" max="7013" width="8.28515625" style="49" bestFit="1" customWidth="1"/>
    <col min="7014" max="7015" width="10.7109375" style="49" bestFit="1" customWidth="1"/>
    <col min="7016" max="7016" width="3.140625" style="49" bestFit="1" customWidth="1"/>
    <col min="7017" max="7017" width="9.42578125" style="49" bestFit="1" customWidth="1"/>
    <col min="7018" max="7018" width="3.42578125" style="49" bestFit="1" customWidth="1"/>
    <col min="7019" max="7019" width="4" style="49" bestFit="1" customWidth="1"/>
    <col min="7020" max="7020" width="7" style="49" bestFit="1" customWidth="1"/>
    <col min="7021" max="7021" width="8" style="49" bestFit="1" customWidth="1"/>
    <col min="7022" max="7022" width="9.28515625" style="49" bestFit="1" customWidth="1"/>
    <col min="7023" max="7023" width="8.140625" style="49" bestFit="1" customWidth="1"/>
    <col min="7024" max="7024" width="7.7109375" style="49" bestFit="1" customWidth="1"/>
    <col min="7025" max="7025" width="6.28515625" style="49" bestFit="1" customWidth="1"/>
    <col min="7026" max="7026" width="4.7109375" style="49" bestFit="1" customWidth="1"/>
    <col min="7027" max="7027" width="6.28515625" style="49" bestFit="1" customWidth="1"/>
    <col min="7028" max="7028" width="10.7109375" style="49" bestFit="1" customWidth="1"/>
    <col min="7029" max="7029" width="15.140625" style="49" bestFit="1" customWidth="1"/>
    <col min="7030" max="7030" width="9.28515625" style="49" bestFit="1" customWidth="1"/>
    <col min="7031" max="7031" width="12.28515625" style="49" bestFit="1" customWidth="1"/>
    <col min="7032" max="7032" width="5" style="49" bestFit="1" customWidth="1"/>
    <col min="7033" max="7034" width="8.7109375" style="49" bestFit="1" customWidth="1"/>
    <col min="7035" max="7035" width="3.28515625" style="49" bestFit="1" customWidth="1"/>
    <col min="7036" max="7036" width="10.7109375" style="49" bestFit="1" customWidth="1"/>
    <col min="7037" max="7037" width="33.42578125" style="49" bestFit="1" customWidth="1"/>
    <col min="7038" max="7038" width="12.7109375" style="49" bestFit="1" customWidth="1"/>
    <col min="7039" max="7039" width="11.7109375" style="49" bestFit="1" customWidth="1"/>
    <col min="7040" max="7040" width="12.42578125" style="49" bestFit="1" customWidth="1"/>
    <col min="7041" max="7041" width="12.85546875" style="49" bestFit="1" customWidth="1"/>
    <col min="7042" max="7042" width="8.140625" style="49" bestFit="1" customWidth="1"/>
    <col min="7043" max="7044" width="11.85546875" style="49" bestFit="1" customWidth="1"/>
    <col min="7045" max="7045" width="9" style="49" bestFit="1" customWidth="1"/>
    <col min="7046" max="7046" width="10.85546875" style="49" bestFit="1" customWidth="1"/>
    <col min="7047" max="7047" width="8.28515625" style="49" bestFit="1" customWidth="1"/>
    <col min="7048" max="7048" width="8.7109375" style="49" bestFit="1" customWidth="1"/>
    <col min="7049" max="7049" width="9" style="49" bestFit="1" customWidth="1"/>
    <col min="7050" max="7050" width="8.28515625" style="49" bestFit="1" customWidth="1"/>
    <col min="7051" max="7051" width="7.42578125" style="49" bestFit="1" customWidth="1"/>
    <col min="7052" max="7052" width="15.42578125" style="49" bestFit="1" customWidth="1"/>
    <col min="7053" max="7053" width="9.28515625" style="49" bestFit="1" customWidth="1"/>
    <col min="7054" max="7054" width="11.7109375" style="49" bestFit="1" customWidth="1"/>
    <col min="7055" max="7055" width="12.7109375" style="49" bestFit="1" customWidth="1"/>
    <col min="7056" max="7056" width="11.42578125" style="49" bestFit="1" customWidth="1"/>
    <col min="7057" max="7057" width="5.140625" style="49" bestFit="1" customWidth="1"/>
    <col min="7058" max="7058" width="6.42578125" style="49" bestFit="1" customWidth="1"/>
    <col min="7059" max="7059" width="11" style="49" bestFit="1" customWidth="1"/>
    <col min="7060" max="7060" width="17.28515625" style="49" bestFit="1" customWidth="1"/>
    <col min="7061" max="7224" width="10.85546875" style="49"/>
    <col min="7225" max="7225" width="17.85546875" style="49" bestFit="1" customWidth="1"/>
    <col min="7226" max="7226" width="33.42578125" style="49" bestFit="1" customWidth="1"/>
    <col min="7227" max="7227" width="21.28515625" style="49" bestFit="1" customWidth="1"/>
    <col min="7228" max="7228" width="18.42578125" style="49" bestFit="1" customWidth="1"/>
    <col min="7229" max="7229" width="9.7109375" style="49" bestFit="1" customWidth="1"/>
    <col min="7230" max="7230" width="10.7109375" style="49" bestFit="1" customWidth="1"/>
    <col min="7231" max="7231" width="28.7109375" style="49" bestFit="1" customWidth="1"/>
    <col min="7232" max="7232" width="3.140625" style="49" bestFit="1" customWidth="1"/>
    <col min="7233" max="7233" width="3.42578125" style="49" bestFit="1" customWidth="1"/>
    <col min="7234" max="7234" width="32.28515625" style="49" bestFit="1" customWidth="1"/>
    <col min="7235" max="7235" width="5" style="49" bestFit="1" customWidth="1"/>
    <col min="7236" max="7236" width="5.7109375" style="49" bestFit="1" customWidth="1"/>
    <col min="7237" max="7237" width="7.140625" style="49" bestFit="1" customWidth="1"/>
    <col min="7238" max="7238" width="23.7109375" style="49" bestFit="1" customWidth="1"/>
    <col min="7239" max="7239" width="26.140625" style="49" bestFit="1" customWidth="1"/>
    <col min="7240" max="7240" width="6.42578125" style="49" bestFit="1" customWidth="1"/>
    <col min="7241" max="7241" width="26.42578125" style="49" bestFit="1" customWidth="1"/>
    <col min="7242" max="7242" width="10.85546875" style="49"/>
    <col min="7243" max="7243" width="15.28515625" style="49" bestFit="1" customWidth="1"/>
    <col min="7244" max="7244" width="4.85546875" style="49" bestFit="1" customWidth="1"/>
    <col min="7245" max="7245" width="8" style="49" bestFit="1" customWidth="1"/>
    <col min="7246" max="7246" width="10.28515625" style="49" bestFit="1" customWidth="1"/>
    <col min="7247" max="7247" width="29.28515625" style="49" bestFit="1" customWidth="1"/>
    <col min="7248" max="7248" width="12.42578125" style="49" bestFit="1" customWidth="1"/>
    <col min="7249" max="7249" width="10" style="49" bestFit="1" customWidth="1"/>
    <col min="7250" max="7250" width="10.42578125" style="49" bestFit="1" customWidth="1"/>
    <col min="7251" max="7251" width="11" style="49" bestFit="1" customWidth="1"/>
    <col min="7252" max="7252" width="24.140625" style="49" bestFit="1" customWidth="1"/>
    <col min="7253" max="7253" width="10.7109375" style="49" bestFit="1" customWidth="1"/>
    <col min="7254" max="7254" width="32.85546875" style="49" bestFit="1" customWidth="1"/>
    <col min="7255" max="7255" width="13.85546875" style="49" bestFit="1" customWidth="1"/>
    <col min="7256" max="7256" width="11" style="49" bestFit="1" customWidth="1"/>
    <col min="7257" max="7257" width="23.42578125" style="49" bestFit="1" customWidth="1"/>
    <col min="7258" max="7258" width="10.7109375" style="49" bestFit="1" customWidth="1"/>
    <col min="7259" max="7259" width="8" style="49" bestFit="1" customWidth="1"/>
    <col min="7260" max="7260" width="12.7109375" style="49" bestFit="1" customWidth="1"/>
    <col min="7261" max="7261" width="7.42578125" style="49" bestFit="1" customWidth="1"/>
    <col min="7262" max="7262" width="8.42578125" style="49" bestFit="1" customWidth="1"/>
    <col min="7263" max="7263" width="6.42578125" style="49" bestFit="1" customWidth="1"/>
    <col min="7264" max="7264" width="10.85546875" style="49" bestFit="1" customWidth="1"/>
    <col min="7265" max="7265" width="5.85546875" style="49" bestFit="1" customWidth="1"/>
    <col min="7266" max="7266" width="10.7109375" style="49" bestFit="1" customWidth="1"/>
    <col min="7267" max="7267" width="3.42578125" style="49" bestFit="1" customWidth="1"/>
    <col min="7268" max="7268" width="6.42578125" style="49" bestFit="1" customWidth="1"/>
    <col min="7269" max="7269" width="8.28515625" style="49" bestFit="1" customWidth="1"/>
    <col min="7270" max="7271" width="10.7109375" style="49" bestFit="1" customWidth="1"/>
    <col min="7272" max="7272" width="3.140625" style="49" bestFit="1" customWidth="1"/>
    <col min="7273" max="7273" width="9.42578125" style="49" bestFit="1" customWidth="1"/>
    <col min="7274" max="7274" width="3.42578125" style="49" bestFit="1" customWidth="1"/>
    <col min="7275" max="7275" width="4" style="49" bestFit="1" customWidth="1"/>
    <col min="7276" max="7276" width="7" style="49" bestFit="1" customWidth="1"/>
    <col min="7277" max="7277" width="8" style="49" bestFit="1" customWidth="1"/>
    <col min="7278" max="7278" width="9.28515625" style="49" bestFit="1" customWidth="1"/>
    <col min="7279" max="7279" width="8.140625" style="49" bestFit="1" customWidth="1"/>
    <col min="7280" max="7280" width="7.7109375" style="49" bestFit="1" customWidth="1"/>
    <col min="7281" max="7281" width="6.28515625" style="49" bestFit="1" customWidth="1"/>
    <col min="7282" max="7282" width="4.7109375" style="49" bestFit="1" customWidth="1"/>
    <col min="7283" max="7283" width="6.28515625" style="49" bestFit="1" customWidth="1"/>
    <col min="7284" max="7284" width="10.7109375" style="49" bestFit="1" customWidth="1"/>
    <col min="7285" max="7285" width="15.140625" style="49" bestFit="1" customWidth="1"/>
    <col min="7286" max="7286" width="9.28515625" style="49" bestFit="1" customWidth="1"/>
    <col min="7287" max="7287" width="12.28515625" style="49" bestFit="1" customWidth="1"/>
    <col min="7288" max="7288" width="5" style="49" bestFit="1" customWidth="1"/>
    <col min="7289" max="7290" width="8.7109375" style="49" bestFit="1" customWidth="1"/>
    <col min="7291" max="7291" width="3.28515625" style="49" bestFit="1" customWidth="1"/>
    <col min="7292" max="7292" width="10.7109375" style="49" bestFit="1" customWidth="1"/>
    <col min="7293" max="7293" width="33.42578125" style="49" bestFit="1" customWidth="1"/>
    <col min="7294" max="7294" width="12.7109375" style="49" bestFit="1" customWidth="1"/>
    <col min="7295" max="7295" width="11.7109375" style="49" bestFit="1" customWidth="1"/>
    <col min="7296" max="7296" width="12.42578125" style="49" bestFit="1" customWidth="1"/>
    <col min="7297" max="7297" width="12.85546875" style="49" bestFit="1" customWidth="1"/>
    <col min="7298" max="7298" width="8.140625" style="49" bestFit="1" customWidth="1"/>
    <col min="7299" max="7300" width="11.85546875" style="49" bestFit="1" customWidth="1"/>
    <col min="7301" max="7301" width="9" style="49" bestFit="1" customWidth="1"/>
    <col min="7302" max="7302" width="10.85546875" style="49" bestFit="1" customWidth="1"/>
    <col min="7303" max="7303" width="8.28515625" style="49" bestFit="1" customWidth="1"/>
    <col min="7304" max="7304" width="8.7109375" style="49" bestFit="1" customWidth="1"/>
    <col min="7305" max="7305" width="9" style="49" bestFit="1" customWidth="1"/>
    <col min="7306" max="7306" width="8.28515625" style="49" bestFit="1" customWidth="1"/>
    <col min="7307" max="7307" width="7.42578125" style="49" bestFit="1" customWidth="1"/>
    <col min="7308" max="7308" width="15.42578125" style="49" bestFit="1" customWidth="1"/>
    <col min="7309" max="7309" width="9.28515625" style="49" bestFit="1" customWidth="1"/>
    <col min="7310" max="7310" width="11.7109375" style="49" bestFit="1" customWidth="1"/>
    <col min="7311" max="7311" width="12.7109375" style="49" bestFit="1" customWidth="1"/>
    <col min="7312" max="7312" width="11.42578125" style="49" bestFit="1" customWidth="1"/>
    <col min="7313" max="7313" width="5.140625" style="49" bestFit="1" customWidth="1"/>
    <col min="7314" max="7314" width="6.42578125" style="49" bestFit="1" customWidth="1"/>
    <col min="7315" max="7315" width="11" style="49" bestFit="1" customWidth="1"/>
    <col min="7316" max="7316" width="17.28515625" style="49" bestFit="1" customWidth="1"/>
    <col min="7317" max="7480" width="10.85546875" style="49"/>
    <col min="7481" max="7481" width="17.85546875" style="49" bestFit="1" customWidth="1"/>
    <col min="7482" max="7482" width="33.42578125" style="49" bestFit="1" customWidth="1"/>
    <col min="7483" max="7483" width="21.28515625" style="49" bestFit="1" customWidth="1"/>
    <col min="7484" max="7484" width="18.42578125" style="49" bestFit="1" customWidth="1"/>
    <col min="7485" max="7485" width="9.7109375" style="49" bestFit="1" customWidth="1"/>
    <col min="7486" max="7486" width="10.7109375" style="49" bestFit="1" customWidth="1"/>
    <col min="7487" max="7487" width="28.7109375" style="49" bestFit="1" customWidth="1"/>
    <col min="7488" max="7488" width="3.140625" style="49" bestFit="1" customWidth="1"/>
    <col min="7489" max="7489" width="3.42578125" style="49" bestFit="1" customWidth="1"/>
    <col min="7490" max="7490" width="32.28515625" style="49" bestFit="1" customWidth="1"/>
    <col min="7491" max="7491" width="5" style="49" bestFit="1" customWidth="1"/>
    <col min="7492" max="7492" width="5.7109375" style="49" bestFit="1" customWidth="1"/>
    <col min="7493" max="7493" width="7.140625" style="49" bestFit="1" customWidth="1"/>
    <col min="7494" max="7494" width="23.7109375" style="49" bestFit="1" customWidth="1"/>
    <col min="7495" max="7495" width="26.140625" style="49" bestFit="1" customWidth="1"/>
    <col min="7496" max="7496" width="6.42578125" style="49" bestFit="1" customWidth="1"/>
    <col min="7497" max="7497" width="26.42578125" style="49" bestFit="1" customWidth="1"/>
    <col min="7498" max="7498" width="10.85546875" style="49"/>
    <col min="7499" max="7499" width="15.28515625" style="49" bestFit="1" customWidth="1"/>
    <col min="7500" max="7500" width="4.85546875" style="49" bestFit="1" customWidth="1"/>
    <col min="7501" max="7501" width="8" style="49" bestFit="1" customWidth="1"/>
    <col min="7502" max="7502" width="10.28515625" style="49" bestFit="1" customWidth="1"/>
    <col min="7503" max="7503" width="29.28515625" style="49" bestFit="1" customWidth="1"/>
    <col min="7504" max="7504" width="12.42578125" style="49" bestFit="1" customWidth="1"/>
    <col min="7505" max="7505" width="10" style="49" bestFit="1" customWidth="1"/>
    <col min="7506" max="7506" width="10.42578125" style="49" bestFit="1" customWidth="1"/>
    <col min="7507" max="7507" width="11" style="49" bestFit="1" customWidth="1"/>
    <col min="7508" max="7508" width="24.140625" style="49" bestFit="1" customWidth="1"/>
    <col min="7509" max="7509" width="10.7109375" style="49" bestFit="1" customWidth="1"/>
    <col min="7510" max="7510" width="32.85546875" style="49" bestFit="1" customWidth="1"/>
    <col min="7511" max="7511" width="13.85546875" style="49" bestFit="1" customWidth="1"/>
    <col min="7512" max="7512" width="11" style="49" bestFit="1" customWidth="1"/>
    <col min="7513" max="7513" width="23.42578125" style="49" bestFit="1" customWidth="1"/>
    <col min="7514" max="7514" width="10.7109375" style="49" bestFit="1" customWidth="1"/>
    <col min="7515" max="7515" width="8" style="49" bestFit="1" customWidth="1"/>
    <col min="7516" max="7516" width="12.7109375" style="49" bestFit="1" customWidth="1"/>
    <col min="7517" max="7517" width="7.42578125" style="49" bestFit="1" customWidth="1"/>
    <col min="7518" max="7518" width="8.42578125" style="49" bestFit="1" customWidth="1"/>
    <col min="7519" max="7519" width="6.42578125" style="49" bestFit="1" customWidth="1"/>
    <col min="7520" max="7520" width="10.85546875" style="49" bestFit="1" customWidth="1"/>
    <col min="7521" max="7521" width="5.85546875" style="49" bestFit="1" customWidth="1"/>
    <col min="7522" max="7522" width="10.7109375" style="49" bestFit="1" customWidth="1"/>
    <col min="7523" max="7523" width="3.42578125" style="49" bestFit="1" customWidth="1"/>
    <col min="7524" max="7524" width="6.42578125" style="49" bestFit="1" customWidth="1"/>
    <col min="7525" max="7525" width="8.28515625" style="49" bestFit="1" customWidth="1"/>
    <col min="7526" max="7527" width="10.7109375" style="49" bestFit="1" customWidth="1"/>
    <col min="7528" max="7528" width="3.140625" style="49" bestFit="1" customWidth="1"/>
    <col min="7529" max="7529" width="9.42578125" style="49" bestFit="1" customWidth="1"/>
    <col min="7530" max="7530" width="3.42578125" style="49" bestFit="1" customWidth="1"/>
    <col min="7531" max="7531" width="4" style="49" bestFit="1" customWidth="1"/>
    <col min="7532" max="7532" width="7" style="49" bestFit="1" customWidth="1"/>
    <col min="7533" max="7533" width="8" style="49" bestFit="1" customWidth="1"/>
    <col min="7534" max="7534" width="9.28515625" style="49" bestFit="1" customWidth="1"/>
    <col min="7535" max="7535" width="8.140625" style="49" bestFit="1" customWidth="1"/>
    <col min="7536" max="7536" width="7.7109375" style="49" bestFit="1" customWidth="1"/>
    <col min="7537" max="7537" width="6.28515625" style="49" bestFit="1" customWidth="1"/>
    <col min="7538" max="7538" width="4.7109375" style="49" bestFit="1" customWidth="1"/>
    <col min="7539" max="7539" width="6.28515625" style="49" bestFit="1" customWidth="1"/>
    <col min="7540" max="7540" width="10.7109375" style="49" bestFit="1" customWidth="1"/>
    <col min="7541" max="7541" width="15.140625" style="49" bestFit="1" customWidth="1"/>
    <col min="7542" max="7542" width="9.28515625" style="49" bestFit="1" customWidth="1"/>
    <col min="7543" max="7543" width="12.28515625" style="49" bestFit="1" customWidth="1"/>
    <col min="7544" max="7544" width="5" style="49" bestFit="1" customWidth="1"/>
    <col min="7545" max="7546" width="8.7109375" style="49" bestFit="1" customWidth="1"/>
    <col min="7547" max="7547" width="3.28515625" style="49" bestFit="1" customWidth="1"/>
    <col min="7548" max="7548" width="10.7109375" style="49" bestFit="1" customWidth="1"/>
    <col min="7549" max="7549" width="33.42578125" style="49" bestFit="1" customWidth="1"/>
    <col min="7550" max="7550" width="12.7109375" style="49" bestFit="1" customWidth="1"/>
    <col min="7551" max="7551" width="11.7109375" style="49" bestFit="1" customWidth="1"/>
    <col min="7552" max="7552" width="12.42578125" style="49" bestFit="1" customWidth="1"/>
    <col min="7553" max="7553" width="12.85546875" style="49" bestFit="1" customWidth="1"/>
    <col min="7554" max="7554" width="8.140625" style="49" bestFit="1" customWidth="1"/>
    <col min="7555" max="7556" width="11.85546875" style="49" bestFit="1" customWidth="1"/>
    <col min="7557" max="7557" width="9" style="49" bestFit="1" customWidth="1"/>
    <col min="7558" max="7558" width="10.85546875" style="49" bestFit="1" customWidth="1"/>
    <col min="7559" max="7559" width="8.28515625" style="49" bestFit="1" customWidth="1"/>
    <col min="7560" max="7560" width="8.7109375" style="49" bestFit="1" customWidth="1"/>
    <col min="7561" max="7561" width="9" style="49" bestFit="1" customWidth="1"/>
    <col min="7562" max="7562" width="8.28515625" style="49" bestFit="1" customWidth="1"/>
    <col min="7563" max="7563" width="7.42578125" style="49" bestFit="1" customWidth="1"/>
    <col min="7564" max="7564" width="15.42578125" style="49" bestFit="1" customWidth="1"/>
    <col min="7565" max="7565" width="9.28515625" style="49" bestFit="1" customWidth="1"/>
    <col min="7566" max="7566" width="11.7109375" style="49" bestFit="1" customWidth="1"/>
    <col min="7567" max="7567" width="12.7109375" style="49" bestFit="1" customWidth="1"/>
    <col min="7568" max="7568" width="11.42578125" style="49" bestFit="1" customWidth="1"/>
    <col min="7569" max="7569" width="5.140625" style="49" bestFit="1" customWidth="1"/>
    <col min="7570" max="7570" width="6.42578125" style="49" bestFit="1" customWidth="1"/>
    <col min="7571" max="7571" width="11" style="49" bestFit="1" customWidth="1"/>
    <col min="7572" max="7572" width="17.28515625" style="49" bestFit="1" customWidth="1"/>
    <col min="7573" max="7736" width="10.85546875" style="49"/>
    <col min="7737" max="7737" width="17.85546875" style="49" bestFit="1" customWidth="1"/>
    <col min="7738" max="7738" width="33.42578125" style="49" bestFit="1" customWidth="1"/>
    <col min="7739" max="7739" width="21.28515625" style="49" bestFit="1" customWidth="1"/>
    <col min="7740" max="7740" width="18.42578125" style="49" bestFit="1" customWidth="1"/>
    <col min="7741" max="7741" width="9.7109375" style="49" bestFit="1" customWidth="1"/>
    <col min="7742" max="7742" width="10.7109375" style="49" bestFit="1" customWidth="1"/>
    <col min="7743" max="7743" width="28.7109375" style="49" bestFit="1" customWidth="1"/>
    <col min="7744" max="7744" width="3.140625" style="49" bestFit="1" customWidth="1"/>
    <col min="7745" max="7745" width="3.42578125" style="49" bestFit="1" customWidth="1"/>
    <col min="7746" max="7746" width="32.28515625" style="49" bestFit="1" customWidth="1"/>
    <col min="7747" max="7747" width="5" style="49" bestFit="1" customWidth="1"/>
    <col min="7748" max="7748" width="5.7109375" style="49" bestFit="1" customWidth="1"/>
    <col min="7749" max="7749" width="7.140625" style="49" bestFit="1" customWidth="1"/>
    <col min="7750" max="7750" width="23.7109375" style="49" bestFit="1" customWidth="1"/>
    <col min="7751" max="7751" width="26.140625" style="49" bestFit="1" customWidth="1"/>
    <col min="7752" max="7752" width="6.42578125" style="49" bestFit="1" customWidth="1"/>
    <col min="7753" max="7753" width="26.42578125" style="49" bestFit="1" customWidth="1"/>
    <col min="7754" max="7754" width="10.85546875" style="49"/>
    <col min="7755" max="7755" width="15.28515625" style="49" bestFit="1" customWidth="1"/>
    <col min="7756" max="7756" width="4.85546875" style="49" bestFit="1" customWidth="1"/>
    <col min="7757" max="7757" width="8" style="49" bestFit="1" customWidth="1"/>
    <col min="7758" max="7758" width="10.28515625" style="49" bestFit="1" customWidth="1"/>
    <col min="7759" max="7759" width="29.28515625" style="49" bestFit="1" customWidth="1"/>
    <col min="7760" max="7760" width="12.42578125" style="49" bestFit="1" customWidth="1"/>
    <col min="7761" max="7761" width="10" style="49" bestFit="1" customWidth="1"/>
    <col min="7762" max="7762" width="10.42578125" style="49" bestFit="1" customWidth="1"/>
    <col min="7763" max="7763" width="11" style="49" bestFit="1" customWidth="1"/>
    <col min="7764" max="7764" width="24.140625" style="49" bestFit="1" customWidth="1"/>
    <col min="7765" max="7765" width="10.7109375" style="49" bestFit="1" customWidth="1"/>
    <col min="7766" max="7766" width="32.85546875" style="49" bestFit="1" customWidth="1"/>
    <col min="7767" max="7767" width="13.85546875" style="49" bestFit="1" customWidth="1"/>
    <col min="7768" max="7768" width="11" style="49" bestFit="1" customWidth="1"/>
    <col min="7769" max="7769" width="23.42578125" style="49" bestFit="1" customWidth="1"/>
    <col min="7770" max="7770" width="10.7109375" style="49" bestFit="1" customWidth="1"/>
    <col min="7771" max="7771" width="8" style="49" bestFit="1" customWidth="1"/>
    <col min="7772" max="7772" width="12.7109375" style="49" bestFit="1" customWidth="1"/>
    <col min="7773" max="7773" width="7.42578125" style="49" bestFit="1" customWidth="1"/>
    <col min="7774" max="7774" width="8.42578125" style="49" bestFit="1" customWidth="1"/>
    <col min="7775" max="7775" width="6.42578125" style="49" bestFit="1" customWidth="1"/>
    <col min="7776" max="7776" width="10.85546875" style="49" bestFit="1" customWidth="1"/>
    <col min="7777" max="7777" width="5.85546875" style="49" bestFit="1" customWidth="1"/>
    <col min="7778" max="7778" width="10.7109375" style="49" bestFit="1" customWidth="1"/>
    <col min="7779" max="7779" width="3.42578125" style="49" bestFit="1" customWidth="1"/>
    <col min="7780" max="7780" width="6.42578125" style="49" bestFit="1" customWidth="1"/>
    <col min="7781" max="7781" width="8.28515625" style="49" bestFit="1" customWidth="1"/>
    <col min="7782" max="7783" width="10.7109375" style="49" bestFit="1" customWidth="1"/>
    <col min="7784" max="7784" width="3.140625" style="49" bestFit="1" customWidth="1"/>
    <col min="7785" max="7785" width="9.42578125" style="49" bestFit="1" customWidth="1"/>
    <col min="7786" max="7786" width="3.42578125" style="49" bestFit="1" customWidth="1"/>
    <col min="7787" max="7787" width="4" style="49" bestFit="1" customWidth="1"/>
    <col min="7788" max="7788" width="7" style="49" bestFit="1" customWidth="1"/>
    <col min="7789" max="7789" width="8" style="49" bestFit="1" customWidth="1"/>
    <col min="7790" max="7790" width="9.28515625" style="49" bestFit="1" customWidth="1"/>
    <col min="7791" max="7791" width="8.140625" style="49" bestFit="1" customWidth="1"/>
    <col min="7792" max="7792" width="7.7109375" style="49" bestFit="1" customWidth="1"/>
    <col min="7793" max="7793" width="6.28515625" style="49" bestFit="1" customWidth="1"/>
    <col min="7794" max="7794" width="4.7109375" style="49" bestFit="1" customWidth="1"/>
    <col min="7795" max="7795" width="6.28515625" style="49" bestFit="1" customWidth="1"/>
    <col min="7796" max="7796" width="10.7109375" style="49" bestFit="1" customWidth="1"/>
    <col min="7797" max="7797" width="15.140625" style="49" bestFit="1" customWidth="1"/>
    <col min="7798" max="7798" width="9.28515625" style="49" bestFit="1" customWidth="1"/>
    <col min="7799" max="7799" width="12.28515625" style="49" bestFit="1" customWidth="1"/>
    <col min="7800" max="7800" width="5" style="49" bestFit="1" customWidth="1"/>
    <col min="7801" max="7802" width="8.7109375" style="49" bestFit="1" customWidth="1"/>
    <col min="7803" max="7803" width="3.28515625" style="49" bestFit="1" customWidth="1"/>
    <col min="7804" max="7804" width="10.7109375" style="49" bestFit="1" customWidth="1"/>
    <col min="7805" max="7805" width="33.42578125" style="49" bestFit="1" customWidth="1"/>
    <col min="7806" max="7806" width="12.7109375" style="49" bestFit="1" customWidth="1"/>
    <col min="7807" max="7807" width="11.7109375" style="49" bestFit="1" customWidth="1"/>
    <col min="7808" max="7808" width="12.42578125" style="49" bestFit="1" customWidth="1"/>
    <col min="7809" max="7809" width="12.85546875" style="49" bestFit="1" customWidth="1"/>
    <col min="7810" max="7810" width="8.140625" style="49" bestFit="1" customWidth="1"/>
    <col min="7811" max="7812" width="11.85546875" style="49" bestFit="1" customWidth="1"/>
    <col min="7813" max="7813" width="9" style="49" bestFit="1" customWidth="1"/>
    <col min="7814" max="7814" width="10.85546875" style="49" bestFit="1" customWidth="1"/>
    <col min="7815" max="7815" width="8.28515625" style="49" bestFit="1" customWidth="1"/>
    <col min="7816" max="7816" width="8.7109375" style="49" bestFit="1" customWidth="1"/>
    <col min="7817" max="7817" width="9" style="49" bestFit="1" customWidth="1"/>
    <col min="7818" max="7818" width="8.28515625" style="49" bestFit="1" customWidth="1"/>
    <col min="7819" max="7819" width="7.42578125" style="49" bestFit="1" customWidth="1"/>
    <col min="7820" max="7820" width="15.42578125" style="49" bestFit="1" customWidth="1"/>
    <col min="7821" max="7821" width="9.28515625" style="49" bestFit="1" customWidth="1"/>
    <col min="7822" max="7822" width="11.7109375" style="49" bestFit="1" customWidth="1"/>
    <col min="7823" max="7823" width="12.7109375" style="49" bestFit="1" customWidth="1"/>
    <col min="7824" max="7824" width="11.42578125" style="49" bestFit="1" customWidth="1"/>
    <col min="7825" max="7825" width="5.140625" style="49" bestFit="1" customWidth="1"/>
    <col min="7826" max="7826" width="6.42578125" style="49" bestFit="1" customWidth="1"/>
    <col min="7827" max="7827" width="11" style="49" bestFit="1" customWidth="1"/>
    <col min="7828" max="7828" width="17.28515625" style="49" bestFit="1" customWidth="1"/>
    <col min="7829" max="7992" width="10.85546875" style="49"/>
    <col min="7993" max="7993" width="17.85546875" style="49" bestFit="1" customWidth="1"/>
    <col min="7994" max="7994" width="33.42578125" style="49" bestFit="1" customWidth="1"/>
    <col min="7995" max="7995" width="21.28515625" style="49" bestFit="1" customWidth="1"/>
    <col min="7996" max="7996" width="18.42578125" style="49" bestFit="1" customWidth="1"/>
    <col min="7997" max="7997" width="9.7109375" style="49" bestFit="1" customWidth="1"/>
    <col min="7998" max="7998" width="10.7109375" style="49" bestFit="1" customWidth="1"/>
    <col min="7999" max="7999" width="28.7109375" style="49" bestFit="1" customWidth="1"/>
    <col min="8000" max="8000" width="3.140625" style="49" bestFit="1" customWidth="1"/>
    <col min="8001" max="8001" width="3.42578125" style="49" bestFit="1" customWidth="1"/>
    <col min="8002" max="8002" width="32.28515625" style="49" bestFit="1" customWidth="1"/>
    <col min="8003" max="8003" width="5" style="49" bestFit="1" customWidth="1"/>
    <col min="8004" max="8004" width="5.7109375" style="49" bestFit="1" customWidth="1"/>
    <col min="8005" max="8005" width="7.140625" style="49" bestFit="1" customWidth="1"/>
    <col min="8006" max="8006" width="23.7109375" style="49" bestFit="1" customWidth="1"/>
    <col min="8007" max="8007" width="26.140625" style="49" bestFit="1" customWidth="1"/>
    <col min="8008" max="8008" width="6.42578125" style="49" bestFit="1" customWidth="1"/>
    <col min="8009" max="8009" width="26.42578125" style="49" bestFit="1" customWidth="1"/>
    <col min="8010" max="8010" width="10.85546875" style="49"/>
    <col min="8011" max="8011" width="15.28515625" style="49" bestFit="1" customWidth="1"/>
    <col min="8012" max="8012" width="4.85546875" style="49" bestFit="1" customWidth="1"/>
    <col min="8013" max="8013" width="8" style="49" bestFit="1" customWidth="1"/>
    <col min="8014" max="8014" width="10.28515625" style="49" bestFit="1" customWidth="1"/>
    <col min="8015" max="8015" width="29.28515625" style="49" bestFit="1" customWidth="1"/>
    <col min="8016" max="8016" width="12.42578125" style="49" bestFit="1" customWidth="1"/>
    <col min="8017" max="8017" width="10" style="49" bestFit="1" customWidth="1"/>
    <col min="8018" max="8018" width="10.42578125" style="49" bestFit="1" customWidth="1"/>
    <col min="8019" max="8019" width="11" style="49" bestFit="1" customWidth="1"/>
    <col min="8020" max="8020" width="24.140625" style="49" bestFit="1" customWidth="1"/>
    <col min="8021" max="8021" width="10.7109375" style="49" bestFit="1" customWidth="1"/>
    <col min="8022" max="8022" width="32.85546875" style="49" bestFit="1" customWidth="1"/>
    <col min="8023" max="8023" width="13.85546875" style="49" bestFit="1" customWidth="1"/>
    <col min="8024" max="8024" width="11" style="49" bestFit="1" customWidth="1"/>
    <col min="8025" max="8025" width="23.42578125" style="49" bestFit="1" customWidth="1"/>
    <col min="8026" max="8026" width="10.7109375" style="49" bestFit="1" customWidth="1"/>
    <col min="8027" max="8027" width="8" style="49" bestFit="1" customWidth="1"/>
    <col min="8028" max="8028" width="12.7109375" style="49" bestFit="1" customWidth="1"/>
    <col min="8029" max="8029" width="7.42578125" style="49" bestFit="1" customWidth="1"/>
    <col min="8030" max="8030" width="8.42578125" style="49" bestFit="1" customWidth="1"/>
    <col min="8031" max="8031" width="6.42578125" style="49" bestFit="1" customWidth="1"/>
    <col min="8032" max="8032" width="10.85546875" style="49" bestFit="1" customWidth="1"/>
    <col min="8033" max="8033" width="5.85546875" style="49" bestFit="1" customWidth="1"/>
    <col min="8034" max="8034" width="10.7109375" style="49" bestFit="1" customWidth="1"/>
    <col min="8035" max="8035" width="3.42578125" style="49" bestFit="1" customWidth="1"/>
    <col min="8036" max="8036" width="6.42578125" style="49" bestFit="1" customWidth="1"/>
    <col min="8037" max="8037" width="8.28515625" style="49" bestFit="1" customWidth="1"/>
    <col min="8038" max="8039" width="10.7109375" style="49" bestFit="1" customWidth="1"/>
    <col min="8040" max="8040" width="3.140625" style="49" bestFit="1" customWidth="1"/>
    <col min="8041" max="8041" width="9.42578125" style="49" bestFit="1" customWidth="1"/>
    <col min="8042" max="8042" width="3.42578125" style="49" bestFit="1" customWidth="1"/>
    <col min="8043" max="8043" width="4" style="49" bestFit="1" customWidth="1"/>
    <col min="8044" max="8044" width="7" style="49" bestFit="1" customWidth="1"/>
    <col min="8045" max="8045" width="8" style="49" bestFit="1" customWidth="1"/>
    <col min="8046" max="8046" width="9.28515625" style="49" bestFit="1" customWidth="1"/>
    <col min="8047" max="8047" width="8.140625" style="49" bestFit="1" customWidth="1"/>
    <col min="8048" max="8048" width="7.7109375" style="49" bestFit="1" customWidth="1"/>
    <col min="8049" max="8049" width="6.28515625" style="49" bestFit="1" customWidth="1"/>
    <col min="8050" max="8050" width="4.7109375" style="49" bestFit="1" customWidth="1"/>
    <col min="8051" max="8051" width="6.28515625" style="49" bestFit="1" customWidth="1"/>
    <col min="8052" max="8052" width="10.7109375" style="49" bestFit="1" customWidth="1"/>
    <col min="8053" max="8053" width="15.140625" style="49" bestFit="1" customWidth="1"/>
    <col min="8054" max="8054" width="9.28515625" style="49" bestFit="1" customWidth="1"/>
    <col min="8055" max="8055" width="12.28515625" style="49" bestFit="1" customWidth="1"/>
    <col min="8056" max="8056" width="5" style="49" bestFit="1" customWidth="1"/>
    <col min="8057" max="8058" width="8.7109375" style="49" bestFit="1" customWidth="1"/>
    <col min="8059" max="8059" width="3.28515625" style="49" bestFit="1" customWidth="1"/>
    <col min="8060" max="8060" width="10.7109375" style="49" bestFit="1" customWidth="1"/>
    <col min="8061" max="8061" width="33.42578125" style="49" bestFit="1" customWidth="1"/>
    <col min="8062" max="8062" width="12.7109375" style="49" bestFit="1" customWidth="1"/>
    <col min="8063" max="8063" width="11.7109375" style="49" bestFit="1" customWidth="1"/>
    <col min="8064" max="8064" width="12.42578125" style="49" bestFit="1" customWidth="1"/>
    <col min="8065" max="8065" width="12.85546875" style="49" bestFit="1" customWidth="1"/>
    <col min="8066" max="8066" width="8.140625" style="49" bestFit="1" customWidth="1"/>
    <col min="8067" max="8068" width="11.85546875" style="49" bestFit="1" customWidth="1"/>
    <col min="8069" max="8069" width="9" style="49" bestFit="1" customWidth="1"/>
    <col min="8070" max="8070" width="10.85546875" style="49" bestFit="1" customWidth="1"/>
    <col min="8071" max="8071" width="8.28515625" style="49" bestFit="1" customWidth="1"/>
    <col min="8072" max="8072" width="8.7109375" style="49" bestFit="1" customWidth="1"/>
    <col min="8073" max="8073" width="9" style="49" bestFit="1" customWidth="1"/>
    <col min="8074" max="8074" width="8.28515625" style="49" bestFit="1" customWidth="1"/>
    <col min="8075" max="8075" width="7.42578125" style="49" bestFit="1" customWidth="1"/>
    <col min="8076" max="8076" width="15.42578125" style="49" bestFit="1" customWidth="1"/>
    <col min="8077" max="8077" width="9.28515625" style="49" bestFit="1" customWidth="1"/>
    <col min="8078" max="8078" width="11.7109375" style="49" bestFit="1" customWidth="1"/>
    <col min="8079" max="8079" width="12.7109375" style="49" bestFit="1" customWidth="1"/>
    <col min="8080" max="8080" width="11.42578125" style="49" bestFit="1" customWidth="1"/>
    <col min="8081" max="8081" width="5.140625" style="49" bestFit="1" customWidth="1"/>
    <col min="8082" max="8082" width="6.42578125" style="49" bestFit="1" customWidth="1"/>
    <col min="8083" max="8083" width="11" style="49" bestFit="1" customWidth="1"/>
    <col min="8084" max="8084" width="17.28515625" style="49" bestFit="1" customWidth="1"/>
    <col min="8085" max="8248" width="10.85546875" style="49"/>
    <col min="8249" max="8249" width="17.85546875" style="49" bestFit="1" customWidth="1"/>
    <col min="8250" max="8250" width="33.42578125" style="49" bestFit="1" customWidth="1"/>
    <col min="8251" max="8251" width="21.28515625" style="49" bestFit="1" customWidth="1"/>
    <col min="8252" max="8252" width="18.42578125" style="49" bestFit="1" customWidth="1"/>
    <col min="8253" max="8253" width="9.7109375" style="49" bestFit="1" customWidth="1"/>
    <col min="8254" max="8254" width="10.7109375" style="49" bestFit="1" customWidth="1"/>
    <col min="8255" max="8255" width="28.7109375" style="49" bestFit="1" customWidth="1"/>
    <col min="8256" max="8256" width="3.140625" style="49" bestFit="1" customWidth="1"/>
    <col min="8257" max="8257" width="3.42578125" style="49" bestFit="1" customWidth="1"/>
    <col min="8258" max="8258" width="32.28515625" style="49" bestFit="1" customWidth="1"/>
    <col min="8259" max="8259" width="5" style="49" bestFit="1" customWidth="1"/>
    <col min="8260" max="8260" width="5.7109375" style="49" bestFit="1" customWidth="1"/>
    <col min="8261" max="8261" width="7.140625" style="49" bestFit="1" customWidth="1"/>
    <col min="8262" max="8262" width="23.7109375" style="49" bestFit="1" customWidth="1"/>
    <col min="8263" max="8263" width="26.140625" style="49" bestFit="1" customWidth="1"/>
    <col min="8264" max="8264" width="6.42578125" style="49" bestFit="1" customWidth="1"/>
    <col min="8265" max="8265" width="26.42578125" style="49" bestFit="1" customWidth="1"/>
    <col min="8266" max="8266" width="10.85546875" style="49"/>
    <col min="8267" max="8267" width="15.28515625" style="49" bestFit="1" customWidth="1"/>
    <col min="8268" max="8268" width="4.85546875" style="49" bestFit="1" customWidth="1"/>
    <col min="8269" max="8269" width="8" style="49" bestFit="1" customWidth="1"/>
    <col min="8270" max="8270" width="10.28515625" style="49" bestFit="1" customWidth="1"/>
    <col min="8271" max="8271" width="29.28515625" style="49" bestFit="1" customWidth="1"/>
    <col min="8272" max="8272" width="12.42578125" style="49" bestFit="1" customWidth="1"/>
    <col min="8273" max="8273" width="10" style="49" bestFit="1" customWidth="1"/>
    <col min="8274" max="8274" width="10.42578125" style="49" bestFit="1" customWidth="1"/>
    <col min="8275" max="8275" width="11" style="49" bestFit="1" customWidth="1"/>
    <col min="8276" max="8276" width="24.140625" style="49" bestFit="1" customWidth="1"/>
    <col min="8277" max="8277" width="10.7109375" style="49" bestFit="1" customWidth="1"/>
    <col min="8278" max="8278" width="32.85546875" style="49" bestFit="1" customWidth="1"/>
    <col min="8279" max="8279" width="13.85546875" style="49" bestFit="1" customWidth="1"/>
    <col min="8280" max="8280" width="11" style="49" bestFit="1" customWidth="1"/>
    <col min="8281" max="8281" width="23.42578125" style="49" bestFit="1" customWidth="1"/>
    <col min="8282" max="8282" width="10.7109375" style="49" bestFit="1" customWidth="1"/>
    <col min="8283" max="8283" width="8" style="49" bestFit="1" customWidth="1"/>
    <col min="8284" max="8284" width="12.7109375" style="49" bestFit="1" customWidth="1"/>
    <col min="8285" max="8285" width="7.42578125" style="49" bestFit="1" customWidth="1"/>
    <col min="8286" max="8286" width="8.42578125" style="49" bestFit="1" customWidth="1"/>
    <col min="8287" max="8287" width="6.42578125" style="49" bestFit="1" customWidth="1"/>
    <col min="8288" max="8288" width="10.85546875" style="49" bestFit="1" customWidth="1"/>
    <col min="8289" max="8289" width="5.85546875" style="49" bestFit="1" customWidth="1"/>
    <col min="8290" max="8290" width="10.7109375" style="49" bestFit="1" customWidth="1"/>
    <col min="8291" max="8291" width="3.42578125" style="49" bestFit="1" customWidth="1"/>
    <col min="8292" max="8292" width="6.42578125" style="49" bestFit="1" customWidth="1"/>
    <col min="8293" max="8293" width="8.28515625" style="49" bestFit="1" customWidth="1"/>
    <col min="8294" max="8295" width="10.7109375" style="49" bestFit="1" customWidth="1"/>
    <col min="8296" max="8296" width="3.140625" style="49" bestFit="1" customWidth="1"/>
    <col min="8297" max="8297" width="9.42578125" style="49" bestFit="1" customWidth="1"/>
    <col min="8298" max="8298" width="3.42578125" style="49" bestFit="1" customWidth="1"/>
    <col min="8299" max="8299" width="4" style="49" bestFit="1" customWidth="1"/>
    <col min="8300" max="8300" width="7" style="49" bestFit="1" customWidth="1"/>
    <col min="8301" max="8301" width="8" style="49" bestFit="1" customWidth="1"/>
    <col min="8302" max="8302" width="9.28515625" style="49" bestFit="1" customWidth="1"/>
    <col min="8303" max="8303" width="8.140625" style="49" bestFit="1" customWidth="1"/>
    <col min="8304" max="8304" width="7.7109375" style="49" bestFit="1" customWidth="1"/>
    <col min="8305" max="8305" width="6.28515625" style="49" bestFit="1" customWidth="1"/>
    <col min="8306" max="8306" width="4.7109375" style="49" bestFit="1" customWidth="1"/>
    <col min="8307" max="8307" width="6.28515625" style="49" bestFit="1" customWidth="1"/>
    <col min="8308" max="8308" width="10.7109375" style="49" bestFit="1" customWidth="1"/>
    <col min="8309" max="8309" width="15.140625" style="49" bestFit="1" customWidth="1"/>
    <col min="8310" max="8310" width="9.28515625" style="49" bestFit="1" customWidth="1"/>
    <col min="8311" max="8311" width="12.28515625" style="49" bestFit="1" customWidth="1"/>
    <col min="8312" max="8312" width="5" style="49" bestFit="1" customWidth="1"/>
    <col min="8313" max="8314" width="8.7109375" style="49" bestFit="1" customWidth="1"/>
    <col min="8315" max="8315" width="3.28515625" style="49" bestFit="1" customWidth="1"/>
    <col min="8316" max="8316" width="10.7109375" style="49" bestFit="1" customWidth="1"/>
    <col min="8317" max="8317" width="33.42578125" style="49" bestFit="1" customWidth="1"/>
    <col min="8318" max="8318" width="12.7109375" style="49" bestFit="1" customWidth="1"/>
    <col min="8319" max="8319" width="11.7109375" style="49" bestFit="1" customWidth="1"/>
    <col min="8320" max="8320" width="12.42578125" style="49" bestFit="1" customWidth="1"/>
    <col min="8321" max="8321" width="12.85546875" style="49" bestFit="1" customWidth="1"/>
    <col min="8322" max="8322" width="8.140625" style="49" bestFit="1" customWidth="1"/>
    <col min="8323" max="8324" width="11.85546875" style="49" bestFit="1" customWidth="1"/>
    <col min="8325" max="8325" width="9" style="49" bestFit="1" customWidth="1"/>
    <col min="8326" max="8326" width="10.85546875" style="49" bestFit="1" customWidth="1"/>
    <col min="8327" max="8327" width="8.28515625" style="49" bestFit="1" customWidth="1"/>
    <col min="8328" max="8328" width="8.7109375" style="49" bestFit="1" customWidth="1"/>
    <col min="8329" max="8329" width="9" style="49" bestFit="1" customWidth="1"/>
    <col min="8330" max="8330" width="8.28515625" style="49" bestFit="1" customWidth="1"/>
    <col min="8331" max="8331" width="7.42578125" style="49" bestFit="1" customWidth="1"/>
    <col min="8332" max="8332" width="15.42578125" style="49" bestFit="1" customWidth="1"/>
    <col min="8333" max="8333" width="9.28515625" style="49" bestFit="1" customWidth="1"/>
    <col min="8334" max="8334" width="11.7109375" style="49" bestFit="1" customWidth="1"/>
    <col min="8335" max="8335" width="12.7109375" style="49" bestFit="1" customWidth="1"/>
    <col min="8336" max="8336" width="11.42578125" style="49" bestFit="1" customWidth="1"/>
    <col min="8337" max="8337" width="5.140625" style="49" bestFit="1" customWidth="1"/>
    <col min="8338" max="8338" width="6.42578125" style="49" bestFit="1" customWidth="1"/>
    <col min="8339" max="8339" width="11" style="49" bestFit="1" customWidth="1"/>
    <col min="8340" max="8340" width="17.28515625" style="49" bestFit="1" customWidth="1"/>
    <col min="8341" max="8504" width="10.85546875" style="49"/>
    <col min="8505" max="8505" width="17.85546875" style="49" bestFit="1" customWidth="1"/>
    <col min="8506" max="8506" width="33.42578125" style="49" bestFit="1" customWidth="1"/>
    <col min="8507" max="8507" width="21.28515625" style="49" bestFit="1" customWidth="1"/>
    <col min="8508" max="8508" width="18.42578125" style="49" bestFit="1" customWidth="1"/>
    <col min="8509" max="8509" width="9.7109375" style="49" bestFit="1" customWidth="1"/>
    <col min="8510" max="8510" width="10.7109375" style="49" bestFit="1" customWidth="1"/>
    <col min="8511" max="8511" width="28.7109375" style="49" bestFit="1" customWidth="1"/>
    <col min="8512" max="8512" width="3.140625" style="49" bestFit="1" customWidth="1"/>
    <col min="8513" max="8513" width="3.42578125" style="49" bestFit="1" customWidth="1"/>
    <col min="8514" max="8514" width="32.28515625" style="49" bestFit="1" customWidth="1"/>
    <col min="8515" max="8515" width="5" style="49" bestFit="1" customWidth="1"/>
    <col min="8516" max="8516" width="5.7109375" style="49" bestFit="1" customWidth="1"/>
    <col min="8517" max="8517" width="7.140625" style="49" bestFit="1" customWidth="1"/>
    <col min="8518" max="8518" width="23.7109375" style="49" bestFit="1" customWidth="1"/>
    <col min="8519" max="8519" width="26.140625" style="49" bestFit="1" customWidth="1"/>
    <col min="8520" max="8520" width="6.42578125" style="49" bestFit="1" customWidth="1"/>
    <col min="8521" max="8521" width="26.42578125" style="49" bestFit="1" customWidth="1"/>
    <col min="8522" max="8522" width="10.85546875" style="49"/>
    <col min="8523" max="8523" width="15.28515625" style="49" bestFit="1" customWidth="1"/>
    <col min="8524" max="8524" width="4.85546875" style="49" bestFit="1" customWidth="1"/>
    <col min="8525" max="8525" width="8" style="49" bestFit="1" customWidth="1"/>
    <col min="8526" max="8526" width="10.28515625" style="49" bestFit="1" customWidth="1"/>
    <col min="8527" max="8527" width="29.28515625" style="49" bestFit="1" customWidth="1"/>
    <col min="8528" max="8528" width="12.42578125" style="49" bestFit="1" customWidth="1"/>
    <col min="8529" max="8529" width="10" style="49" bestFit="1" customWidth="1"/>
    <col min="8530" max="8530" width="10.42578125" style="49" bestFit="1" customWidth="1"/>
    <col min="8531" max="8531" width="11" style="49" bestFit="1" customWidth="1"/>
    <col min="8532" max="8532" width="24.140625" style="49" bestFit="1" customWidth="1"/>
    <col min="8533" max="8533" width="10.7109375" style="49" bestFit="1" customWidth="1"/>
    <col min="8534" max="8534" width="32.85546875" style="49" bestFit="1" customWidth="1"/>
    <col min="8535" max="8535" width="13.85546875" style="49" bestFit="1" customWidth="1"/>
    <col min="8536" max="8536" width="11" style="49" bestFit="1" customWidth="1"/>
    <col min="8537" max="8537" width="23.42578125" style="49" bestFit="1" customWidth="1"/>
    <col min="8538" max="8538" width="10.7109375" style="49" bestFit="1" customWidth="1"/>
    <col min="8539" max="8539" width="8" style="49" bestFit="1" customWidth="1"/>
    <col min="8540" max="8540" width="12.7109375" style="49" bestFit="1" customWidth="1"/>
    <col min="8541" max="8541" width="7.42578125" style="49" bestFit="1" customWidth="1"/>
    <col min="8542" max="8542" width="8.42578125" style="49" bestFit="1" customWidth="1"/>
    <col min="8543" max="8543" width="6.42578125" style="49" bestFit="1" customWidth="1"/>
    <col min="8544" max="8544" width="10.85546875" style="49" bestFit="1" customWidth="1"/>
    <col min="8545" max="8545" width="5.85546875" style="49" bestFit="1" customWidth="1"/>
    <col min="8546" max="8546" width="10.7109375" style="49" bestFit="1" customWidth="1"/>
    <col min="8547" max="8547" width="3.42578125" style="49" bestFit="1" customWidth="1"/>
    <col min="8548" max="8548" width="6.42578125" style="49" bestFit="1" customWidth="1"/>
    <col min="8549" max="8549" width="8.28515625" style="49" bestFit="1" customWidth="1"/>
    <col min="8550" max="8551" width="10.7109375" style="49" bestFit="1" customWidth="1"/>
    <col min="8552" max="8552" width="3.140625" style="49" bestFit="1" customWidth="1"/>
    <col min="8553" max="8553" width="9.42578125" style="49" bestFit="1" customWidth="1"/>
    <col min="8554" max="8554" width="3.42578125" style="49" bestFit="1" customWidth="1"/>
    <col min="8555" max="8555" width="4" style="49" bestFit="1" customWidth="1"/>
    <col min="8556" max="8556" width="7" style="49" bestFit="1" customWidth="1"/>
    <col min="8557" max="8557" width="8" style="49" bestFit="1" customWidth="1"/>
    <col min="8558" max="8558" width="9.28515625" style="49" bestFit="1" customWidth="1"/>
    <col min="8559" max="8559" width="8.140625" style="49" bestFit="1" customWidth="1"/>
    <col min="8560" max="8560" width="7.7109375" style="49" bestFit="1" customWidth="1"/>
    <col min="8561" max="8561" width="6.28515625" style="49" bestFit="1" customWidth="1"/>
    <col min="8562" max="8562" width="4.7109375" style="49" bestFit="1" customWidth="1"/>
    <col min="8563" max="8563" width="6.28515625" style="49" bestFit="1" customWidth="1"/>
    <col min="8564" max="8564" width="10.7109375" style="49" bestFit="1" customWidth="1"/>
    <col min="8565" max="8565" width="15.140625" style="49" bestFit="1" customWidth="1"/>
    <col min="8566" max="8566" width="9.28515625" style="49" bestFit="1" customWidth="1"/>
    <col min="8567" max="8567" width="12.28515625" style="49" bestFit="1" customWidth="1"/>
    <col min="8568" max="8568" width="5" style="49" bestFit="1" customWidth="1"/>
    <col min="8569" max="8570" width="8.7109375" style="49" bestFit="1" customWidth="1"/>
    <col min="8571" max="8571" width="3.28515625" style="49" bestFit="1" customWidth="1"/>
    <col min="8572" max="8572" width="10.7109375" style="49" bestFit="1" customWidth="1"/>
    <col min="8573" max="8573" width="33.42578125" style="49" bestFit="1" customWidth="1"/>
    <col min="8574" max="8574" width="12.7109375" style="49" bestFit="1" customWidth="1"/>
    <col min="8575" max="8575" width="11.7109375" style="49" bestFit="1" customWidth="1"/>
    <col min="8576" max="8576" width="12.42578125" style="49" bestFit="1" customWidth="1"/>
    <col min="8577" max="8577" width="12.85546875" style="49" bestFit="1" customWidth="1"/>
    <col min="8578" max="8578" width="8.140625" style="49" bestFit="1" customWidth="1"/>
    <col min="8579" max="8580" width="11.85546875" style="49" bestFit="1" customWidth="1"/>
    <col min="8581" max="8581" width="9" style="49" bestFit="1" customWidth="1"/>
    <col min="8582" max="8582" width="10.85546875" style="49" bestFit="1" customWidth="1"/>
    <col min="8583" max="8583" width="8.28515625" style="49" bestFit="1" customWidth="1"/>
    <col min="8584" max="8584" width="8.7109375" style="49" bestFit="1" customWidth="1"/>
    <col min="8585" max="8585" width="9" style="49" bestFit="1" customWidth="1"/>
    <col min="8586" max="8586" width="8.28515625" style="49" bestFit="1" customWidth="1"/>
    <col min="8587" max="8587" width="7.42578125" style="49" bestFit="1" customWidth="1"/>
    <col min="8588" max="8588" width="15.42578125" style="49" bestFit="1" customWidth="1"/>
    <col min="8589" max="8589" width="9.28515625" style="49" bestFit="1" customWidth="1"/>
    <col min="8590" max="8590" width="11.7109375" style="49" bestFit="1" customWidth="1"/>
    <col min="8591" max="8591" width="12.7109375" style="49" bestFit="1" customWidth="1"/>
    <col min="8592" max="8592" width="11.42578125" style="49" bestFit="1" customWidth="1"/>
    <col min="8593" max="8593" width="5.140625" style="49" bestFit="1" customWidth="1"/>
    <col min="8594" max="8594" width="6.42578125" style="49" bestFit="1" customWidth="1"/>
    <col min="8595" max="8595" width="11" style="49" bestFit="1" customWidth="1"/>
    <col min="8596" max="8596" width="17.28515625" style="49" bestFit="1" customWidth="1"/>
    <col min="8597" max="8760" width="10.85546875" style="49"/>
    <col min="8761" max="8761" width="17.85546875" style="49" bestFit="1" customWidth="1"/>
    <col min="8762" max="8762" width="33.42578125" style="49" bestFit="1" customWidth="1"/>
    <col min="8763" max="8763" width="21.28515625" style="49" bestFit="1" customWidth="1"/>
    <col min="8764" max="8764" width="18.42578125" style="49" bestFit="1" customWidth="1"/>
    <col min="8765" max="8765" width="9.7109375" style="49" bestFit="1" customWidth="1"/>
    <col min="8766" max="8766" width="10.7109375" style="49" bestFit="1" customWidth="1"/>
    <col min="8767" max="8767" width="28.7109375" style="49" bestFit="1" customWidth="1"/>
    <col min="8768" max="8768" width="3.140625" style="49" bestFit="1" customWidth="1"/>
    <col min="8769" max="8769" width="3.42578125" style="49" bestFit="1" customWidth="1"/>
    <col min="8770" max="8770" width="32.28515625" style="49" bestFit="1" customWidth="1"/>
    <col min="8771" max="8771" width="5" style="49" bestFit="1" customWidth="1"/>
    <col min="8772" max="8772" width="5.7109375" style="49" bestFit="1" customWidth="1"/>
    <col min="8773" max="8773" width="7.140625" style="49" bestFit="1" customWidth="1"/>
    <col min="8774" max="8774" width="23.7109375" style="49" bestFit="1" customWidth="1"/>
    <col min="8775" max="8775" width="26.140625" style="49" bestFit="1" customWidth="1"/>
    <col min="8776" max="8776" width="6.42578125" style="49" bestFit="1" customWidth="1"/>
    <col min="8777" max="8777" width="26.42578125" style="49" bestFit="1" customWidth="1"/>
    <col min="8778" max="8778" width="10.85546875" style="49"/>
    <col min="8779" max="8779" width="15.28515625" style="49" bestFit="1" customWidth="1"/>
    <col min="8780" max="8780" width="4.85546875" style="49" bestFit="1" customWidth="1"/>
    <col min="8781" max="8781" width="8" style="49" bestFit="1" customWidth="1"/>
    <col min="8782" max="8782" width="10.28515625" style="49" bestFit="1" customWidth="1"/>
    <col min="8783" max="8783" width="29.28515625" style="49" bestFit="1" customWidth="1"/>
    <col min="8784" max="8784" width="12.42578125" style="49" bestFit="1" customWidth="1"/>
    <col min="8785" max="8785" width="10" style="49" bestFit="1" customWidth="1"/>
    <col min="8786" max="8786" width="10.42578125" style="49" bestFit="1" customWidth="1"/>
    <col min="8787" max="8787" width="11" style="49" bestFit="1" customWidth="1"/>
    <col min="8788" max="8788" width="24.140625" style="49" bestFit="1" customWidth="1"/>
    <col min="8789" max="8789" width="10.7109375" style="49" bestFit="1" customWidth="1"/>
    <col min="8790" max="8790" width="32.85546875" style="49" bestFit="1" customWidth="1"/>
    <col min="8791" max="8791" width="13.85546875" style="49" bestFit="1" customWidth="1"/>
    <col min="8792" max="8792" width="11" style="49" bestFit="1" customWidth="1"/>
    <col min="8793" max="8793" width="23.42578125" style="49" bestFit="1" customWidth="1"/>
    <col min="8794" max="8794" width="10.7109375" style="49" bestFit="1" customWidth="1"/>
    <col min="8795" max="8795" width="8" style="49" bestFit="1" customWidth="1"/>
    <col min="8796" max="8796" width="12.7109375" style="49" bestFit="1" customWidth="1"/>
    <col min="8797" max="8797" width="7.42578125" style="49" bestFit="1" customWidth="1"/>
    <col min="8798" max="8798" width="8.42578125" style="49" bestFit="1" customWidth="1"/>
    <col min="8799" max="8799" width="6.42578125" style="49" bestFit="1" customWidth="1"/>
    <col min="8800" max="8800" width="10.85546875" style="49" bestFit="1" customWidth="1"/>
    <col min="8801" max="8801" width="5.85546875" style="49" bestFit="1" customWidth="1"/>
    <col min="8802" max="8802" width="10.7109375" style="49" bestFit="1" customWidth="1"/>
    <col min="8803" max="8803" width="3.42578125" style="49" bestFit="1" customWidth="1"/>
    <col min="8804" max="8804" width="6.42578125" style="49" bestFit="1" customWidth="1"/>
    <col min="8805" max="8805" width="8.28515625" style="49" bestFit="1" customWidth="1"/>
    <col min="8806" max="8807" width="10.7109375" style="49" bestFit="1" customWidth="1"/>
    <col min="8808" max="8808" width="3.140625" style="49" bestFit="1" customWidth="1"/>
    <col min="8809" max="8809" width="9.42578125" style="49" bestFit="1" customWidth="1"/>
    <col min="8810" max="8810" width="3.42578125" style="49" bestFit="1" customWidth="1"/>
    <col min="8811" max="8811" width="4" style="49" bestFit="1" customWidth="1"/>
    <col min="8812" max="8812" width="7" style="49" bestFit="1" customWidth="1"/>
    <col min="8813" max="8813" width="8" style="49" bestFit="1" customWidth="1"/>
    <col min="8814" max="8814" width="9.28515625" style="49" bestFit="1" customWidth="1"/>
    <col min="8815" max="8815" width="8.140625" style="49" bestFit="1" customWidth="1"/>
    <col min="8816" max="8816" width="7.7109375" style="49" bestFit="1" customWidth="1"/>
    <col min="8817" max="8817" width="6.28515625" style="49" bestFit="1" customWidth="1"/>
    <col min="8818" max="8818" width="4.7109375" style="49" bestFit="1" customWidth="1"/>
    <col min="8819" max="8819" width="6.28515625" style="49" bestFit="1" customWidth="1"/>
    <col min="8820" max="8820" width="10.7109375" style="49" bestFit="1" customWidth="1"/>
    <col min="8821" max="8821" width="15.140625" style="49" bestFit="1" customWidth="1"/>
    <col min="8822" max="8822" width="9.28515625" style="49" bestFit="1" customWidth="1"/>
    <col min="8823" max="8823" width="12.28515625" style="49" bestFit="1" customWidth="1"/>
    <col min="8824" max="8824" width="5" style="49" bestFit="1" customWidth="1"/>
    <col min="8825" max="8826" width="8.7109375" style="49" bestFit="1" customWidth="1"/>
    <col min="8827" max="8827" width="3.28515625" style="49" bestFit="1" customWidth="1"/>
    <col min="8828" max="8828" width="10.7109375" style="49" bestFit="1" customWidth="1"/>
    <col min="8829" max="8829" width="33.42578125" style="49" bestFit="1" customWidth="1"/>
    <col min="8830" max="8830" width="12.7109375" style="49" bestFit="1" customWidth="1"/>
    <col min="8831" max="8831" width="11.7109375" style="49" bestFit="1" customWidth="1"/>
    <col min="8832" max="8832" width="12.42578125" style="49" bestFit="1" customWidth="1"/>
    <col min="8833" max="8833" width="12.85546875" style="49" bestFit="1" customWidth="1"/>
    <col min="8834" max="8834" width="8.140625" style="49" bestFit="1" customWidth="1"/>
    <col min="8835" max="8836" width="11.85546875" style="49" bestFit="1" customWidth="1"/>
    <col min="8837" max="8837" width="9" style="49" bestFit="1" customWidth="1"/>
    <col min="8838" max="8838" width="10.85546875" style="49" bestFit="1" customWidth="1"/>
    <col min="8839" max="8839" width="8.28515625" style="49" bestFit="1" customWidth="1"/>
    <col min="8840" max="8840" width="8.7109375" style="49" bestFit="1" customWidth="1"/>
    <col min="8841" max="8841" width="9" style="49" bestFit="1" customWidth="1"/>
    <col min="8842" max="8842" width="8.28515625" style="49" bestFit="1" customWidth="1"/>
    <col min="8843" max="8843" width="7.42578125" style="49" bestFit="1" customWidth="1"/>
    <col min="8844" max="8844" width="15.42578125" style="49" bestFit="1" customWidth="1"/>
    <col min="8845" max="8845" width="9.28515625" style="49" bestFit="1" customWidth="1"/>
    <col min="8846" max="8846" width="11.7109375" style="49" bestFit="1" customWidth="1"/>
    <col min="8847" max="8847" width="12.7109375" style="49" bestFit="1" customWidth="1"/>
    <col min="8848" max="8848" width="11.42578125" style="49" bestFit="1" customWidth="1"/>
    <col min="8849" max="8849" width="5.140625" style="49" bestFit="1" customWidth="1"/>
    <col min="8850" max="8850" width="6.42578125" style="49" bestFit="1" customWidth="1"/>
    <col min="8851" max="8851" width="11" style="49" bestFit="1" customWidth="1"/>
    <col min="8852" max="8852" width="17.28515625" style="49" bestFit="1" customWidth="1"/>
    <col min="8853" max="9016" width="10.85546875" style="49"/>
    <col min="9017" max="9017" width="17.85546875" style="49" bestFit="1" customWidth="1"/>
    <col min="9018" max="9018" width="33.42578125" style="49" bestFit="1" customWidth="1"/>
    <col min="9019" max="9019" width="21.28515625" style="49" bestFit="1" customWidth="1"/>
    <col min="9020" max="9020" width="18.42578125" style="49" bestFit="1" customWidth="1"/>
    <col min="9021" max="9021" width="9.7109375" style="49" bestFit="1" customWidth="1"/>
    <col min="9022" max="9022" width="10.7109375" style="49" bestFit="1" customWidth="1"/>
    <col min="9023" max="9023" width="28.7109375" style="49" bestFit="1" customWidth="1"/>
    <col min="9024" max="9024" width="3.140625" style="49" bestFit="1" customWidth="1"/>
    <col min="9025" max="9025" width="3.42578125" style="49" bestFit="1" customWidth="1"/>
    <col min="9026" max="9026" width="32.28515625" style="49" bestFit="1" customWidth="1"/>
    <col min="9027" max="9027" width="5" style="49" bestFit="1" customWidth="1"/>
    <col min="9028" max="9028" width="5.7109375" style="49" bestFit="1" customWidth="1"/>
    <col min="9029" max="9029" width="7.140625" style="49" bestFit="1" customWidth="1"/>
    <col min="9030" max="9030" width="23.7109375" style="49" bestFit="1" customWidth="1"/>
    <col min="9031" max="9031" width="26.140625" style="49" bestFit="1" customWidth="1"/>
    <col min="9032" max="9032" width="6.42578125" style="49" bestFit="1" customWidth="1"/>
    <col min="9033" max="9033" width="26.42578125" style="49" bestFit="1" customWidth="1"/>
    <col min="9034" max="9034" width="10.85546875" style="49"/>
    <col min="9035" max="9035" width="15.28515625" style="49" bestFit="1" customWidth="1"/>
    <col min="9036" max="9036" width="4.85546875" style="49" bestFit="1" customWidth="1"/>
    <col min="9037" max="9037" width="8" style="49" bestFit="1" customWidth="1"/>
    <col min="9038" max="9038" width="10.28515625" style="49" bestFit="1" customWidth="1"/>
    <col min="9039" max="9039" width="29.28515625" style="49" bestFit="1" customWidth="1"/>
    <col min="9040" max="9040" width="12.42578125" style="49" bestFit="1" customWidth="1"/>
    <col min="9041" max="9041" width="10" style="49" bestFit="1" customWidth="1"/>
    <col min="9042" max="9042" width="10.42578125" style="49" bestFit="1" customWidth="1"/>
    <col min="9043" max="9043" width="11" style="49" bestFit="1" customWidth="1"/>
    <col min="9044" max="9044" width="24.140625" style="49" bestFit="1" customWidth="1"/>
    <col min="9045" max="9045" width="10.7109375" style="49" bestFit="1" customWidth="1"/>
    <col min="9046" max="9046" width="32.85546875" style="49" bestFit="1" customWidth="1"/>
    <col min="9047" max="9047" width="13.85546875" style="49" bestFit="1" customWidth="1"/>
    <col min="9048" max="9048" width="11" style="49" bestFit="1" customWidth="1"/>
    <col min="9049" max="9049" width="23.42578125" style="49" bestFit="1" customWidth="1"/>
    <col min="9050" max="9050" width="10.7109375" style="49" bestFit="1" customWidth="1"/>
    <col min="9051" max="9051" width="8" style="49" bestFit="1" customWidth="1"/>
    <col min="9052" max="9052" width="12.7109375" style="49" bestFit="1" customWidth="1"/>
    <col min="9053" max="9053" width="7.42578125" style="49" bestFit="1" customWidth="1"/>
    <col min="9054" max="9054" width="8.42578125" style="49" bestFit="1" customWidth="1"/>
    <col min="9055" max="9055" width="6.42578125" style="49" bestFit="1" customWidth="1"/>
    <col min="9056" max="9056" width="10.85546875" style="49" bestFit="1" customWidth="1"/>
    <col min="9057" max="9057" width="5.85546875" style="49" bestFit="1" customWidth="1"/>
    <col min="9058" max="9058" width="10.7109375" style="49" bestFit="1" customWidth="1"/>
    <col min="9059" max="9059" width="3.42578125" style="49" bestFit="1" customWidth="1"/>
    <col min="9060" max="9060" width="6.42578125" style="49" bestFit="1" customWidth="1"/>
    <col min="9061" max="9061" width="8.28515625" style="49" bestFit="1" customWidth="1"/>
    <col min="9062" max="9063" width="10.7109375" style="49" bestFit="1" customWidth="1"/>
    <col min="9064" max="9064" width="3.140625" style="49" bestFit="1" customWidth="1"/>
    <col min="9065" max="9065" width="9.42578125" style="49" bestFit="1" customWidth="1"/>
    <col min="9066" max="9066" width="3.42578125" style="49" bestFit="1" customWidth="1"/>
    <col min="9067" max="9067" width="4" style="49" bestFit="1" customWidth="1"/>
    <col min="9068" max="9068" width="7" style="49" bestFit="1" customWidth="1"/>
    <col min="9069" max="9069" width="8" style="49" bestFit="1" customWidth="1"/>
    <col min="9070" max="9070" width="9.28515625" style="49" bestFit="1" customWidth="1"/>
    <col min="9071" max="9071" width="8.140625" style="49" bestFit="1" customWidth="1"/>
    <col min="9072" max="9072" width="7.7109375" style="49" bestFit="1" customWidth="1"/>
    <col min="9073" max="9073" width="6.28515625" style="49" bestFit="1" customWidth="1"/>
    <col min="9074" max="9074" width="4.7109375" style="49" bestFit="1" customWidth="1"/>
    <col min="9075" max="9075" width="6.28515625" style="49" bestFit="1" customWidth="1"/>
    <col min="9076" max="9076" width="10.7109375" style="49" bestFit="1" customWidth="1"/>
    <col min="9077" max="9077" width="15.140625" style="49" bestFit="1" customWidth="1"/>
    <col min="9078" max="9078" width="9.28515625" style="49" bestFit="1" customWidth="1"/>
    <col min="9079" max="9079" width="12.28515625" style="49" bestFit="1" customWidth="1"/>
    <col min="9080" max="9080" width="5" style="49" bestFit="1" customWidth="1"/>
    <col min="9081" max="9082" width="8.7109375" style="49" bestFit="1" customWidth="1"/>
    <col min="9083" max="9083" width="3.28515625" style="49" bestFit="1" customWidth="1"/>
    <col min="9084" max="9084" width="10.7109375" style="49" bestFit="1" customWidth="1"/>
    <col min="9085" max="9085" width="33.42578125" style="49" bestFit="1" customWidth="1"/>
    <col min="9086" max="9086" width="12.7109375" style="49" bestFit="1" customWidth="1"/>
    <col min="9087" max="9087" width="11.7109375" style="49" bestFit="1" customWidth="1"/>
    <col min="9088" max="9088" width="12.42578125" style="49" bestFit="1" customWidth="1"/>
    <col min="9089" max="9089" width="12.85546875" style="49" bestFit="1" customWidth="1"/>
    <col min="9090" max="9090" width="8.140625" style="49" bestFit="1" customWidth="1"/>
    <col min="9091" max="9092" width="11.85546875" style="49" bestFit="1" customWidth="1"/>
    <col min="9093" max="9093" width="9" style="49" bestFit="1" customWidth="1"/>
    <col min="9094" max="9094" width="10.85546875" style="49" bestFit="1" customWidth="1"/>
    <col min="9095" max="9095" width="8.28515625" style="49" bestFit="1" customWidth="1"/>
    <col min="9096" max="9096" width="8.7109375" style="49" bestFit="1" customWidth="1"/>
    <col min="9097" max="9097" width="9" style="49" bestFit="1" customWidth="1"/>
    <col min="9098" max="9098" width="8.28515625" style="49" bestFit="1" customWidth="1"/>
    <col min="9099" max="9099" width="7.42578125" style="49" bestFit="1" customWidth="1"/>
    <col min="9100" max="9100" width="15.42578125" style="49" bestFit="1" customWidth="1"/>
    <col min="9101" max="9101" width="9.28515625" style="49" bestFit="1" customWidth="1"/>
    <col min="9102" max="9102" width="11.7109375" style="49" bestFit="1" customWidth="1"/>
    <col min="9103" max="9103" width="12.7109375" style="49" bestFit="1" customWidth="1"/>
    <col min="9104" max="9104" width="11.42578125" style="49" bestFit="1" customWidth="1"/>
    <col min="9105" max="9105" width="5.140625" style="49" bestFit="1" customWidth="1"/>
    <col min="9106" max="9106" width="6.42578125" style="49" bestFit="1" customWidth="1"/>
    <col min="9107" max="9107" width="11" style="49" bestFit="1" customWidth="1"/>
    <col min="9108" max="9108" width="17.28515625" style="49" bestFit="1" customWidth="1"/>
    <col min="9109" max="9272" width="10.85546875" style="49"/>
    <col min="9273" max="9273" width="17.85546875" style="49" bestFit="1" customWidth="1"/>
    <col min="9274" max="9274" width="33.42578125" style="49" bestFit="1" customWidth="1"/>
    <col min="9275" max="9275" width="21.28515625" style="49" bestFit="1" customWidth="1"/>
    <col min="9276" max="9276" width="18.42578125" style="49" bestFit="1" customWidth="1"/>
    <col min="9277" max="9277" width="9.7109375" style="49" bestFit="1" customWidth="1"/>
    <col min="9278" max="9278" width="10.7109375" style="49" bestFit="1" customWidth="1"/>
    <col min="9279" max="9279" width="28.7109375" style="49" bestFit="1" customWidth="1"/>
    <col min="9280" max="9280" width="3.140625" style="49" bestFit="1" customWidth="1"/>
    <col min="9281" max="9281" width="3.42578125" style="49" bestFit="1" customWidth="1"/>
    <col min="9282" max="9282" width="32.28515625" style="49" bestFit="1" customWidth="1"/>
    <col min="9283" max="9283" width="5" style="49" bestFit="1" customWidth="1"/>
    <col min="9284" max="9284" width="5.7109375" style="49" bestFit="1" customWidth="1"/>
    <col min="9285" max="9285" width="7.140625" style="49" bestFit="1" customWidth="1"/>
    <col min="9286" max="9286" width="23.7109375" style="49" bestFit="1" customWidth="1"/>
    <col min="9287" max="9287" width="26.140625" style="49" bestFit="1" customWidth="1"/>
    <col min="9288" max="9288" width="6.42578125" style="49" bestFit="1" customWidth="1"/>
    <col min="9289" max="9289" width="26.42578125" style="49" bestFit="1" customWidth="1"/>
    <col min="9290" max="9290" width="10.85546875" style="49"/>
    <col min="9291" max="9291" width="15.28515625" style="49" bestFit="1" customWidth="1"/>
    <col min="9292" max="9292" width="4.85546875" style="49" bestFit="1" customWidth="1"/>
    <col min="9293" max="9293" width="8" style="49" bestFit="1" customWidth="1"/>
    <col min="9294" max="9294" width="10.28515625" style="49" bestFit="1" customWidth="1"/>
    <col min="9295" max="9295" width="29.28515625" style="49" bestFit="1" customWidth="1"/>
    <col min="9296" max="9296" width="12.42578125" style="49" bestFit="1" customWidth="1"/>
    <col min="9297" max="9297" width="10" style="49" bestFit="1" customWidth="1"/>
    <col min="9298" max="9298" width="10.42578125" style="49" bestFit="1" customWidth="1"/>
    <col min="9299" max="9299" width="11" style="49" bestFit="1" customWidth="1"/>
    <col min="9300" max="9300" width="24.140625" style="49" bestFit="1" customWidth="1"/>
    <col min="9301" max="9301" width="10.7109375" style="49" bestFit="1" customWidth="1"/>
    <col min="9302" max="9302" width="32.85546875" style="49" bestFit="1" customWidth="1"/>
    <col min="9303" max="9303" width="13.85546875" style="49" bestFit="1" customWidth="1"/>
    <col min="9304" max="9304" width="11" style="49" bestFit="1" customWidth="1"/>
    <col min="9305" max="9305" width="23.42578125" style="49" bestFit="1" customWidth="1"/>
    <col min="9306" max="9306" width="10.7109375" style="49" bestFit="1" customWidth="1"/>
    <col min="9307" max="9307" width="8" style="49" bestFit="1" customWidth="1"/>
    <col min="9308" max="9308" width="12.7109375" style="49" bestFit="1" customWidth="1"/>
    <col min="9309" max="9309" width="7.42578125" style="49" bestFit="1" customWidth="1"/>
    <col min="9310" max="9310" width="8.42578125" style="49" bestFit="1" customWidth="1"/>
    <col min="9311" max="9311" width="6.42578125" style="49" bestFit="1" customWidth="1"/>
    <col min="9312" max="9312" width="10.85546875" style="49" bestFit="1" customWidth="1"/>
    <col min="9313" max="9313" width="5.85546875" style="49" bestFit="1" customWidth="1"/>
    <col min="9314" max="9314" width="10.7109375" style="49" bestFit="1" customWidth="1"/>
    <col min="9315" max="9315" width="3.42578125" style="49" bestFit="1" customWidth="1"/>
    <col min="9316" max="9316" width="6.42578125" style="49" bestFit="1" customWidth="1"/>
    <col min="9317" max="9317" width="8.28515625" style="49" bestFit="1" customWidth="1"/>
    <col min="9318" max="9319" width="10.7109375" style="49" bestFit="1" customWidth="1"/>
    <col min="9320" max="9320" width="3.140625" style="49" bestFit="1" customWidth="1"/>
    <col min="9321" max="9321" width="9.42578125" style="49" bestFit="1" customWidth="1"/>
    <col min="9322" max="9322" width="3.42578125" style="49" bestFit="1" customWidth="1"/>
    <col min="9323" max="9323" width="4" style="49" bestFit="1" customWidth="1"/>
    <col min="9324" max="9324" width="7" style="49" bestFit="1" customWidth="1"/>
    <col min="9325" max="9325" width="8" style="49" bestFit="1" customWidth="1"/>
    <col min="9326" max="9326" width="9.28515625" style="49" bestFit="1" customWidth="1"/>
    <col min="9327" max="9327" width="8.140625" style="49" bestFit="1" customWidth="1"/>
    <col min="9328" max="9328" width="7.7109375" style="49" bestFit="1" customWidth="1"/>
    <col min="9329" max="9329" width="6.28515625" style="49" bestFit="1" customWidth="1"/>
    <col min="9330" max="9330" width="4.7109375" style="49" bestFit="1" customWidth="1"/>
    <col min="9331" max="9331" width="6.28515625" style="49" bestFit="1" customWidth="1"/>
    <col min="9332" max="9332" width="10.7109375" style="49" bestFit="1" customWidth="1"/>
    <col min="9333" max="9333" width="15.140625" style="49" bestFit="1" customWidth="1"/>
    <col min="9334" max="9334" width="9.28515625" style="49" bestFit="1" customWidth="1"/>
    <col min="9335" max="9335" width="12.28515625" style="49" bestFit="1" customWidth="1"/>
    <col min="9336" max="9336" width="5" style="49" bestFit="1" customWidth="1"/>
    <col min="9337" max="9338" width="8.7109375" style="49" bestFit="1" customWidth="1"/>
    <col min="9339" max="9339" width="3.28515625" style="49" bestFit="1" customWidth="1"/>
    <col min="9340" max="9340" width="10.7109375" style="49" bestFit="1" customWidth="1"/>
    <col min="9341" max="9341" width="33.42578125" style="49" bestFit="1" customWidth="1"/>
    <col min="9342" max="9342" width="12.7109375" style="49" bestFit="1" customWidth="1"/>
    <col min="9343" max="9343" width="11.7109375" style="49" bestFit="1" customWidth="1"/>
    <col min="9344" max="9344" width="12.42578125" style="49" bestFit="1" customWidth="1"/>
    <col min="9345" max="9345" width="12.85546875" style="49" bestFit="1" customWidth="1"/>
    <col min="9346" max="9346" width="8.140625" style="49" bestFit="1" customWidth="1"/>
    <col min="9347" max="9348" width="11.85546875" style="49" bestFit="1" customWidth="1"/>
    <col min="9349" max="9349" width="9" style="49" bestFit="1" customWidth="1"/>
    <col min="9350" max="9350" width="10.85546875" style="49" bestFit="1" customWidth="1"/>
    <col min="9351" max="9351" width="8.28515625" style="49" bestFit="1" customWidth="1"/>
    <col min="9352" max="9352" width="8.7109375" style="49" bestFit="1" customWidth="1"/>
    <col min="9353" max="9353" width="9" style="49" bestFit="1" customWidth="1"/>
    <col min="9354" max="9354" width="8.28515625" style="49" bestFit="1" customWidth="1"/>
    <col min="9355" max="9355" width="7.42578125" style="49" bestFit="1" customWidth="1"/>
    <col min="9356" max="9356" width="15.42578125" style="49" bestFit="1" customWidth="1"/>
    <col min="9357" max="9357" width="9.28515625" style="49" bestFit="1" customWidth="1"/>
    <col min="9358" max="9358" width="11.7109375" style="49" bestFit="1" customWidth="1"/>
    <col min="9359" max="9359" width="12.7109375" style="49" bestFit="1" customWidth="1"/>
    <col min="9360" max="9360" width="11.42578125" style="49" bestFit="1" customWidth="1"/>
    <col min="9361" max="9361" width="5.140625" style="49" bestFit="1" customWidth="1"/>
    <col min="9362" max="9362" width="6.42578125" style="49" bestFit="1" customWidth="1"/>
    <col min="9363" max="9363" width="11" style="49" bestFit="1" customWidth="1"/>
    <col min="9364" max="9364" width="17.28515625" style="49" bestFit="1" customWidth="1"/>
    <col min="9365" max="9528" width="10.85546875" style="49"/>
    <col min="9529" max="9529" width="17.85546875" style="49" bestFit="1" customWidth="1"/>
    <col min="9530" max="9530" width="33.42578125" style="49" bestFit="1" customWidth="1"/>
    <col min="9531" max="9531" width="21.28515625" style="49" bestFit="1" customWidth="1"/>
    <col min="9532" max="9532" width="18.42578125" style="49" bestFit="1" customWidth="1"/>
    <col min="9533" max="9533" width="9.7109375" style="49" bestFit="1" customWidth="1"/>
    <col min="9534" max="9534" width="10.7109375" style="49" bestFit="1" customWidth="1"/>
    <col min="9535" max="9535" width="28.7109375" style="49" bestFit="1" customWidth="1"/>
    <col min="9536" max="9536" width="3.140625" style="49" bestFit="1" customWidth="1"/>
    <col min="9537" max="9537" width="3.42578125" style="49" bestFit="1" customWidth="1"/>
    <col min="9538" max="9538" width="32.28515625" style="49" bestFit="1" customWidth="1"/>
    <col min="9539" max="9539" width="5" style="49" bestFit="1" customWidth="1"/>
    <col min="9540" max="9540" width="5.7109375" style="49" bestFit="1" customWidth="1"/>
    <col min="9541" max="9541" width="7.140625" style="49" bestFit="1" customWidth="1"/>
    <col min="9542" max="9542" width="23.7109375" style="49" bestFit="1" customWidth="1"/>
    <col min="9543" max="9543" width="26.140625" style="49" bestFit="1" customWidth="1"/>
    <col min="9544" max="9544" width="6.42578125" style="49" bestFit="1" customWidth="1"/>
    <col min="9545" max="9545" width="26.42578125" style="49" bestFit="1" customWidth="1"/>
    <col min="9546" max="9546" width="10.85546875" style="49"/>
    <col min="9547" max="9547" width="15.28515625" style="49" bestFit="1" customWidth="1"/>
    <col min="9548" max="9548" width="4.85546875" style="49" bestFit="1" customWidth="1"/>
    <col min="9549" max="9549" width="8" style="49" bestFit="1" customWidth="1"/>
    <col min="9550" max="9550" width="10.28515625" style="49" bestFit="1" customWidth="1"/>
    <col min="9551" max="9551" width="29.28515625" style="49" bestFit="1" customWidth="1"/>
    <col min="9552" max="9552" width="12.42578125" style="49" bestFit="1" customWidth="1"/>
    <col min="9553" max="9553" width="10" style="49" bestFit="1" customWidth="1"/>
    <col min="9554" max="9554" width="10.42578125" style="49" bestFit="1" customWidth="1"/>
    <col min="9555" max="9555" width="11" style="49" bestFit="1" customWidth="1"/>
    <col min="9556" max="9556" width="24.140625" style="49" bestFit="1" customWidth="1"/>
    <col min="9557" max="9557" width="10.7109375" style="49" bestFit="1" customWidth="1"/>
    <col min="9558" max="9558" width="32.85546875" style="49" bestFit="1" customWidth="1"/>
    <col min="9559" max="9559" width="13.85546875" style="49" bestFit="1" customWidth="1"/>
    <col min="9560" max="9560" width="11" style="49" bestFit="1" customWidth="1"/>
    <col min="9561" max="9561" width="23.42578125" style="49" bestFit="1" customWidth="1"/>
    <col min="9562" max="9562" width="10.7109375" style="49" bestFit="1" customWidth="1"/>
    <col min="9563" max="9563" width="8" style="49" bestFit="1" customWidth="1"/>
    <col min="9564" max="9564" width="12.7109375" style="49" bestFit="1" customWidth="1"/>
    <col min="9565" max="9565" width="7.42578125" style="49" bestFit="1" customWidth="1"/>
    <col min="9566" max="9566" width="8.42578125" style="49" bestFit="1" customWidth="1"/>
    <col min="9567" max="9567" width="6.42578125" style="49" bestFit="1" customWidth="1"/>
    <col min="9568" max="9568" width="10.85546875" style="49" bestFit="1" customWidth="1"/>
    <col min="9569" max="9569" width="5.85546875" style="49" bestFit="1" customWidth="1"/>
    <col min="9570" max="9570" width="10.7109375" style="49" bestFit="1" customWidth="1"/>
    <col min="9571" max="9571" width="3.42578125" style="49" bestFit="1" customWidth="1"/>
    <col min="9572" max="9572" width="6.42578125" style="49" bestFit="1" customWidth="1"/>
    <col min="9573" max="9573" width="8.28515625" style="49" bestFit="1" customWidth="1"/>
    <col min="9574" max="9575" width="10.7109375" style="49" bestFit="1" customWidth="1"/>
    <col min="9576" max="9576" width="3.140625" style="49" bestFit="1" customWidth="1"/>
    <col min="9577" max="9577" width="9.42578125" style="49" bestFit="1" customWidth="1"/>
    <col min="9578" max="9578" width="3.42578125" style="49" bestFit="1" customWidth="1"/>
    <col min="9579" max="9579" width="4" style="49" bestFit="1" customWidth="1"/>
    <col min="9580" max="9580" width="7" style="49" bestFit="1" customWidth="1"/>
    <col min="9581" max="9581" width="8" style="49" bestFit="1" customWidth="1"/>
    <col min="9582" max="9582" width="9.28515625" style="49" bestFit="1" customWidth="1"/>
    <col min="9583" max="9583" width="8.140625" style="49" bestFit="1" customWidth="1"/>
    <col min="9584" max="9584" width="7.7109375" style="49" bestFit="1" customWidth="1"/>
    <col min="9585" max="9585" width="6.28515625" style="49" bestFit="1" customWidth="1"/>
    <col min="9586" max="9586" width="4.7109375" style="49" bestFit="1" customWidth="1"/>
    <col min="9587" max="9587" width="6.28515625" style="49" bestFit="1" customWidth="1"/>
    <col min="9588" max="9588" width="10.7109375" style="49" bestFit="1" customWidth="1"/>
    <col min="9589" max="9589" width="15.140625" style="49" bestFit="1" customWidth="1"/>
    <col min="9590" max="9590" width="9.28515625" style="49" bestFit="1" customWidth="1"/>
    <col min="9591" max="9591" width="12.28515625" style="49" bestFit="1" customWidth="1"/>
    <col min="9592" max="9592" width="5" style="49" bestFit="1" customWidth="1"/>
    <col min="9593" max="9594" width="8.7109375" style="49" bestFit="1" customWidth="1"/>
    <col min="9595" max="9595" width="3.28515625" style="49" bestFit="1" customWidth="1"/>
    <col min="9596" max="9596" width="10.7109375" style="49" bestFit="1" customWidth="1"/>
    <col min="9597" max="9597" width="33.42578125" style="49" bestFit="1" customWidth="1"/>
    <col min="9598" max="9598" width="12.7109375" style="49" bestFit="1" customWidth="1"/>
    <col min="9599" max="9599" width="11.7109375" style="49" bestFit="1" customWidth="1"/>
    <col min="9600" max="9600" width="12.42578125" style="49" bestFit="1" customWidth="1"/>
    <col min="9601" max="9601" width="12.85546875" style="49" bestFit="1" customWidth="1"/>
    <col min="9602" max="9602" width="8.140625" style="49" bestFit="1" customWidth="1"/>
    <col min="9603" max="9604" width="11.85546875" style="49" bestFit="1" customWidth="1"/>
    <col min="9605" max="9605" width="9" style="49" bestFit="1" customWidth="1"/>
    <col min="9606" max="9606" width="10.85546875" style="49" bestFit="1" customWidth="1"/>
    <col min="9607" max="9607" width="8.28515625" style="49" bestFit="1" customWidth="1"/>
    <col min="9608" max="9608" width="8.7109375" style="49" bestFit="1" customWidth="1"/>
    <col min="9609" max="9609" width="9" style="49" bestFit="1" customWidth="1"/>
    <col min="9610" max="9610" width="8.28515625" style="49" bestFit="1" customWidth="1"/>
    <col min="9611" max="9611" width="7.42578125" style="49" bestFit="1" customWidth="1"/>
    <col min="9612" max="9612" width="15.42578125" style="49" bestFit="1" customWidth="1"/>
    <col min="9613" max="9613" width="9.28515625" style="49" bestFit="1" customWidth="1"/>
    <col min="9614" max="9614" width="11.7109375" style="49" bestFit="1" customWidth="1"/>
    <col min="9615" max="9615" width="12.7109375" style="49" bestFit="1" customWidth="1"/>
    <col min="9616" max="9616" width="11.42578125" style="49" bestFit="1" customWidth="1"/>
    <col min="9617" max="9617" width="5.140625" style="49" bestFit="1" customWidth="1"/>
    <col min="9618" max="9618" width="6.42578125" style="49" bestFit="1" customWidth="1"/>
    <col min="9619" max="9619" width="11" style="49" bestFit="1" customWidth="1"/>
    <col min="9620" max="9620" width="17.28515625" style="49" bestFit="1" customWidth="1"/>
    <col min="9621" max="9784" width="10.85546875" style="49"/>
    <col min="9785" max="9785" width="17.85546875" style="49" bestFit="1" customWidth="1"/>
    <col min="9786" max="9786" width="33.42578125" style="49" bestFit="1" customWidth="1"/>
    <col min="9787" max="9787" width="21.28515625" style="49" bestFit="1" customWidth="1"/>
    <col min="9788" max="9788" width="18.42578125" style="49" bestFit="1" customWidth="1"/>
    <col min="9789" max="9789" width="9.7109375" style="49" bestFit="1" customWidth="1"/>
    <col min="9790" max="9790" width="10.7109375" style="49" bestFit="1" customWidth="1"/>
    <col min="9791" max="9791" width="28.7109375" style="49" bestFit="1" customWidth="1"/>
    <col min="9792" max="9792" width="3.140625" style="49" bestFit="1" customWidth="1"/>
    <col min="9793" max="9793" width="3.42578125" style="49" bestFit="1" customWidth="1"/>
    <col min="9794" max="9794" width="32.28515625" style="49" bestFit="1" customWidth="1"/>
    <col min="9795" max="9795" width="5" style="49" bestFit="1" customWidth="1"/>
    <col min="9796" max="9796" width="5.7109375" style="49" bestFit="1" customWidth="1"/>
    <col min="9797" max="9797" width="7.140625" style="49" bestFit="1" customWidth="1"/>
    <col min="9798" max="9798" width="23.7109375" style="49" bestFit="1" customWidth="1"/>
    <col min="9799" max="9799" width="26.140625" style="49" bestFit="1" customWidth="1"/>
    <col min="9800" max="9800" width="6.42578125" style="49" bestFit="1" customWidth="1"/>
    <col min="9801" max="9801" width="26.42578125" style="49" bestFit="1" customWidth="1"/>
    <col min="9802" max="9802" width="10.85546875" style="49"/>
    <col min="9803" max="9803" width="15.28515625" style="49" bestFit="1" customWidth="1"/>
    <col min="9804" max="9804" width="4.85546875" style="49" bestFit="1" customWidth="1"/>
    <col min="9805" max="9805" width="8" style="49" bestFit="1" customWidth="1"/>
    <col min="9806" max="9806" width="10.28515625" style="49" bestFit="1" customWidth="1"/>
    <col min="9807" max="9807" width="29.28515625" style="49" bestFit="1" customWidth="1"/>
    <col min="9808" max="9808" width="12.42578125" style="49" bestFit="1" customWidth="1"/>
    <col min="9809" max="9809" width="10" style="49" bestFit="1" customWidth="1"/>
    <col min="9810" max="9810" width="10.42578125" style="49" bestFit="1" customWidth="1"/>
    <col min="9811" max="9811" width="11" style="49" bestFit="1" customWidth="1"/>
    <col min="9812" max="9812" width="24.140625" style="49" bestFit="1" customWidth="1"/>
    <col min="9813" max="9813" width="10.7109375" style="49" bestFit="1" customWidth="1"/>
    <col min="9814" max="9814" width="32.85546875" style="49" bestFit="1" customWidth="1"/>
    <col min="9815" max="9815" width="13.85546875" style="49" bestFit="1" customWidth="1"/>
    <col min="9816" max="9816" width="11" style="49" bestFit="1" customWidth="1"/>
    <col min="9817" max="9817" width="23.42578125" style="49" bestFit="1" customWidth="1"/>
    <col min="9818" max="9818" width="10.7109375" style="49" bestFit="1" customWidth="1"/>
    <col min="9819" max="9819" width="8" style="49" bestFit="1" customWidth="1"/>
    <col min="9820" max="9820" width="12.7109375" style="49" bestFit="1" customWidth="1"/>
    <col min="9821" max="9821" width="7.42578125" style="49" bestFit="1" customWidth="1"/>
    <col min="9822" max="9822" width="8.42578125" style="49" bestFit="1" customWidth="1"/>
    <col min="9823" max="9823" width="6.42578125" style="49" bestFit="1" customWidth="1"/>
    <col min="9824" max="9824" width="10.85546875" style="49" bestFit="1" customWidth="1"/>
    <col min="9825" max="9825" width="5.85546875" style="49" bestFit="1" customWidth="1"/>
    <col min="9826" max="9826" width="10.7109375" style="49" bestFit="1" customWidth="1"/>
    <col min="9827" max="9827" width="3.42578125" style="49" bestFit="1" customWidth="1"/>
    <col min="9828" max="9828" width="6.42578125" style="49" bestFit="1" customWidth="1"/>
    <col min="9829" max="9829" width="8.28515625" style="49" bestFit="1" customWidth="1"/>
    <col min="9830" max="9831" width="10.7109375" style="49" bestFit="1" customWidth="1"/>
    <col min="9832" max="9832" width="3.140625" style="49" bestFit="1" customWidth="1"/>
    <col min="9833" max="9833" width="9.42578125" style="49" bestFit="1" customWidth="1"/>
    <col min="9834" max="9834" width="3.42578125" style="49" bestFit="1" customWidth="1"/>
    <col min="9835" max="9835" width="4" style="49" bestFit="1" customWidth="1"/>
    <col min="9836" max="9836" width="7" style="49" bestFit="1" customWidth="1"/>
    <col min="9837" max="9837" width="8" style="49" bestFit="1" customWidth="1"/>
    <col min="9838" max="9838" width="9.28515625" style="49" bestFit="1" customWidth="1"/>
    <col min="9839" max="9839" width="8.140625" style="49" bestFit="1" customWidth="1"/>
    <col min="9840" max="9840" width="7.7109375" style="49" bestFit="1" customWidth="1"/>
    <col min="9841" max="9841" width="6.28515625" style="49" bestFit="1" customWidth="1"/>
    <col min="9842" max="9842" width="4.7109375" style="49" bestFit="1" customWidth="1"/>
    <col min="9843" max="9843" width="6.28515625" style="49" bestFit="1" customWidth="1"/>
    <col min="9844" max="9844" width="10.7109375" style="49" bestFit="1" customWidth="1"/>
    <col min="9845" max="9845" width="15.140625" style="49" bestFit="1" customWidth="1"/>
    <col min="9846" max="9846" width="9.28515625" style="49" bestFit="1" customWidth="1"/>
    <col min="9847" max="9847" width="12.28515625" style="49" bestFit="1" customWidth="1"/>
    <col min="9848" max="9848" width="5" style="49" bestFit="1" customWidth="1"/>
    <col min="9849" max="9850" width="8.7109375" style="49" bestFit="1" customWidth="1"/>
    <col min="9851" max="9851" width="3.28515625" style="49" bestFit="1" customWidth="1"/>
    <col min="9852" max="9852" width="10.7109375" style="49" bestFit="1" customWidth="1"/>
    <col min="9853" max="9853" width="33.42578125" style="49" bestFit="1" customWidth="1"/>
    <col min="9854" max="9854" width="12.7109375" style="49" bestFit="1" customWidth="1"/>
    <col min="9855" max="9855" width="11.7109375" style="49" bestFit="1" customWidth="1"/>
    <col min="9856" max="9856" width="12.42578125" style="49" bestFit="1" customWidth="1"/>
    <col min="9857" max="9857" width="12.85546875" style="49" bestFit="1" customWidth="1"/>
    <col min="9858" max="9858" width="8.140625" style="49" bestFit="1" customWidth="1"/>
    <col min="9859" max="9860" width="11.85546875" style="49" bestFit="1" customWidth="1"/>
    <col min="9861" max="9861" width="9" style="49" bestFit="1" customWidth="1"/>
    <col min="9862" max="9862" width="10.85546875" style="49" bestFit="1" customWidth="1"/>
    <col min="9863" max="9863" width="8.28515625" style="49" bestFit="1" customWidth="1"/>
    <col min="9864" max="9864" width="8.7109375" style="49" bestFit="1" customWidth="1"/>
    <col min="9865" max="9865" width="9" style="49" bestFit="1" customWidth="1"/>
    <col min="9866" max="9866" width="8.28515625" style="49" bestFit="1" customWidth="1"/>
    <col min="9867" max="9867" width="7.42578125" style="49" bestFit="1" customWidth="1"/>
    <col min="9868" max="9868" width="15.42578125" style="49" bestFit="1" customWidth="1"/>
    <col min="9869" max="9869" width="9.28515625" style="49" bestFit="1" customWidth="1"/>
    <col min="9870" max="9870" width="11.7109375" style="49" bestFit="1" customWidth="1"/>
    <col min="9871" max="9871" width="12.7109375" style="49" bestFit="1" customWidth="1"/>
    <col min="9872" max="9872" width="11.42578125" style="49" bestFit="1" customWidth="1"/>
    <col min="9873" max="9873" width="5.140625" style="49" bestFit="1" customWidth="1"/>
    <col min="9874" max="9874" width="6.42578125" style="49" bestFit="1" customWidth="1"/>
    <col min="9875" max="9875" width="11" style="49" bestFit="1" customWidth="1"/>
    <col min="9876" max="9876" width="17.28515625" style="49" bestFit="1" customWidth="1"/>
    <col min="9877" max="10040" width="10.85546875" style="49"/>
    <col min="10041" max="10041" width="17.85546875" style="49" bestFit="1" customWidth="1"/>
    <col min="10042" max="10042" width="33.42578125" style="49" bestFit="1" customWidth="1"/>
    <col min="10043" max="10043" width="21.28515625" style="49" bestFit="1" customWidth="1"/>
    <col min="10044" max="10044" width="18.42578125" style="49" bestFit="1" customWidth="1"/>
    <col min="10045" max="10045" width="9.7109375" style="49" bestFit="1" customWidth="1"/>
    <col min="10046" max="10046" width="10.7109375" style="49" bestFit="1" customWidth="1"/>
    <col min="10047" max="10047" width="28.7109375" style="49" bestFit="1" customWidth="1"/>
    <col min="10048" max="10048" width="3.140625" style="49" bestFit="1" customWidth="1"/>
    <col min="10049" max="10049" width="3.42578125" style="49" bestFit="1" customWidth="1"/>
    <col min="10050" max="10050" width="32.28515625" style="49" bestFit="1" customWidth="1"/>
    <col min="10051" max="10051" width="5" style="49" bestFit="1" customWidth="1"/>
    <col min="10052" max="10052" width="5.7109375" style="49" bestFit="1" customWidth="1"/>
    <col min="10053" max="10053" width="7.140625" style="49" bestFit="1" customWidth="1"/>
    <col min="10054" max="10054" width="23.7109375" style="49" bestFit="1" customWidth="1"/>
    <col min="10055" max="10055" width="26.140625" style="49" bestFit="1" customWidth="1"/>
    <col min="10056" max="10056" width="6.42578125" style="49" bestFit="1" customWidth="1"/>
    <col min="10057" max="10057" width="26.42578125" style="49" bestFit="1" customWidth="1"/>
    <col min="10058" max="10058" width="10.85546875" style="49"/>
    <col min="10059" max="10059" width="15.28515625" style="49" bestFit="1" customWidth="1"/>
    <col min="10060" max="10060" width="4.85546875" style="49" bestFit="1" customWidth="1"/>
    <col min="10061" max="10061" width="8" style="49" bestFit="1" customWidth="1"/>
    <col min="10062" max="10062" width="10.28515625" style="49" bestFit="1" customWidth="1"/>
    <col min="10063" max="10063" width="29.28515625" style="49" bestFit="1" customWidth="1"/>
    <col min="10064" max="10064" width="12.42578125" style="49" bestFit="1" customWidth="1"/>
    <col min="10065" max="10065" width="10" style="49" bestFit="1" customWidth="1"/>
    <col min="10066" max="10066" width="10.42578125" style="49" bestFit="1" customWidth="1"/>
    <col min="10067" max="10067" width="11" style="49" bestFit="1" customWidth="1"/>
    <col min="10068" max="10068" width="24.140625" style="49" bestFit="1" customWidth="1"/>
    <col min="10069" max="10069" width="10.7109375" style="49" bestFit="1" customWidth="1"/>
    <col min="10070" max="10070" width="32.85546875" style="49" bestFit="1" customWidth="1"/>
    <col min="10071" max="10071" width="13.85546875" style="49" bestFit="1" customWidth="1"/>
    <col min="10072" max="10072" width="11" style="49" bestFit="1" customWidth="1"/>
    <col min="10073" max="10073" width="23.42578125" style="49" bestFit="1" customWidth="1"/>
    <col min="10074" max="10074" width="10.7109375" style="49" bestFit="1" customWidth="1"/>
    <col min="10075" max="10075" width="8" style="49" bestFit="1" customWidth="1"/>
    <col min="10076" max="10076" width="12.7109375" style="49" bestFit="1" customWidth="1"/>
    <col min="10077" max="10077" width="7.42578125" style="49" bestFit="1" customWidth="1"/>
    <col min="10078" max="10078" width="8.42578125" style="49" bestFit="1" customWidth="1"/>
    <col min="10079" max="10079" width="6.42578125" style="49" bestFit="1" customWidth="1"/>
    <col min="10080" max="10080" width="10.85546875" style="49" bestFit="1" customWidth="1"/>
    <col min="10081" max="10081" width="5.85546875" style="49" bestFit="1" customWidth="1"/>
    <col min="10082" max="10082" width="10.7109375" style="49" bestFit="1" customWidth="1"/>
    <col min="10083" max="10083" width="3.42578125" style="49" bestFit="1" customWidth="1"/>
    <col min="10084" max="10084" width="6.42578125" style="49" bestFit="1" customWidth="1"/>
    <col min="10085" max="10085" width="8.28515625" style="49" bestFit="1" customWidth="1"/>
    <col min="10086" max="10087" width="10.7109375" style="49" bestFit="1" customWidth="1"/>
    <col min="10088" max="10088" width="3.140625" style="49" bestFit="1" customWidth="1"/>
    <col min="10089" max="10089" width="9.42578125" style="49" bestFit="1" customWidth="1"/>
    <col min="10090" max="10090" width="3.42578125" style="49" bestFit="1" customWidth="1"/>
    <col min="10091" max="10091" width="4" style="49" bestFit="1" customWidth="1"/>
    <col min="10092" max="10092" width="7" style="49" bestFit="1" customWidth="1"/>
    <col min="10093" max="10093" width="8" style="49" bestFit="1" customWidth="1"/>
    <col min="10094" max="10094" width="9.28515625" style="49" bestFit="1" customWidth="1"/>
    <col min="10095" max="10095" width="8.140625" style="49" bestFit="1" customWidth="1"/>
    <col min="10096" max="10096" width="7.7109375" style="49" bestFit="1" customWidth="1"/>
    <col min="10097" max="10097" width="6.28515625" style="49" bestFit="1" customWidth="1"/>
    <col min="10098" max="10098" width="4.7109375" style="49" bestFit="1" customWidth="1"/>
    <col min="10099" max="10099" width="6.28515625" style="49" bestFit="1" customWidth="1"/>
    <col min="10100" max="10100" width="10.7109375" style="49" bestFit="1" customWidth="1"/>
    <col min="10101" max="10101" width="15.140625" style="49" bestFit="1" customWidth="1"/>
    <col min="10102" max="10102" width="9.28515625" style="49" bestFit="1" customWidth="1"/>
    <col min="10103" max="10103" width="12.28515625" style="49" bestFit="1" customWidth="1"/>
    <col min="10104" max="10104" width="5" style="49" bestFit="1" customWidth="1"/>
    <col min="10105" max="10106" width="8.7109375" style="49" bestFit="1" customWidth="1"/>
    <col min="10107" max="10107" width="3.28515625" style="49" bestFit="1" customWidth="1"/>
    <col min="10108" max="10108" width="10.7109375" style="49" bestFit="1" customWidth="1"/>
    <col min="10109" max="10109" width="33.42578125" style="49" bestFit="1" customWidth="1"/>
    <col min="10110" max="10110" width="12.7109375" style="49" bestFit="1" customWidth="1"/>
    <col min="10111" max="10111" width="11.7109375" style="49" bestFit="1" customWidth="1"/>
    <col min="10112" max="10112" width="12.42578125" style="49" bestFit="1" customWidth="1"/>
    <col min="10113" max="10113" width="12.85546875" style="49" bestFit="1" customWidth="1"/>
    <col min="10114" max="10114" width="8.140625" style="49" bestFit="1" customWidth="1"/>
    <col min="10115" max="10116" width="11.85546875" style="49" bestFit="1" customWidth="1"/>
    <col min="10117" max="10117" width="9" style="49" bestFit="1" customWidth="1"/>
    <col min="10118" max="10118" width="10.85546875" style="49" bestFit="1" customWidth="1"/>
    <col min="10119" max="10119" width="8.28515625" style="49" bestFit="1" customWidth="1"/>
    <col min="10120" max="10120" width="8.7109375" style="49" bestFit="1" customWidth="1"/>
    <col min="10121" max="10121" width="9" style="49" bestFit="1" customWidth="1"/>
    <col min="10122" max="10122" width="8.28515625" style="49" bestFit="1" customWidth="1"/>
    <col min="10123" max="10123" width="7.42578125" style="49" bestFit="1" customWidth="1"/>
    <col min="10124" max="10124" width="15.42578125" style="49" bestFit="1" customWidth="1"/>
    <col min="10125" max="10125" width="9.28515625" style="49" bestFit="1" customWidth="1"/>
    <col min="10126" max="10126" width="11.7109375" style="49" bestFit="1" customWidth="1"/>
    <col min="10127" max="10127" width="12.7109375" style="49" bestFit="1" customWidth="1"/>
    <col min="10128" max="10128" width="11.42578125" style="49" bestFit="1" customWidth="1"/>
    <col min="10129" max="10129" width="5.140625" style="49" bestFit="1" customWidth="1"/>
    <col min="10130" max="10130" width="6.42578125" style="49" bestFit="1" customWidth="1"/>
    <col min="10131" max="10131" width="11" style="49" bestFit="1" customWidth="1"/>
    <col min="10132" max="10132" width="17.28515625" style="49" bestFit="1" customWidth="1"/>
    <col min="10133" max="10296" width="10.85546875" style="49"/>
    <col min="10297" max="10297" width="17.85546875" style="49" bestFit="1" customWidth="1"/>
    <col min="10298" max="10298" width="33.42578125" style="49" bestFit="1" customWidth="1"/>
    <col min="10299" max="10299" width="21.28515625" style="49" bestFit="1" customWidth="1"/>
    <col min="10300" max="10300" width="18.42578125" style="49" bestFit="1" customWidth="1"/>
    <col min="10301" max="10301" width="9.7109375" style="49" bestFit="1" customWidth="1"/>
    <col min="10302" max="10302" width="10.7109375" style="49" bestFit="1" customWidth="1"/>
    <col min="10303" max="10303" width="28.7109375" style="49" bestFit="1" customWidth="1"/>
    <col min="10304" max="10304" width="3.140625" style="49" bestFit="1" customWidth="1"/>
    <col min="10305" max="10305" width="3.42578125" style="49" bestFit="1" customWidth="1"/>
    <col min="10306" max="10306" width="32.28515625" style="49" bestFit="1" customWidth="1"/>
    <col min="10307" max="10307" width="5" style="49" bestFit="1" customWidth="1"/>
    <col min="10308" max="10308" width="5.7109375" style="49" bestFit="1" customWidth="1"/>
    <col min="10309" max="10309" width="7.140625" style="49" bestFit="1" customWidth="1"/>
    <col min="10310" max="10310" width="23.7109375" style="49" bestFit="1" customWidth="1"/>
    <col min="10311" max="10311" width="26.140625" style="49" bestFit="1" customWidth="1"/>
    <col min="10312" max="10312" width="6.42578125" style="49" bestFit="1" customWidth="1"/>
    <col min="10313" max="10313" width="26.42578125" style="49" bestFit="1" customWidth="1"/>
    <col min="10314" max="10314" width="10.85546875" style="49"/>
    <col min="10315" max="10315" width="15.28515625" style="49" bestFit="1" customWidth="1"/>
    <col min="10316" max="10316" width="4.85546875" style="49" bestFit="1" customWidth="1"/>
    <col min="10317" max="10317" width="8" style="49" bestFit="1" customWidth="1"/>
    <col min="10318" max="10318" width="10.28515625" style="49" bestFit="1" customWidth="1"/>
    <col min="10319" max="10319" width="29.28515625" style="49" bestFit="1" customWidth="1"/>
    <col min="10320" max="10320" width="12.42578125" style="49" bestFit="1" customWidth="1"/>
    <col min="10321" max="10321" width="10" style="49" bestFit="1" customWidth="1"/>
    <col min="10322" max="10322" width="10.42578125" style="49" bestFit="1" customWidth="1"/>
    <col min="10323" max="10323" width="11" style="49" bestFit="1" customWidth="1"/>
    <col min="10324" max="10324" width="24.140625" style="49" bestFit="1" customWidth="1"/>
    <col min="10325" max="10325" width="10.7109375" style="49" bestFit="1" customWidth="1"/>
    <col min="10326" max="10326" width="32.85546875" style="49" bestFit="1" customWidth="1"/>
    <col min="10327" max="10327" width="13.85546875" style="49" bestFit="1" customWidth="1"/>
    <col min="10328" max="10328" width="11" style="49" bestFit="1" customWidth="1"/>
    <col min="10329" max="10329" width="23.42578125" style="49" bestFit="1" customWidth="1"/>
    <col min="10330" max="10330" width="10.7109375" style="49" bestFit="1" customWidth="1"/>
    <col min="10331" max="10331" width="8" style="49" bestFit="1" customWidth="1"/>
    <col min="10332" max="10332" width="12.7109375" style="49" bestFit="1" customWidth="1"/>
    <col min="10333" max="10333" width="7.42578125" style="49" bestFit="1" customWidth="1"/>
    <col min="10334" max="10334" width="8.42578125" style="49" bestFit="1" customWidth="1"/>
    <col min="10335" max="10335" width="6.42578125" style="49" bestFit="1" customWidth="1"/>
    <col min="10336" max="10336" width="10.85546875" style="49" bestFit="1" customWidth="1"/>
    <col min="10337" max="10337" width="5.85546875" style="49" bestFit="1" customWidth="1"/>
    <col min="10338" max="10338" width="10.7109375" style="49" bestFit="1" customWidth="1"/>
    <col min="10339" max="10339" width="3.42578125" style="49" bestFit="1" customWidth="1"/>
    <col min="10340" max="10340" width="6.42578125" style="49" bestFit="1" customWidth="1"/>
    <col min="10341" max="10341" width="8.28515625" style="49" bestFit="1" customWidth="1"/>
    <col min="10342" max="10343" width="10.7109375" style="49" bestFit="1" customWidth="1"/>
    <col min="10344" max="10344" width="3.140625" style="49" bestFit="1" customWidth="1"/>
    <col min="10345" max="10345" width="9.42578125" style="49" bestFit="1" customWidth="1"/>
    <col min="10346" max="10346" width="3.42578125" style="49" bestFit="1" customWidth="1"/>
    <col min="10347" max="10347" width="4" style="49" bestFit="1" customWidth="1"/>
    <col min="10348" max="10348" width="7" style="49" bestFit="1" customWidth="1"/>
    <col min="10349" max="10349" width="8" style="49" bestFit="1" customWidth="1"/>
    <col min="10350" max="10350" width="9.28515625" style="49" bestFit="1" customWidth="1"/>
    <col min="10351" max="10351" width="8.140625" style="49" bestFit="1" customWidth="1"/>
    <col min="10352" max="10352" width="7.7109375" style="49" bestFit="1" customWidth="1"/>
    <col min="10353" max="10353" width="6.28515625" style="49" bestFit="1" customWidth="1"/>
    <col min="10354" max="10354" width="4.7109375" style="49" bestFit="1" customWidth="1"/>
    <col min="10355" max="10355" width="6.28515625" style="49" bestFit="1" customWidth="1"/>
    <col min="10356" max="10356" width="10.7109375" style="49" bestFit="1" customWidth="1"/>
    <col min="10357" max="10357" width="15.140625" style="49" bestFit="1" customWidth="1"/>
    <col min="10358" max="10358" width="9.28515625" style="49" bestFit="1" customWidth="1"/>
    <col min="10359" max="10359" width="12.28515625" style="49" bestFit="1" customWidth="1"/>
    <col min="10360" max="10360" width="5" style="49" bestFit="1" customWidth="1"/>
    <col min="10361" max="10362" width="8.7109375" style="49" bestFit="1" customWidth="1"/>
    <col min="10363" max="10363" width="3.28515625" style="49" bestFit="1" customWidth="1"/>
    <col min="10364" max="10364" width="10.7109375" style="49" bestFit="1" customWidth="1"/>
    <col min="10365" max="10365" width="33.42578125" style="49" bestFit="1" customWidth="1"/>
    <col min="10366" max="10366" width="12.7109375" style="49" bestFit="1" customWidth="1"/>
    <col min="10367" max="10367" width="11.7109375" style="49" bestFit="1" customWidth="1"/>
    <col min="10368" max="10368" width="12.42578125" style="49" bestFit="1" customWidth="1"/>
    <col min="10369" max="10369" width="12.85546875" style="49" bestFit="1" customWidth="1"/>
    <col min="10370" max="10370" width="8.140625" style="49" bestFit="1" customWidth="1"/>
    <col min="10371" max="10372" width="11.85546875" style="49" bestFit="1" customWidth="1"/>
    <col min="10373" max="10373" width="9" style="49" bestFit="1" customWidth="1"/>
    <col min="10374" max="10374" width="10.85546875" style="49" bestFit="1" customWidth="1"/>
    <col min="10375" max="10375" width="8.28515625" style="49" bestFit="1" customWidth="1"/>
    <col min="10376" max="10376" width="8.7109375" style="49" bestFit="1" customWidth="1"/>
    <col min="10377" max="10377" width="9" style="49" bestFit="1" customWidth="1"/>
    <col min="10378" max="10378" width="8.28515625" style="49" bestFit="1" customWidth="1"/>
    <col min="10379" max="10379" width="7.42578125" style="49" bestFit="1" customWidth="1"/>
    <col min="10380" max="10380" width="15.42578125" style="49" bestFit="1" customWidth="1"/>
    <col min="10381" max="10381" width="9.28515625" style="49" bestFit="1" customWidth="1"/>
    <col min="10382" max="10382" width="11.7109375" style="49" bestFit="1" customWidth="1"/>
    <col min="10383" max="10383" width="12.7109375" style="49" bestFit="1" customWidth="1"/>
    <col min="10384" max="10384" width="11.42578125" style="49" bestFit="1" customWidth="1"/>
    <col min="10385" max="10385" width="5.140625" style="49" bestFit="1" customWidth="1"/>
    <col min="10386" max="10386" width="6.42578125" style="49" bestFit="1" customWidth="1"/>
    <col min="10387" max="10387" width="11" style="49" bestFit="1" customWidth="1"/>
    <col min="10388" max="10388" width="17.28515625" style="49" bestFit="1" customWidth="1"/>
    <col min="10389" max="10552" width="10.85546875" style="49"/>
    <col min="10553" max="10553" width="17.85546875" style="49" bestFit="1" customWidth="1"/>
    <col min="10554" max="10554" width="33.42578125" style="49" bestFit="1" customWidth="1"/>
    <col min="10555" max="10555" width="21.28515625" style="49" bestFit="1" customWidth="1"/>
    <col min="10556" max="10556" width="18.42578125" style="49" bestFit="1" customWidth="1"/>
    <col min="10557" max="10557" width="9.7109375" style="49" bestFit="1" customWidth="1"/>
    <col min="10558" max="10558" width="10.7109375" style="49" bestFit="1" customWidth="1"/>
    <col min="10559" max="10559" width="28.7109375" style="49" bestFit="1" customWidth="1"/>
    <col min="10560" max="10560" width="3.140625" style="49" bestFit="1" customWidth="1"/>
    <col min="10561" max="10561" width="3.42578125" style="49" bestFit="1" customWidth="1"/>
    <col min="10562" max="10562" width="32.28515625" style="49" bestFit="1" customWidth="1"/>
    <col min="10563" max="10563" width="5" style="49" bestFit="1" customWidth="1"/>
    <col min="10564" max="10564" width="5.7109375" style="49" bestFit="1" customWidth="1"/>
    <col min="10565" max="10565" width="7.140625" style="49" bestFit="1" customWidth="1"/>
    <col min="10566" max="10566" width="23.7109375" style="49" bestFit="1" customWidth="1"/>
    <col min="10567" max="10567" width="26.140625" style="49" bestFit="1" customWidth="1"/>
    <col min="10568" max="10568" width="6.42578125" style="49" bestFit="1" customWidth="1"/>
    <col min="10569" max="10569" width="26.42578125" style="49" bestFit="1" customWidth="1"/>
    <col min="10570" max="10570" width="10.85546875" style="49"/>
    <col min="10571" max="10571" width="15.28515625" style="49" bestFit="1" customWidth="1"/>
    <col min="10572" max="10572" width="4.85546875" style="49" bestFit="1" customWidth="1"/>
    <col min="10573" max="10573" width="8" style="49" bestFit="1" customWidth="1"/>
    <col min="10574" max="10574" width="10.28515625" style="49" bestFit="1" customWidth="1"/>
    <col min="10575" max="10575" width="29.28515625" style="49" bestFit="1" customWidth="1"/>
    <col min="10576" max="10576" width="12.42578125" style="49" bestFit="1" customWidth="1"/>
    <col min="10577" max="10577" width="10" style="49" bestFit="1" customWidth="1"/>
    <col min="10578" max="10578" width="10.42578125" style="49" bestFit="1" customWidth="1"/>
    <col min="10579" max="10579" width="11" style="49" bestFit="1" customWidth="1"/>
    <col min="10580" max="10580" width="24.140625" style="49" bestFit="1" customWidth="1"/>
    <col min="10581" max="10581" width="10.7109375" style="49" bestFit="1" customWidth="1"/>
    <col min="10582" max="10582" width="32.85546875" style="49" bestFit="1" customWidth="1"/>
    <col min="10583" max="10583" width="13.85546875" style="49" bestFit="1" customWidth="1"/>
    <col min="10584" max="10584" width="11" style="49" bestFit="1" customWidth="1"/>
    <col min="10585" max="10585" width="23.42578125" style="49" bestFit="1" customWidth="1"/>
    <col min="10586" max="10586" width="10.7109375" style="49" bestFit="1" customWidth="1"/>
    <col min="10587" max="10587" width="8" style="49" bestFit="1" customWidth="1"/>
    <col min="10588" max="10588" width="12.7109375" style="49" bestFit="1" customWidth="1"/>
    <col min="10589" max="10589" width="7.42578125" style="49" bestFit="1" customWidth="1"/>
    <col min="10590" max="10590" width="8.42578125" style="49" bestFit="1" customWidth="1"/>
    <col min="10591" max="10591" width="6.42578125" style="49" bestFit="1" customWidth="1"/>
    <col min="10592" max="10592" width="10.85546875" style="49" bestFit="1" customWidth="1"/>
    <col min="10593" max="10593" width="5.85546875" style="49" bestFit="1" customWidth="1"/>
    <col min="10594" max="10594" width="10.7109375" style="49" bestFit="1" customWidth="1"/>
    <col min="10595" max="10595" width="3.42578125" style="49" bestFit="1" customWidth="1"/>
    <col min="10596" max="10596" width="6.42578125" style="49" bestFit="1" customWidth="1"/>
    <col min="10597" max="10597" width="8.28515625" style="49" bestFit="1" customWidth="1"/>
    <col min="10598" max="10599" width="10.7109375" style="49" bestFit="1" customWidth="1"/>
    <col min="10600" max="10600" width="3.140625" style="49" bestFit="1" customWidth="1"/>
    <col min="10601" max="10601" width="9.42578125" style="49" bestFit="1" customWidth="1"/>
    <col min="10602" max="10602" width="3.42578125" style="49" bestFit="1" customWidth="1"/>
    <col min="10603" max="10603" width="4" style="49" bestFit="1" customWidth="1"/>
    <col min="10604" max="10604" width="7" style="49" bestFit="1" customWidth="1"/>
    <col min="10605" max="10605" width="8" style="49" bestFit="1" customWidth="1"/>
    <col min="10606" max="10606" width="9.28515625" style="49" bestFit="1" customWidth="1"/>
    <col min="10607" max="10607" width="8.140625" style="49" bestFit="1" customWidth="1"/>
    <col min="10608" max="10608" width="7.7109375" style="49" bestFit="1" customWidth="1"/>
    <col min="10609" max="10609" width="6.28515625" style="49" bestFit="1" customWidth="1"/>
    <col min="10610" max="10610" width="4.7109375" style="49" bestFit="1" customWidth="1"/>
    <col min="10611" max="10611" width="6.28515625" style="49" bestFit="1" customWidth="1"/>
    <col min="10612" max="10612" width="10.7109375" style="49" bestFit="1" customWidth="1"/>
    <col min="10613" max="10613" width="15.140625" style="49" bestFit="1" customWidth="1"/>
    <col min="10614" max="10614" width="9.28515625" style="49" bestFit="1" customWidth="1"/>
    <col min="10615" max="10615" width="12.28515625" style="49" bestFit="1" customWidth="1"/>
    <col min="10616" max="10616" width="5" style="49" bestFit="1" customWidth="1"/>
    <col min="10617" max="10618" width="8.7109375" style="49" bestFit="1" customWidth="1"/>
    <col min="10619" max="10619" width="3.28515625" style="49" bestFit="1" customWidth="1"/>
    <col min="10620" max="10620" width="10.7109375" style="49" bestFit="1" customWidth="1"/>
    <col min="10621" max="10621" width="33.42578125" style="49" bestFit="1" customWidth="1"/>
    <col min="10622" max="10622" width="12.7109375" style="49" bestFit="1" customWidth="1"/>
    <col min="10623" max="10623" width="11.7109375" style="49" bestFit="1" customWidth="1"/>
    <col min="10624" max="10624" width="12.42578125" style="49" bestFit="1" customWidth="1"/>
    <col min="10625" max="10625" width="12.85546875" style="49" bestFit="1" customWidth="1"/>
    <col min="10626" max="10626" width="8.140625" style="49" bestFit="1" customWidth="1"/>
    <col min="10627" max="10628" width="11.85546875" style="49" bestFit="1" customWidth="1"/>
    <col min="10629" max="10629" width="9" style="49" bestFit="1" customWidth="1"/>
    <col min="10630" max="10630" width="10.85546875" style="49" bestFit="1" customWidth="1"/>
    <col min="10631" max="10631" width="8.28515625" style="49" bestFit="1" customWidth="1"/>
    <col min="10632" max="10632" width="8.7109375" style="49" bestFit="1" customWidth="1"/>
    <col min="10633" max="10633" width="9" style="49" bestFit="1" customWidth="1"/>
    <col min="10634" max="10634" width="8.28515625" style="49" bestFit="1" customWidth="1"/>
    <col min="10635" max="10635" width="7.42578125" style="49" bestFit="1" customWidth="1"/>
    <col min="10636" max="10636" width="15.42578125" style="49" bestFit="1" customWidth="1"/>
    <col min="10637" max="10637" width="9.28515625" style="49" bestFit="1" customWidth="1"/>
    <col min="10638" max="10638" width="11.7109375" style="49" bestFit="1" customWidth="1"/>
    <col min="10639" max="10639" width="12.7109375" style="49" bestFit="1" customWidth="1"/>
    <col min="10640" max="10640" width="11.42578125" style="49" bestFit="1" customWidth="1"/>
    <col min="10641" max="10641" width="5.140625" style="49" bestFit="1" customWidth="1"/>
    <col min="10642" max="10642" width="6.42578125" style="49" bestFit="1" customWidth="1"/>
    <col min="10643" max="10643" width="11" style="49" bestFit="1" customWidth="1"/>
    <col min="10644" max="10644" width="17.28515625" style="49" bestFit="1" customWidth="1"/>
    <col min="10645" max="10808" width="10.85546875" style="49"/>
    <col min="10809" max="10809" width="17.85546875" style="49" bestFit="1" customWidth="1"/>
    <col min="10810" max="10810" width="33.42578125" style="49" bestFit="1" customWidth="1"/>
    <col min="10811" max="10811" width="21.28515625" style="49" bestFit="1" customWidth="1"/>
    <col min="10812" max="10812" width="18.42578125" style="49" bestFit="1" customWidth="1"/>
    <col min="10813" max="10813" width="9.7109375" style="49" bestFit="1" customWidth="1"/>
    <col min="10814" max="10814" width="10.7109375" style="49" bestFit="1" customWidth="1"/>
    <col min="10815" max="10815" width="28.7109375" style="49" bestFit="1" customWidth="1"/>
    <col min="10816" max="10816" width="3.140625" style="49" bestFit="1" customWidth="1"/>
    <col min="10817" max="10817" width="3.42578125" style="49" bestFit="1" customWidth="1"/>
    <col min="10818" max="10818" width="32.28515625" style="49" bestFit="1" customWidth="1"/>
    <col min="10819" max="10819" width="5" style="49" bestFit="1" customWidth="1"/>
    <col min="10820" max="10820" width="5.7109375" style="49" bestFit="1" customWidth="1"/>
    <col min="10821" max="10821" width="7.140625" style="49" bestFit="1" customWidth="1"/>
    <col min="10822" max="10822" width="23.7109375" style="49" bestFit="1" customWidth="1"/>
    <col min="10823" max="10823" width="26.140625" style="49" bestFit="1" customWidth="1"/>
    <col min="10824" max="10824" width="6.42578125" style="49" bestFit="1" customWidth="1"/>
    <col min="10825" max="10825" width="26.42578125" style="49" bestFit="1" customWidth="1"/>
    <col min="10826" max="10826" width="10.85546875" style="49"/>
    <col min="10827" max="10827" width="15.28515625" style="49" bestFit="1" customWidth="1"/>
    <col min="10828" max="10828" width="4.85546875" style="49" bestFit="1" customWidth="1"/>
    <col min="10829" max="10829" width="8" style="49" bestFit="1" customWidth="1"/>
    <col min="10830" max="10830" width="10.28515625" style="49" bestFit="1" customWidth="1"/>
    <col min="10831" max="10831" width="29.28515625" style="49" bestFit="1" customWidth="1"/>
    <col min="10832" max="10832" width="12.42578125" style="49" bestFit="1" customWidth="1"/>
    <col min="10833" max="10833" width="10" style="49" bestFit="1" customWidth="1"/>
    <col min="10834" max="10834" width="10.42578125" style="49" bestFit="1" customWidth="1"/>
    <col min="10835" max="10835" width="11" style="49" bestFit="1" customWidth="1"/>
    <col min="10836" max="10836" width="24.140625" style="49" bestFit="1" customWidth="1"/>
    <col min="10837" max="10837" width="10.7109375" style="49" bestFit="1" customWidth="1"/>
    <col min="10838" max="10838" width="32.85546875" style="49" bestFit="1" customWidth="1"/>
    <col min="10839" max="10839" width="13.85546875" style="49" bestFit="1" customWidth="1"/>
    <col min="10840" max="10840" width="11" style="49" bestFit="1" customWidth="1"/>
    <col min="10841" max="10841" width="23.42578125" style="49" bestFit="1" customWidth="1"/>
    <col min="10842" max="10842" width="10.7109375" style="49" bestFit="1" customWidth="1"/>
    <col min="10843" max="10843" width="8" style="49" bestFit="1" customWidth="1"/>
    <col min="10844" max="10844" width="12.7109375" style="49" bestFit="1" customWidth="1"/>
    <col min="10845" max="10845" width="7.42578125" style="49" bestFit="1" customWidth="1"/>
    <col min="10846" max="10846" width="8.42578125" style="49" bestFit="1" customWidth="1"/>
    <col min="10847" max="10847" width="6.42578125" style="49" bestFit="1" customWidth="1"/>
    <col min="10848" max="10848" width="10.85546875" style="49" bestFit="1" customWidth="1"/>
    <col min="10849" max="10849" width="5.85546875" style="49" bestFit="1" customWidth="1"/>
    <col min="10850" max="10850" width="10.7109375" style="49" bestFit="1" customWidth="1"/>
    <col min="10851" max="10851" width="3.42578125" style="49" bestFit="1" customWidth="1"/>
    <col min="10852" max="10852" width="6.42578125" style="49" bestFit="1" customWidth="1"/>
    <col min="10853" max="10853" width="8.28515625" style="49" bestFit="1" customWidth="1"/>
    <col min="10854" max="10855" width="10.7109375" style="49" bestFit="1" customWidth="1"/>
    <col min="10856" max="10856" width="3.140625" style="49" bestFit="1" customWidth="1"/>
    <col min="10857" max="10857" width="9.42578125" style="49" bestFit="1" customWidth="1"/>
    <col min="10858" max="10858" width="3.42578125" style="49" bestFit="1" customWidth="1"/>
    <col min="10859" max="10859" width="4" style="49" bestFit="1" customWidth="1"/>
    <col min="10860" max="10860" width="7" style="49" bestFit="1" customWidth="1"/>
    <col min="10861" max="10861" width="8" style="49" bestFit="1" customWidth="1"/>
    <col min="10862" max="10862" width="9.28515625" style="49" bestFit="1" customWidth="1"/>
    <col min="10863" max="10863" width="8.140625" style="49" bestFit="1" customWidth="1"/>
    <col min="10864" max="10864" width="7.7109375" style="49" bestFit="1" customWidth="1"/>
    <col min="10865" max="10865" width="6.28515625" style="49" bestFit="1" customWidth="1"/>
    <col min="10866" max="10866" width="4.7109375" style="49" bestFit="1" customWidth="1"/>
    <col min="10867" max="10867" width="6.28515625" style="49" bestFit="1" customWidth="1"/>
    <col min="10868" max="10868" width="10.7109375" style="49" bestFit="1" customWidth="1"/>
    <col min="10869" max="10869" width="15.140625" style="49" bestFit="1" customWidth="1"/>
    <col min="10870" max="10870" width="9.28515625" style="49" bestFit="1" customWidth="1"/>
    <col min="10871" max="10871" width="12.28515625" style="49" bestFit="1" customWidth="1"/>
    <col min="10872" max="10872" width="5" style="49" bestFit="1" customWidth="1"/>
    <col min="10873" max="10874" width="8.7109375" style="49" bestFit="1" customWidth="1"/>
    <col min="10875" max="10875" width="3.28515625" style="49" bestFit="1" customWidth="1"/>
    <col min="10876" max="10876" width="10.7109375" style="49" bestFit="1" customWidth="1"/>
    <col min="10877" max="10877" width="33.42578125" style="49" bestFit="1" customWidth="1"/>
    <col min="10878" max="10878" width="12.7109375" style="49" bestFit="1" customWidth="1"/>
    <col min="10879" max="10879" width="11.7109375" style="49" bestFit="1" customWidth="1"/>
    <col min="10880" max="10880" width="12.42578125" style="49" bestFit="1" customWidth="1"/>
    <col min="10881" max="10881" width="12.85546875" style="49" bestFit="1" customWidth="1"/>
    <col min="10882" max="10882" width="8.140625" style="49" bestFit="1" customWidth="1"/>
    <col min="10883" max="10884" width="11.85546875" style="49" bestFit="1" customWidth="1"/>
    <col min="10885" max="10885" width="9" style="49" bestFit="1" customWidth="1"/>
    <col min="10886" max="10886" width="10.85546875" style="49" bestFit="1" customWidth="1"/>
    <col min="10887" max="10887" width="8.28515625" style="49" bestFit="1" customWidth="1"/>
    <col min="10888" max="10888" width="8.7109375" style="49" bestFit="1" customWidth="1"/>
    <col min="10889" max="10889" width="9" style="49" bestFit="1" customWidth="1"/>
    <col min="10890" max="10890" width="8.28515625" style="49" bestFit="1" customWidth="1"/>
    <col min="10891" max="10891" width="7.42578125" style="49" bestFit="1" customWidth="1"/>
    <col min="10892" max="10892" width="15.42578125" style="49" bestFit="1" customWidth="1"/>
    <col min="10893" max="10893" width="9.28515625" style="49" bestFit="1" customWidth="1"/>
    <col min="10894" max="10894" width="11.7109375" style="49" bestFit="1" customWidth="1"/>
    <col min="10895" max="10895" width="12.7109375" style="49" bestFit="1" customWidth="1"/>
    <col min="10896" max="10896" width="11.42578125" style="49" bestFit="1" customWidth="1"/>
    <col min="10897" max="10897" width="5.140625" style="49" bestFit="1" customWidth="1"/>
    <col min="10898" max="10898" width="6.42578125" style="49" bestFit="1" customWidth="1"/>
    <col min="10899" max="10899" width="11" style="49" bestFit="1" customWidth="1"/>
    <col min="10900" max="10900" width="17.28515625" style="49" bestFit="1" customWidth="1"/>
    <col min="10901" max="11064" width="10.85546875" style="49"/>
    <col min="11065" max="11065" width="17.85546875" style="49" bestFit="1" customWidth="1"/>
    <col min="11066" max="11066" width="33.42578125" style="49" bestFit="1" customWidth="1"/>
    <col min="11067" max="11067" width="21.28515625" style="49" bestFit="1" customWidth="1"/>
    <col min="11068" max="11068" width="18.42578125" style="49" bestFit="1" customWidth="1"/>
    <col min="11069" max="11069" width="9.7109375" style="49" bestFit="1" customWidth="1"/>
    <col min="11070" max="11070" width="10.7109375" style="49" bestFit="1" customWidth="1"/>
    <col min="11071" max="11071" width="28.7109375" style="49" bestFit="1" customWidth="1"/>
    <col min="11072" max="11072" width="3.140625" style="49" bestFit="1" customWidth="1"/>
    <col min="11073" max="11073" width="3.42578125" style="49" bestFit="1" customWidth="1"/>
    <col min="11074" max="11074" width="32.28515625" style="49" bestFit="1" customWidth="1"/>
    <col min="11075" max="11075" width="5" style="49" bestFit="1" customWidth="1"/>
    <col min="11076" max="11076" width="5.7109375" style="49" bestFit="1" customWidth="1"/>
    <col min="11077" max="11077" width="7.140625" style="49" bestFit="1" customWidth="1"/>
    <col min="11078" max="11078" width="23.7109375" style="49" bestFit="1" customWidth="1"/>
    <col min="11079" max="11079" width="26.140625" style="49" bestFit="1" customWidth="1"/>
    <col min="11080" max="11080" width="6.42578125" style="49" bestFit="1" customWidth="1"/>
    <col min="11081" max="11081" width="26.42578125" style="49" bestFit="1" customWidth="1"/>
    <col min="11082" max="11082" width="10.85546875" style="49"/>
    <col min="11083" max="11083" width="15.28515625" style="49" bestFit="1" customWidth="1"/>
    <col min="11084" max="11084" width="4.85546875" style="49" bestFit="1" customWidth="1"/>
    <col min="11085" max="11085" width="8" style="49" bestFit="1" customWidth="1"/>
    <col min="11086" max="11086" width="10.28515625" style="49" bestFit="1" customWidth="1"/>
    <col min="11087" max="11087" width="29.28515625" style="49" bestFit="1" customWidth="1"/>
    <col min="11088" max="11088" width="12.42578125" style="49" bestFit="1" customWidth="1"/>
    <col min="11089" max="11089" width="10" style="49" bestFit="1" customWidth="1"/>
    <col min="11090" max="11090" width="10.42578125" style="49" bestFit="1" customWidth="1"/>
    <col min="11091" max="11091" width="11" style="49" bestFit="1" customWidth="1"/>
    <col min="11092" max="11092" width="24.140625" style="49" bestFit="1" customWidth="1"/>
    <col min="11093" max="11093" width="10.7109375" style="49" bestFit="1" customWidth="1"/>
    <col min="11094" max="11094" width="32.85546875" style="49" bestFit="1" customWidth="1"/>
    <col min="11095" max="11095" width="13.85546875" style="49" bestFit="1" customWidth="1"/>
    <col min="11096" max="11096" width="11" style="49" bestFit="1" customWidth="1"/>
    <col min="11097" max="11097" width="23.42578125" style="49" bestFit="1" customWidth="1"/>
    <col min="11098" max="11098" width="10.7109375" style="49" bestFit="1" customWidth="1"/>
    <col min="11099" max="11099" width="8" style="49" bestFit="1" customWidth="1"/>
    <col min="11100" max="11100" width="12.7109375" style="49" bestFit="1" customWidth="1"/>
    <col min="11101" max="11101" width="7.42578125" style="49" bestFit="1" customWidth="1"/>
    <col min="11102" max="11102" width="8.42578125" style="49" bestFit="1" customWidth="1"/>
    <col min="11103" max="11103" width="6.42578125" style="49" bestFit="1" customWidth="1"/>
    <col min="11104" max="11104" width="10.85546875" style="49" bestFit="1" customWidth="1"/>
    <col min="11105" max="11105" width="5.85546875" style="49" bestFit="1" customWidth="1"/>
    <col min="11106" max="11106" width="10.7109375" style="49" bestFit="1" customWidth="1"/>
    <col min="11107" max="11107" width="3.42578125" style="49" bestFit="1" customWidth="1"/>
    <col min="11108" max="11108" width="6.42578125" style="49" bestFit="1" customWidth="1"/>
    <col min="11109" max="11109" width="8.28515625" style="49" bestFit="1" customWidth="1"/>
    <col min="11110" max="11111" width="10.7109375" style="49" bestFit="1" customWidth="1"/>
    <col min="11112" max="11112" width="3.140625" style="49" bestFit="1" customWidth="1"/>
    <col min="11113" max="11113" width="9.42578125" style="49" bestFit="1" customWidth="1"/>
    <col min="11114" max="11114" width="3.42578125" style="49" bestFit="1" customWidth="1"/>
    <col min="11115" max="11115" width="4" style="49" bestFit="1" customWidth="1"/>
    <col min="11116" max="11116" width="7" style="49" bestFit="1" customWidth="1"/>
    <col min="11117" max="11117" width="8" style="49" bestFit="1" customWidth="1"/>
    <col min="11118" max="11118" width="9.28515625" style="49" bestFit="1" customWidth="1"/>
    <col min="11119" max="11119" width="8.140625" style="49" bestFit="1" customWidth="1"/>
    <col min="11120" max="11120" width="7.7109375" style="49" bestFit="1" customWidth="1"/>
    <col min="11121" max="11121" width="6.28515625" style="49" bestFit="1" customWidth="1"/>
    <col min="11122" max="11122" width="4.7109375" style="49" bestFit="1" customWidth="1"/>
    <col min="11123" max="11123" width="6.28515625" style="49" bestFit="1" customWidth="1"/>
    <col min="11124" max="11124" width="10.7109375" style="49" bestFit="1" customWidth="1"/>
    <col min="11125" max="11125" width="15.140625" style="49" bestFit="1" customWidth="1"/>
    <col min="11126" max="11126" width="9.28515625" style="49" bestFit="1" customWidth="1"/>
    <col min="11127" max="11127" width="12.28515625" style="49" bestFit="1" customWidth="1"/>
    <col min="11128" max="11128" width="5" style="49" bestFit="1" customWidth="1"/>
    <col min="11129" max="11130" width="8.7109375" style="49" bestFit="1" customWidth="1"/>
    <col min="11131" max="11131" width="3.28515625" style="49" bestFit="1" customWidth="1"/>
    <col min="11132" max="11132" width="10.7109375" style="49" bestFit="1" customWidth="1"/>
    <col min="11133" max="11133" width="33.42578125" style="49" bestFit="1" customWidth="1"/>
    <col min="11134" max="11134" width="12.7109375" style="49" bestFit="1" customWidth="1"/>
    <col min="11135" max="11135" width="11.7109375" style="49" bestFit="1" customWidth="1"/>
    <col min="11136" max="11136" width="12.42578125" style="49" bestFit="1" customWidth="1"/>
    <col min="11137" max="11137" width="12.85546875" style="49" bestFit="1" customWidth="1"/>
    <col min="11138" max="11138" width="8.140625" style="49" bestFit="1" customWidth="1"/>
    <col min="11139" max="11140" width="11.85546875" style="49" bestFit="1" customWidth="1"/>
    <col min="11141" max="11141" width="9" style="49" bestFit="1" customWidth="1"/>
    <col min="11142" max="11142" width="10.85546875" style="49" bestFit="1" customWidth="1"/>
    <col min="11143" max="11143" width="8.28515625" style="49" bestFit="1" customWidth="1"/>
    <col min="11144" max="11144" width="8.7109375" style="49" bestFit="1" customWidth="1"/>
    <col min="11145" max="11145" width="9" style="49" bestFit="1" customWidth="1"/>
    <col min="11146" max="11146" width="8.28515625" style="49" bestFit="1" customWidth="1"/>
    <col min="11147" max="11147" width="7.42578125" style="49" bestFit="1" customWidth="1"/>
    <col min="11148" max="11148" width="15.42578125" style="49" bestFit="1" customWidth="1"/>
    <col min="11149" max="11149" width="9.28515625" style="49" bestFit="1" customWidth="1"/>
    <col min="11150" max="11150" width="11.7109375" style="49" bestFit="1" customWidth="1"/>
    <col min="11151" max="11151" width="12.7109375" style="49" bestFit="1" customWidth="1"/>
    <col min="11152" max="11152" width="11.42578125" style="49" bestFit="1" customWidth="1"/>
    <col min="11153" max="11153" width="5.140625" style="49" bestFit="1" customWidth="1"/>
    <col min="11154" max="11154" width="6.42578125" style="49" bestFit="1" customWidth="1"/>
    <col min="11155" max="11155" width="11" style="49" bestFit="1" customWidth="1"/>
    <col min="11156" max="11156" width="17.28515625" style="49" bestFit="1" customWidth="1"/>
    <col min="11157" max="11320" width="10.85546875" style="49"/>
    <col min="11321" max="11321" width="17.85546875" style="49" bestFit="1" customWidth="1"/>
    <col min="11322" max="11322" width="33.42578125" style="49" bestFit="1" customWidth="1"/>
    <col min="11323" max="11323" width="21.28515625" style="49" bestFit="1" customWidth="1"/>
    <col min="11324" max="11324" width="18.42578125" style="49" bestFit="1" customWidth="1"/>
    <col min="11325" max="11325" width="9.7109375" style="49" bestFit="1" customWidth="1"/>
    <col min="11326" max="11326" width="10.7109375" style="49" bestFit="1" customWidth="1"/>
    <col min="11327" max="11327" width="28.7109375" style="49" bestFit="1" customWidth="1"/>
    <col min="11328" max="11328" width="3.140625" style="49" bestFit="1" customWidth="1"/>
    <col min="11329" max="11329" width="3.42578125" style="49" bestFit="1" customWidth="1"/>
    <col min="11330" max="11330" width="32.28515625" style="49" bestFit="1" customWidth="1"/>
    <col min="11331" max="11331" width="5" style="49" bestFit="1" customWidth="1"/>
    <col min="11332" max="11332" width="5.7109375" style="49" bestFit="1" customWidth="1"/>
    <col min="11333" max="11333" width="7.140625" style="49" bestFit="1" customWidth="1"/>
    <col min="11334" max="11334" width="23.7109375" style="49" bestFit="1" customWidth="1"/>
    <col min="11335" max="11335" width="26.140625" style="49" bestFit="1" customWidth="1"/>
    <col min="11336" max="11336" width="6.42578125" style="49" bestFit="1" customWidth="1"/>
    <col min="11337" max="11337" width="26.42578125" style="49" bestFit="1" customWidth="1"/>
    <col min="11338" max="11338" width="10.85546875" style="49"/>
    <col min="11339" max="11339" width="15.28515625" style="49" bestFit="1" customWidth="1"/>
    <col min="11340" max="11340" width="4.85546875" style="49" bestFit="1" customWidth="1"/>
    <col min="11341" max="11341" width="8" style="49" bestFit="1" customWidth="1"/>
    <col min="11342" max="11342" width="10.28515625" style="49" bestFit="1" customWidth="1"/>
    <col min="11343" max="11343" width="29.28515625" style="49" bestFit="1" customWidth="1"/>
    <col min="11344" max="11344" width="12.42578125" style="49" bestFit="1" customWidth="1"/>
    <col min="11345" max="11345" width="10" style="49" bestFit="1" customWidth="1"/>
    <col min="11346" max="11346" width="10.42578125" style="49" bestFit="1" customWidth="1"/>
    <col min="11347" max="11347" width="11" style="49" bestFit="1" customWidth="1"/>
    <col min="11348" max="11348" width="24.140625" style="49" bestFit="1" customWidth="1"/>
    <col min="11349" max="11349" width="10.7109375" style="49" bestFit="1" customWidth="1"/>
    <col min="11350" max="11350" width="32.85546875" style="49" bestFit="1" customWidth="1"/>
    <col min="11351" max="11351" width="13.85546875" style="49" bestFit="1" customWidth="1"/>
    <col min="11352" max="11352" width="11" style="49" bestFit="1" customWidth="1"/>
    <col min="11353" max="11353" width="23.42578125" style="49" bestFit="1" customWidth="1"/>
    <col min="11354" max="11354" width="10.7109375" style="49" bestFit="1" customWidth="1"/>
    <col min="11355" max="11355" width="8" style="49" bestFit="1" customWidth="1"/>
    <col min="11356" max="11356" width="12.7109375" style="49" bestFit="1" customWidth="1"/>
    <col min="11357" max="11357" width="7.42578125" style="49" bestFit="1" customWidth="1"/>
    <col min="11358" max="11358" width="8.42578125" style="49" bestFit="1" customWidth="1"/>
    <col min="11359" max="11359" width="6.42578125" style="49" bestFit="1" customWidth="1"/>
    <col min="11360" max="11360" width="10.85546875" style="49" bestFit="1" customWidth="1"/>
    <col min="11361" max="11361" width="5.85546875" style="49" bestFit="1" customWidth="1"/>
    <col min="11362" max="11362" width="10.7109375" style="49" bestFit="1" customWidth="1"/>
    <col min="11363" max="11363" width="3.42578125" style="49" bestFit="1" customWidth="1"/>
    <col min="11364" max="11364" width="6.42578125" style="49" bestFit="1" customWidth="1"/>
    <col min="11365" max="11365" width="8.28515625" style="49" bestFit="1" customWidth="1"/>
    <col min="11366" max="11367" width="10.7109375" style="49" bestFit="1" customWidth="1"/>
    <col min="11368" max="11368" width="3.140625" style="49" bestFit="1" customWidth="1"/>
    <col min="11369" max="11369" width="9.42578125" style="49" bestFit="1" customWidth="1"/>
    <col min="11370" max="11370" width="3.42578125" style="49" bestFit="1" customWidth="1"/>
    <col min="11371" max="11371" width="4" style="49" bestFit="1" customWidth="1"/>
    <col min="11372" max="11372" width="7" style="49" bestFit="1" customWidth="1"/>
    <col min="11373" max="11373" width="8" style="49" bestFit="1" customWidth="1"/>
    <col min="11374" max="11374" width="9.28515625" style="49" bestFit="1" customWidth="1"/>
    <col min="11375" max="11375" width="8.140625" style="49" bestFit="1" customWidth="1"/>
    <col min="11376" max="11376" width="7.7109375" style="49" bestFit="1" customWidth="1"/>
    <col min="11377" max="11377" width="6.28515625" style="49" bestFit="1" customWidth="1"/>
    <col min="11378" max="11378" width="4.7109375" style="49" bestFit="1" customWidth="1"/>
    <col min="11379" max="11379" width="6.28515625" style="49" bestFit="1" customWidth="1"/>
    <col min="11380" max="11380" width="10.7109375" style="49" bestFit="1" customWidth="1"/>
    <col min="11381" max="11381" width="15.140625" style="49" bestFit="1" customWidth="1"/>
    <col min="11382" max="11382" width="9.28515625" style="49" bestFit="1" customWidth="1"/>
    <col min="11383" max="11383" width="12.28515625" style="49" bestFit="1" customWidth="1"/>
    <col min="11384" max="11384" width="5" style="49" bestFit="1" customWidth="1"/>
    <col min="11385" max="11386" width="8.7109375" style="49" bestFit="1" customWidth="1"/>
    <col min="11387" max="11387" width="3.28515625" style="49" bestFit="1" customWidth="1"/>
    <col min="11388" max="11388" width="10.7109375" style="49" bestFit="1" customWidth="1"/>
    <col min="11389" max="11389" width="33.42578125" style="49" bestFit="1" customWidth="1"/>
    <col min="11390" max="11390" width="12.7109375" style="49" bestFit="1" customWidth="1"/>
    <col min="11391" max="11391" width="11.7109375" style="49" bestFit="1" customWidth="1"/>
    <col min="11392" max="11392" width="12.42578125" style="49" bestFit="1" customWidth="1"/>
    <col min="11393" max="11393" width="12.85546875" style="49" bestFit="1" customWidth="1"/>
    <col min="11394" max="11394" width="8.140625" style="49" bestFit="1" customWidth="1"/>
    <col min="11395" max="11396" width="11.85546875" style="49" bestFit="1" customWidth="1"/>
    <col min="11397" max="11397" width="9" style="49" bestFit="1" customWidth="1"/>
    <col min="11398" max="11398" width="10.85546875" style="49" bestFit="1" customWidth="1"/>
    <col min="11399" max="11399" width="8.28515625" style="49" bestFit="1" customWidth="1"/>
    <col min="11400" max="11400" width="8.7109375" style="49" bestFit="1" customWidth="1"/>
    <col min="11401" max="11401" width="9" style="49" bestFit="1" customWidth="1"/>
    <col min="11402" max="11402" width="8.28515625" style="49" bestFit="1" customWidth="1"/>
    <col min="11403" max="11403" width="7.42578125" style="49" bestFit="1" customWidth="1"/>
    <col min="11404" max="11404" width="15.42578125" style="49" bestFit="1" customWidth="1"/>
    <col min="11405" max="11405" width="9.28515625" style="49" bestFit="1" customWidth="1"/>
    <col min="11406" max="11406" width="11.7109375" style="49" bestFit="1" customWidth="1"/>
    <col min="11407" max="11407" width="12.7109375" style="49" bestFit="1" customWidth="1"/>
    <col min="11408" max="11408" width="11.42578125" style="49" bestFit="1" customWidth="1"/>
    <col min="11409" max="11409" width="5.140625" style="49" bestFit="1" customWidth="1"/>
    <col min="11410" max="11410" width="6.42578125" style="49" bestFit="1" customWidth="1"/>
    <col min="11411" max="11411" width="11" style="49" bestFit="1" customWidth="1"/>
    <col min="11412" max="11412" width="17.28515625" style="49" bestFit="1" customWidth="1"/>
    <col min="11413" max="11576" width="10.85546875" style="49"/>
    <col min="11577" max="11577" width="17.85546875" style="49" bestFit="1" customWidth="1"/>
    <col min="11578" max="11578" width="33.42578125" style="49" bestFit="1" customWidth="1"/>
    <col min="11579" max="11579" width="21.28515625" style="49" bestFit="1" customWidth="1"/>
    <col min="11580" max="11580" width="18.42578125" style="49" bestFit="1" customWidth="1"/>
    <col min="11581" max="11581" width="9.7109375" style="49" bestFit="1" customWidth="1"/>
    <col min="11582" max="11582" width="10.7109375" style="49" bestFit="1" customWidth="1"/>
    <col min="11583" max="11583" width="28.7109375" style="49" bestFit="1" customWidth="1"/>
    <col min="11584" max="11584" width="3.140625" style="49" bestFit="1" customWidth="1"/>
    <col min="11585" max="11585" width="3.42578125" style="49" bestFit="1" customWidth="1"/>
    <col min="11586" max="11586" width="32.28515625" style="49" bestFit="1" customWidth="1"/>
    <col min="11587" max="11587" width="5" style="49" bestFit="1" customWidth="1"/>
    <col min="11588" max="11588" width="5.7109375" style="49" bestFit="1" customWidth="1"/>
    <col min="11589" max="11589" width="7.140625" style="49" bestFit="1" customWidth="1"/>
    <col min="11590" max="11590" width="23.7109375" style="49" bestFit="1" customWidth="1"/>
    <col min="11591" max="11591" width="26.140625" style="49" bestFit="1" customWidth="1"/>
    <col min="11592" max="11592" width="6.42578125" style="49" bestFit="1" customWidth="1"/>
    <col min="11593" max="11593" width="26.42578125" style="49" bestFit="1" customWidth="1"/>
    <col min="11594" max="11594" width="10.85546875" style="49"/>
    <col min="11595" max="11595" width="15.28515625" style="49" bestFit="1" customWidth="1"/>
    <col min="11596" max="11596" width="4.85546875" style="49" bestFit="1" customWidth="1"/>
    <col min="11597" max="11597" width="8" style="49" bestFit="1" customWidth="1"/>
    <col min="11598" max="11598" width="10.28515625" style="49" bestFit="1" customWidth="1"/>
    <col min="11599" max="11599" width="29.28515625" style="49" bestFit="1" customWidth="1"/>
    <col min="11600" max="11600" width="12.42578125" style="49" bestFit="1" customWidth="1"/>
    <col min="11601" max="11601" width="10" style="49" bestFit="1" customWidth="1"/>
    <col min="11602" max="11602" width="10.42578125" style="49" bestFit="1" customWidth="1"/>
    <col min="11603" max="11603" width="11" style="49" bestFit="1" customWidth="1"/>
    <col min="11604" max="11604" width="24.140625" style="49" bestFit="1" customWidth="1"/>
    <col min="11605" max="11605" width="10.7109375" style="49" bestFit="1" customWidth="1"/>
    <col min="11606" max="11606" width="32.85546875" style="49" bestFit="1" customWidth="1"/>
    <col min="11607" max="11607" width="13.85546875" style="49" bestFit="1" customWidth="1"/>
    <col min="11608" max="11608" width="11" style="49" bestFit="1" customWidth="1"/>
    <col min="11609" max="11609" width="23.42578125" style="49" bestFit="1" customWidth="1"/>
    <col min="11610" max="11610" width="10.7109375" style="49" bestFit="1" customWidth="1"/>
    <col min="11611" max="11611" width="8" style="49" bestFit="1" customWidth="1"/>
    <col min="11612" max="11612" width="12.7109375" style="49" bestFit="1" customWidth="1"/>
    <col min="11613" max="11613" width="7.42578125" style="49" bestFit="1" customWidth="1"/>
    <col min="11614" max="11614" width="8.42578125" style="49" bestFit="1" customWidth="1"/>
    <col min="11615" max="11615" width="6.42578125" style="49" bestFit="1" customWidth="1"/>
    <col min="11616" max="11616" width="10.85546875" style="49" bestFit="1" customWidth="1"/>
    <col min="11617" max="11617" width="5.85546875" style="49" bestFit="1" customWidth="1"/>
    <col min="11618" max="11618" width="10.7109375" style="49" bestFit="1" customWidth="1"/>
    <col min="11619" max="11619" width="3.42578125" style="49" bestFit="1" customWidth="1"/>
    <col min="11620" max="11620" width="6.42578125" style="49" bestFit="1" customWidth="1"/>
    <col min="11621" max="11621" width="8.28515625" style="49" bestFit="1" customWidth="1"/>
    <col min="11622" max="11623" width="10.7109375" style="49" bestFit="1" customWidth="1"/>
    <col min="11624" max="11624" width="3.140625" style="49" bestFit="1" customWidth="1"/>
    <col min="11625" max="11625" width="9.42578125" style="49" bestFit="1" customWidth="1"/>
    <col min="11626" max="11626" width="3.42578125" style="49" bestFit="1" customWidth="1"/>
    <col min="11627" max="11627" width="4" style="49" bestFit="1" customWidth="1"/>
    <col min="11628" max="11628" width="7" style="49" bestFit="1" customWidth="1"/>
    <col min="11629" max="11629" width="8" style="49" bestFit="1" customWidth="1"/>
    <col min="11630" max="11630" width="9.28515625" style="49" bestFit="1" customWidth="1"/>
    <col min="11631" max="11631" width="8.140625" style="49" bestFit="1" customWidth="1"/>
    <col min="11632" max="11632" width="7.7109375" style="49" bestFit="1" customWidth="1"/>
    <col min="11633" max="11633" width="6.28515625" style="49" bestFit="1" customWidth="1"/>
    <col min="11634" max="11634" width="4.7109375" style="49" bestFit="1" customWidth="1"/>
    <col min="11635" max="11635" width="6.28515625" style="49" bestFit="1" customWidth="1"/>
    <col min="11636" max="11636" width="10.7109375" style="49" bestFit="1" customWidth="1"/>
    <col min="11637" max="11637" width="15.140625" style="49" bestFit="1" customWidth="1"/>
    <col min="11638" max="11638" width="9.28515625" style="49" bestFit="1" customWidth="1"/>
    <col min="11639" max="11639" width="12.28515625" style="49" bestFit="1" customWidth="1"/>
    <col min="11640" max="11640" width="5" style="49" bestFit="1" customWidth="1"/>
    <col min="11641" max="11642" width="8.7109375" style="49" bestFit="1" customWidth="1"/>
    <col min="11643" max="11643" width="3.28515625" style="49" bestFit="1" customWidth="1"/>
    <col min="11644" max="11644" width="10.7109375" style="49" bestFit="1" customWidth="1"/>
    <col min="11645" max="11645" width="33.42578125" style="49" bestFit="1" customWidth="1"/>
    <col min="11646" max="11646" width="12.7109375" style="49" bestFit="1" customWidth="1"/>
    <col min="11647" max="11647" width="11.7109375" style="49" bestFit="1" customWidth="1"/>
    <col min="11648" max="11648" width="12.42578125" style="49" bestFit="1" customWidth="1"/>
    <col min="11649" max="11649" width="12.85546875" style="49" bestFit="1" customWidth="1"/>
    <col min="11650" max="11650" width="8.140625" style="49" bestFit="1" customWidth="1"/>
    <col min="11651" max="11652" width="11.85546875" style="49" bestFit="1" customWidth="1"/>
    <col min="11653" max="11653" width="9" style="49" bestFit="1" customWidth="1"/>
    <col min="11654" max="11654" width="10.85546875" style="49" bestFit="1" customWidth="1"/>
    <col min="11655" max="11655" width="8.28515625" style="49" bestFit="1" customWidth="1"/>
    <col min="11656" max="11656" width="8.7109375" style="49" bestFit="1" customWidth="1"/>
    <col min="11657" max="11657" width="9" style="49" bestFit="1" customWidth="1"/>
    <col min="11658" max="11658" width="8.28515625" style="49" bestFit="1" customWidth="1"/>
    <col min="11659" max="11659" width="7.42578125" style="49" bestFit="1" customWidth="1"/>
    <col min="11660" max="11660" width="15.42578125" style="49" bestFit="1" customWidth="1"/>
    <col min="11661" max="11661" width="9.28515625" style="49" bestFit="1" customWidth="1"/>
    <col min="11662" max="11662" width="11.7109375" style="49" bestFit="1" customWidth="1"/>
    <col min="11663" max="11663" width="12.7109375" style="49" bestFit="1" customWidth="1"/>
    <col min="11664" max="11664" width="11.42578125" style="49" bestFit="1" customWidth="1"/>
    <col min="11665" max="11665" width="5.140625" style="49" bestFit="1" customWidth="1"/>
    <col min="11666" max="11666" width="6.42578125" style="49" bestFit="1" customWidth="1"/>
    <col min="11667" max="11667" width="11" style="49" bestFit="1" customWidth="1"/>
    <col min="11668" max="11668" width="17.28515625" style="49" bestFit="1" customWidth="1"/>
    <col min="11669" max="11832" width="10.85546875" style="49"/>
    <col min="11833" max="11833" width="17.85546875" style="49" bestFit="1" customWidth="1"/>
    <col min="11834" max="11834" width="33.42578125" style="49" bestFit="1" customWidth="1"/>
    <col min="11835" max="11835" width="21.28515625" style="49" bestFit="1" customWidth="1"/>
    <col min="11836" max="11836" width="18.42578125" style="49" bestFit="1" customWidth="1"/>
    <col min="11837" max="11837" width="9.7109375" style="49" bestFit="1" customWidth="1"/>
    <col min="11838" max="11838" width="10.7109375" style="49" bestFit="1" customWidth="1"/>
    <col min="11839" max="11839" width="28.7109375" style="49" bestFit="1" customWidth="1"/>
    <col min="11840" max="11840" width="3.140625" style="49" bestFit="1" customWidth="1"/>
    <col min="11841" max="11841" width="3.42578125" style="49" bestFit="1" customWidth="1"/>
    <col min="11842" max="11842" width="32.28515625" style="49" bestFit="1" customWidth="1"/>
    <col min="11843" max="11843" width="5" style="49" bestFit="1" customWidth="1"/>
    <col min="11844" max="11844" width="5.7109375" style="49" bestFit="1" customWidth="1"/>
    <col min="11845" max="11845" width="7.140625" style="49" bestFit="1" customWidth="1"/>
    <col min="11846" max="11846" width="23.7109375" style="49" bestFit="1" customWidth="1"/>
    <col min="11847" max="11847" width="26.140625" style="49" bestFit="1" customWidth="1"/>
    <col min="11848" max="11848" width="6.42578125" style="49" bestFit="1" customWidth="1"/>
    <col min="11849" max="11849" width="26.42578125" style="49" bestFit="1" customWidth="1"/>
    <col min="11850" max="11850" width="10.85546875" style="49"/>
    <col min="11851" max="11851" width="15.28515625" style="49" bestFit="1" customWidth="1"/>
    <col min="11852" max="11852" width="4.85546875" style="49" bestFit="1" customWidth="1"/>
    <col min="11853" max="11853" width="8" style="49" bestFit="1" customWidth="1"/>
    <col min="11854" max="11854" width="10.28515625" style="49" bestFit="1" customWidth="1"/>
    <col min="11855" max="11855" width="29.28515625" style="49" bestFit="1" customWidth="1"/>
    <col min="11856" max="11856" width="12.42578125" style="49" bestFit="1" customWidth="1"/>
    <col min="11857" max="11857" width="10" style="49" bestFit="1" customWidth="1"/>
    <col min="11858" max="11858" width="10.42578125" style="49" bestFit="1" customWidth="1"/>
    <col min="11859" max="11859" width="11" style="49" bestFit="1" customWidth="1"/>
    <col min="11860" max="11860" width="24.140625" style="49" bestFit="1" customWidth="1"/>
    <col min="11861" max="11861" width="10.7109375" style="49" bestFit="1" customWidth="1"/>
    <col min="11862" max="11862" width="32.85546875" style="49" bestFit="1" customWidth="1"/>
    <col min="11863" max="11863" width="13.85546875" style="49" bestFit="1" customWidth="1"/>
    <col min="11864" max="11864" width="11" style="49" bestFit="1" customWidth="1"/>
    <col min="11865" max="11865" width="23.42578125" style="49" bestFit="1" customWidth="1"/>
    <col min="11866" max="11866" width="10.7109375" style="49" bestFit="1" customWidth="1"/>
    <col min="11867" max="11867" width="8" style="49" bestFit="1" customWidth="1"/>
    <col min="11868" max="11868" width="12.7109375" style="49" bestFit="1" customWidth="1"/>
    <col min="11869" max="11869" width="7.42578125" style="49" bestFit="1" customWidth="1"/>
    <col min="11870" max="11870" width="8.42578125" style="49" bestFit="1" customWidth="1"/>
    <col min="11871" max="11871" width="6.42578125" style="49" bestFit="1" customWidth="1"/>
    <col min="11872" max="11872" width="10.85546875" style="49" bestFit="1" customWidth="1"/>
    <col min="11873" max="11873" width="5.85546875" style="49" bestFit="1" customWidth="1"/>
    <col min="11874" max="11874" width="10.7109375" style="49" bestFit="1" customWidth="1"/>
    <col min="11875" max="11875" width="3.42578125" style="49" bestFit="1" customWidth="1"/>
    <col min="11876" max="11876" width="6.42578125" style="49" bestFit="1" customWidth="1"/>
    <col min="11877" max="11877" width="8.28515625" style="49" bestFit="1" customWidth="1"/>
    <col min="11878" max="11879" width="10.7109375" style="49" bestFit="1" customWidth="1"/>
    <col min="11880" max="11880" width="3.140625" style="49" bestFit="1" customWidth="1"/>
    <col min="11881" max="11881" width="9.42578125" style="49" bestFit="1" customWidth="1"/>
    <col min="11882" max="11882" width="3.42578125" style="49" bestFit="1" customWidth="1"/>
    <col min="11883" max="11883" width="4" style="49" bestFit="1" customWidth="1"/>
    <col min="11884" max="11884" width="7" style="49" bestFit="1" customWidth="1"/>
    <col min="11885" max="11885" width="8" style="49" bestFit="1" customWidth="1"/>
    <col min="11886" max="11886" width="9.28515625" style="49" bestFit="1" customWidth="1"/>
    <col min="11887" max="11887" width="8.140625" style="49" bestFit="1" customWidth="1"/>
    <col min="11888" max="11888" width="7.7109375" style="49" bestFit="1" customWidth="1"/>
    <col min="11889" max="11889" width="6.28515625" style="49" bestFit="1" customWidth="1"/>
    <col min="11890" max="11890" width="4.7109375" style="49" bestFit="1" customWidth="1"/>
    <col min="11891" max="11891" width="6.28515625" style="49" bestFit="1" customWidth="1"/>
    <col min="11892" max="11892" width="10.7109375" style="49" bestFit="1" customWidth="1"/>
    <col min="11893" max="11893" width="15.140625" style="49" bestFit="1" customWidth="1"/>
    <col min="11894" max="11894" width="9.28515625" style="49" bestFit="1" customWidth="1"/>
    <col min="11895" max="11895" width="12.28515625" style="49" bestFit="1" customWidth="1"/>
    <col min="11896" max="11896" width="5" style="49" bestFit="1" customWidth="1"/>
    <col min="11897" max="11898" width="8.7109375" style="49" bestFit="1" customWidth="1"/>
    <col min="11899" max="11899" width="3.28515625" style="49" bestFit="1" customWidth="1"/>
    <col min="11900" max="11900" width="10.7109375" style="49" bestFit="1" customWidth="1"/>
    <col min="11901" max="11901" width="33.42578125" style="49" bestFit="1" customWidth="1"/>
    <col min="11902" max="11902" width="12.7109375" style="49" bestFit="1" customWidth="1"/>
    <col min="11903" max="11903" width="11.7109375" style="49" bestFit="1" customWidth="1"/>
    <col min="11904" max="11904" width="12.42578125" style="49" bestFit="1" customWidth="1"/>
    <col min="11905" max="11905" width="12.85546875" style="49" bestFit="1" customWidth="1"/>
    <col min="11906" max="11906" width="8.140625" style="49" bestFit="1" customWidth="1"/>
    <col min="11907" max="11908" width="11.85546875" style="49" bestFit="1" customWidth="1"/>
    <col min="11909" max="11909" width="9" style="49" bestFit="1" customWidth="1"/>
    <col min="11910" max="11910" width="10.85546875" style="49" bestFit="1" customWidth="1"/>
    <col min="11911" max="11911" width="8.28515625" style="49" bestFit="1" customWidth="1"/>
    <col min="11912" max="11912" width="8.7109375" style="49" bestFit="1" customWidth="1"/>
    <col min="11913" max="11913" width="9" style="49" bestFit="1" customWidth="1"/>
    <col min="11914" max="11914" width="8.28515625" style="49" bestFit="1" customWidth="1"/>
    <col min="11915" max="11915" width="7.42578125" style="49" bestFit="1" customWidth="1"/>
    <col min="11916" max="11916" width="15.42578125" style="49" bestFit="1" customWidth="1"/>
    <col min="11917" max="11917" width="9.28515625" style="49" bestFit="1" customWidth="1"/>
    <col min="11918" max="11918" width="11.7109375" style="49" bestFit="1" customWidth="1"/>
    <col min="11919" max="11919" width="12.7109375" style="49" bestFit="1" customWidth="1"/>
    <col min="11920" max="11920" width="11.42578125" style="49" bestFit="1" customWidth="1"/>
    <col min="11921" max="11921" width="5.140625" style="49" bestFit="1" customWidth="1"/>
    <col min="11922" max="11922" width="6.42578125" style="49" bestFit="1" customWidth="1"/>
    <col min="11923" max="11923" width="11" style="49" bestFit="1" customWidth="1"/>
    <col min="11924" max="11924" width="17.28515625" style="49" bestFit="1" customWidth="1"/>
    <col min="11925" max="12088" width="10.85546875" style="49"/>
    <col min="12089" max="12089" width="17.85546875" style="49" bestFit="1" customWidth="1"/>
    <col min="12090" max="12090" width="33.42578125" style="49" bestFit="1" customWidth="1"/>
    <col min="12091" max="12091" width="21.28515625" style="49" bestFit="1" customWidth="1"/>
    <col min="12092" max="12092" width="18.42578125" style="49" bestFit="1" customWidth="1"/>
    <col min="12093" max="12093" width="9.7109375" style="49" bestFit="1" customWidth="1"/>
    <col min="12094" max="12094" width="10.7109375" style="49" bestFit="1" customWidth="1"/>
    <col min="12095" max="12095" width="28.7109375" style="49" bestFit="1" customWidth="1"/>
    <col min="12096" max="12096" width="3.140625" style="49" bestFit="1" customWidth="1"/>
    <col min="12097" max="12097" width="3.42578125" style="49" bestFit="1" customWidth="1"/>
    <col min="12098" max="12098" width="32.28515625" style="49" bestFit="1" customWidth="1"/>
    <col min="12099" max="12099" width="5" style="49" bestFit="1" customWidth="1"/>
    <col min="12100" max="12100" width="5.7109375" style="49" bestFit="1" customWidth="1"/>
    <col min="12101" max="12101" width="7.140625" style="49" bestFit="1" customWidth="1"/>
    <col min="12102" max="12102" width="23.7109375" style="49" bestFit="1" customWidth="1"/>
    <col min="12103" max="12103" width="26.140625" style="49" bestFit="1" customWidth="1"/>
    <col min="12104" max="12104" width="6.42578125" style="49" bestFit="1" customWidth="1"/>
    <col min="12105" max="12105" width="26.42578125" style="49" bestFit="1" customWidth="1"/>
    <col min="12106" max="12106" width="10.85546875" style="49"/>
    <col min="12107" max="12107" width="15.28515625" style="49" bestFit="1" customWidth="1"/>
    <col min="12108" max="12108" width="4.85546875" style="49" bestFit="1" customWidth="1"/>
    <col min="12109" max="12109" width="8" style="49" bestFit="1" customWidth="1"/>
    <col min="12110" max="12110" width="10.28515625" style="49" bestFit="1" customWidth="1"/>
    <col min="12111" max="12111" width="29.28515625" style="49" bestFit="1" customWidth="1"/>
    <col min="12112" max="12112" width="12.42578125" style="49" bestFit="1" customWidth="1"/>
    <col min="12113" max="12113" width="10" style="49" bestFit="1" customWidth="1"/>
    <col min="12114" max="12114" width="10.42578125" style="49" bestFit="1" customWidth="1"/>
    <col min="12115" max="12115" width="11" style="49" bestFit="1" customWidth="1"/>
    <col min="12116" max="12116" width="24.140625" style="49" bestFit="1" customWidth="1"/>
    <col min="12117" max="12117" width="10.7109375" style="49" bestFit="1" customWidth="1"/>
    <col min="12118" max="12118" width="32.85546875" style="49" bestFit="1" customWidth="1"/>
    <col min="12119" max="12119" width="13.85546875" style="49" bestFit="1" customWidth="1"/>
    <col min="12120" max="12120" width="11" style="49" bestFit="1" customWidth="1"/>
    <col min="12121" max="12121" width="23.42578125" style="49" bestFit="1" customWidth="1"/>
    <col min="12122" max="12122" width="10.7109375" style="49" bestFit="1" customWidth="1"/>
    <col min="12123" max="12123" width="8" style="49" bestFit="1" customWidth="1"/>
    <col min="12124" max="12124" width="12.7109375" style="49" bestFit="1" customWidth="1"/>
    <col min="12125" max="12125" width="7.42578125" style="49" bestFit="1" customWidth="1"/>
    <col min="12126" max="12126" width="8.42578125" style="49" bestFit="1" customWidth="1"/>
    <col min="12127" max="12127" width="6.42578125" style="49" bestFit="1" customWidth="1"/>
    <col min="12128" max="12128" width="10.85546875" style="49" bestFit="1" customWidth="1"/>
    <col min="12129" max="12129" width="5.85546875" style="49" bestFit="1" customWidth="1"/>
    <col min="12130" max="12130" width="10.7109375" style="49" bestFit="1" customWidth="1"/>
    <col min="12131" max="12131" width="3.42578125" style="49" bestFit="1" customWidth="1"/>
    <col min="12132" max="12132" width="6.42578125" style="49" bestFit="1" customWidth="1"/>
    <col min="12133" max="12133" width="8.28515625" style="49" bestFit="1" customWidth="1"/>
    <col min="12134" max="12135" width="10.7109375" style="49" bestFit="1" customWidth="1"/>
    <col min="12136" max="12136" width="3.140625" style="49" bestFit="1" customWidth="1"/>
    <col min="12137" max="12137" width="9.42578125" style="49" bestFit="1" customWidth="1"/>
    <col min="12138" max="12138" width="3.42578125" style="49" bestFit="1" customWidth="1"/>
    <col min="12139" max="12139" width="4" style="49" bestFit="1" customWidth="1"/>
    <col min="12140" max="12140" width="7" style="49" bestFit="1" customWidth="1"/>
    <col min="12141" max="12141" width="8" style="49" bestFit="1" customWidth="1"/>
    <col min="12142" max="12142" width="9.28515625" style="49" bestFit="1" customWidth="1"/>
    <col min="12143" max="12143" width="8.140625" style="49" bestFit="1" customWidth="1"/>
    <col min="12144" max="12144" width="7.7109375" style="49" bestFit="1" customWidth="1"/>
    <col min="12145" max="12145" width="6.28515625" style="49" bestFit="1" customWidth="1"/>
    <col min="12146" max="12146" width="4.7109375" style="49" bestFit="1" customWidth="1"/>
    <col min="12147" max="12147" width="6.28515625" style="49" bestFit="1" customWidth="1"/>
    <col min="12148" max="12148" width="10.7109375" style="49" bestFit="1" customWidth="1"/>
    <col min="12149" max="12149" width="15.140625" style="49" bestFit="1" customWidth="1"/>
    <col min="12150" max="12150" width="9.28515625" style="49" bestFit="1" customWidth="1"/>
    <col min="12151" max="12151" width="12.28515625" style="49" bestFit="1" customWidth="1"/>
    <col min="12152" max="12152" width="5" style="49" bestFit="1" customWidth="1"/>
    <col min="12153" max="12154" width="8.7109375" style="49" bestFit="1" customWidth="1"/>
    <col min="12155" max="12155" width="3.28515625" style="49" bestFit="1" customWidth="1"/>
    <col min="12156" max="12156" width="10.7109375" style="49" bestFit="1" customWidth="1"/>
    <col min="12157" max="12157" width="33.42578125" style="49" bestFit="1" customWidth="1"/>
    <col min="12158" max="12158" width="12.7109375" style="49" bestFit="1" customWidth="1"/>
    <col min="12159" max="12159" width="11.7109375" style="49" bestFit="1" customWidth="1"/>
    <col min="12160" max="12160" width="12.42578125" style="49" bestFit="1" customWidth="1"/>
    <col min="12161" max="12161" width="12.85546875" style="49" bestFit="1" customWidth="1"/>
    <col min="12162" max="12162" width="8.140625" style="49" bestFit="1" customWidth="1"/>
    <col min="12163" max="12164" width="11.85546875" style="49" bestFit="1" customWidth="1"/>
    <col min="12165" max="12165" width="9" style="49" bestFit="1" customWidth="1"/>
    <col min="12166" max="12166" width="10.85546875" style="49" bestFit="1" customWidth="1"/>
    <col min="12167" max="12167" width="8.28515625" style="49" bestFit="1" customWidth="1"/>
    <col min="12168" max="12168" width="8.7109375" style="49" bestFit="1" customWidth="1"/>
    <col min="12169" max="12169" width="9" style="49" bestFit="1" customWidth="1"/>
    <col min="12170" max="12170" width="8.28515625" style="49" bestFit="1" customWidth="1"/>
    <col min="12171" max="12171" width="7.42578125" style="49" bestFit="1" customWidth="1"/>
    <col min="12172" max="12172" width="15.42578125" style="49" bestFit="1" customWidth="1"/>
    <col min="12173" max="12173" width="9.28515625" style="49" bestFit="1" customWidth="1"/>
    <col min="12174" max="12174" width="11.7109375" style="49" bestFit="1" customWidth="1"/>
    <col min="12175" max="12175" width="12.7109375" style="49" bestFit="1" customWidth="1"/>
    <col min="12176" max="12176" width="11.42578125" style="49" bestFit="1" customWidth="1"/>
    <col min="12177" max="12177" width="5.140625" style="49" bestFit="1" customWidth="1"/>
    <col min="12178" max="12178" width="6.42578125" style="49" bestFit="1" customWidth="1"/>
    <col min="12179" max="12179" width="11" style="49" bestFit="1" customWidth="1"/>
    <col min="12180" max="12180" width="17.28515625" style="49" bestFit="1" customWidth="1"/>
    <col min="12181" max="12344" width="10.85546875" style="49"/>
    <col min="12345" max="12345" width="17.85546875" style="49" bestFit="1" customWidth="1"/>
    <col min="12346" max="12346" width="33.42578125" style="49" bestFit="1" customWidth="1"/>
    <col min="12347" max="12347" width="21.28515625" style="49" bestFit="1" customWidth="1"/>
    <col min="12348" max="12348" width="18.42578125" style="49" bestFit="1" customWidth="1"/>
    <col min="12349" max="12349" width="9.7109375" style="49" bestFit="1" customWidth="1"/>
    <col min="12350" max="12350" width="10.7109375" style="49" bestFit="1" customWidth="1"/>
    <col min="12351" max="12351" width="28.7109375" style="49" bestFit="1" customWidth="1"/>
    <col min="12352" max="12352" width="3.140625" style="49" bestFit="1" customWidth="1"/>
    <col min="12353" max="12353" width="3.42578125" style="49" bestFit="1" customWidth="1"/>
    <col min="12354" max="12354" width="32.28515625" style="49" bestFit="1" customWidth="1"/>
    <col min="12355" max="12355" width="5" style="49" bestFit="1" customWidth="1"/>
    <col min="12356" max="12356" width="5.7109375" style="49" bestFit="1" customWidth="1"/>
    <col min="12357" max="12357" width="7.140625" style="49" bestFit="1" customWidth="1"/>
    <col min="12358" max="12358" width="23.7109375" style="49" bestFit="1" customWidth="1"/>
    <col min="12359" max="12359" width="26.140625" style="49" bestFit="1" customWidth="1"/>
    <col min="12360" max="12360" width="6.42578125" style="49" bestFit="1" customWidth="1"/>
    <col min="12361" max="12361" width="26.42578125" style="49" bestFit="1" customWidth="1"/>
    <col min="12362" max="12362" width="10.85546875" style="49"/>
    <col min="12363" max="12363" width="15.28515625" style="49" bestFit="1" customWidth="1"/>
    <col min="12364" max="12364" width="4.85546875" style="49" bestFit="1" customWidth="1"/>
    <col min="12365" max="12365" width="8" style="49" bestFit="1" customWidth="1"/>
    <col min="12366" max="12366" width="10.28515625" style="49" bestFit="1" customWidth="1"/>
    <col min="12367" max="12367" width="29.28515625" style="49" bestFit="1" customWidth="1"/>
    <col min="12368" max="12368" width="12.42578125" style="49" bestFit="1" customWidth="1"/>
    <col min="12369" max="12369" width="10" style="49" bestFit="1" customWidth="1"/>
    <col min="12370" max="12370" width="10.42578125" style="49" bestFit="1" customWidth="1"/>
    <col min="12371" max="12371" width="11" style="49" bestFit="1" customWidth="1"/>
    <col min="12372" max="12372" width="24.140625" style="49" bestFit="1" customWidth="1"/>
    <col min="12373" max="12373" width="10.7109375" style="49" bestFit="1" customWidth="1"/>
    <col min="12374" max="12374" width="32.85546875" style="49" bestFit="1" customWidth="1"/>
    <col min="12375" max="12375" width="13.85546875" style="49" bestFit="1" customWidth="1"/>
    <col min="12376" max="12376" width="11" style="49" bestFit="1" customWidth="1"/>
    <col min="12377" max="12377" width="23.42578125" style="49" bestFit="1" customWidth="1"/>
    <col min="12378" max="12378" width="10.7109375" style="49" bestFit="1" customWidth="1"/>
    <col min="12379" max="12379" width="8" style="49" bestFit="1" customWidth="1"/>
    <col min="12380" max="12380" width="12.7109375" style="49" bestFit="1" customWidth="1"/>
    <col min="12381" max="12381" width="7.42578125" style="49" bestFit="1" customWidth="1"/>
    <col min="12382" max="12382" width="8.42578125" style="49" bestFit="1" customWidth="1"/>
    <col min="12383" max="12383" width="6.42578125" style="49" bestFit="1" customWidth="1"/>
    <col min="12384" max="12384" width="10.85546875" style="49" bestFit="1" customWidth="1"/>
    <col min="12385" max="12385" width="5.85546875" style="49" bestFit="1" customWidth="1"/>
    <col min="12386" max="12386" width="10.7109375" style="49" bestFit="1" customWidth="1"/>
    <col min="12387" max="12387" width="3.42578125" style="49" bestFit="1" customWidth="1"/>
    <col min="12388" max="12388" width="6.42578125" style="49" bestFit="1" customWidth="1"/>
    <col min="12389" max="12389" width="8.28515625" style="49" bestFit="1" customWidth="1"/>
    <col min="12390" max="12391" width="10.7109375" style="49" bestFit="1" customWidth="1"/>
    <col min="12392" max="12392" width="3.140625" style="49" bestFit="1" customWidth="1"/>
    <col min="12393" max="12393" width="9.42578125" style="49" bestFit="1" customWidth="1"/>
    <col min="12394" max="12394" width="3.42578125" style="49" bestFit="1" customWidth="1"/>
    <col min="12395" max="12395" width="4" style="49" bestFit="1" customWidth="1"/>
    <col min="12396" max="12396" width="7" style="49" bestFit="1" customWidth="1"/>
    <col min="12397" max="12397" width="8" style="49" bestFit="1" customWidth="1"/>
    <col min="12398" max="12398" width="9.28515625" style="49" bestFit="1" customWidth="1"/>
    <col min="12399" max="12399" width="8.140625" style="49" bestFit="1" customWidth="1"/>
    <col min="12400" max="12400" width="7.7109375" style="49" bestFit="1" customWidth="1"/>
    <col min="12401" max="12401" width="6.28515625" style="49" bestFit="1" customWidth="1"/>
    <col min="12402" max="12402" width="4.7109375" style="49" bestFit="1" customWidth="1"/>
    <col min="12403" max="12403" width="6.28515625" style="49" bestFit="1" customWidth="1"/>
    <col min="12404" max="12404" width="10.7109375" style="49" bestFit="1" customWidth="1"/>
    <col min="12405" max="12405" width="15.140625" style="49" bestFit="1" customWidth="1"/>
    <col min="12406" max="12406" width="9.28515625" style="49" bestFit="1" customWidth="1"/>
    <col min="12407" max="12407" width="12.28515625" style="49" bestFit="1" customWidth="1"/>
    <col min="12408" max="12408" width="5" style="49" bestFit="1" customWidth="1"/>
    <col min="12409" max="12410" width="8.7109375" style="49" bestFit="1" customWidth="1"/>
    <col min="12411" max="12411" width="3.28515625" style="49" bestFit="1" customWidth="1"/>
    <col min="12412" max="12412" width="10.7109375" style="49" bestFit="1" customWidth="1"/>
    <col min="12413" max="12413" width="33.42578125" style="49" bestFit="1" customWidth="1"/>
    <col min="12414" max="12414" width="12.7109375" style="49" bestFit="1" customWidth="1"/>
    <col min="12415" max="12415" width="11.7109375" style="49" bestFit="1" customWidth="1"/>
    <col min="12416" max="12416" width="12.42578125" style="49" bestFit="1" customWidth="1"/>
    <col min="12417" max="12417" width="12.85546875" style="49" bestFit="1" customWidth="1"/>
    <col min="12418" max="12418" width="8.140625" style="49" bestFit="1" customWidth="1"/>
    <col min="12419" max="12420" width="11.85546875" style="49" bestFit="1" customWidth="1"/>
    <col min="12421" max="12421" width="9" style="49" bestFit="1" customWidth="1"/>
    <col min="12422" max="12422" width="10.85546875" style="49" bestFit="1" customWidth="1"/>
    <col min="12423" max="12423" width="8.28515625" style="49" bestFit="1" customWidth="1"/>
    <col min="12424" max="12424" width="8.7109375" style="49" bestFit="1" customWidth="1"/>
    <col min="12425" max="12425" width="9" style="49" bestFit="1" customWidth="1"/>
    <col min="12426" max="12426" width="8.28515625" style="49" bestFit="1" customWidth="1"/>
    <col min="12427" max="12427" width="7.42578125" style="49" bestFit="1" customWidth="1"/>
    <col min="12428" max="12428" width="15.42578125" style="49" bestFit="1" customWidth="1"/>
    <col min="12429" max="12429" width="9.28515625" style="49" bestFit="1" customWidth="1"/>
    <col min="12430" max="12430" width="11.7109375" style="49" bestFit="1" customWidth="1"/>
    <col min="12431" max="12431" width="12.7109375" style="49" bestFit="1" customWidth="1"/>
    <col min="12432" max="12432" width="11.42578125" style="49" bestFit="1" customWidth="1"/>
    <col min="12433" max="12433" width="5.140625" style="49" bestFit="1" customWidth="1"/>
    <col min="12434" max="12434" width="6.42578125" style="49" bestFit="1" customWidth="1"/>
    <col min="12435" max="12435" width="11" style="49" bestFit="1" customWidth="1"/>
    <col min="12436" max="12436" width="17.28515625" style="49" bestFit="1" customWidth="1"/>
    <col min="12437" max="12600" width="10.85546875" style="49"/>
    <col min="12601" max="12601" width="17.85546875" style="49" bestFit="1" customWidth="1"/>
    <col min="12602" max="12602" width="33.42578125" style="49" bestFit="1" customWidth="1"/>
    <col min="12603" max="12603" width="21.28515625" style="49" bestFit="1" customWidth="1"/>
    <col min="12604" max="12604" width="18.42578125" style="49" bestFit="1" customWidth="1"/>
    <col min="12605" max="12605" width="9.7109375" style="49" bestFit="1" customWidth="1"/>
    <col min="12606" max="12606" width="10.7109375" style="49" bestFit="1" customWidth="1"/>
    <col min="12607" max="12607" width="28.7109375" style="49" bestFit="1" customWidth="1"/>
    <col min="12608" max="12608" width="3.140625" style="49" bestFit="1" customWidth="1"/>
    <col min="12609" max="12609" width="3.42578125" style="49" bestFit="1" customWidth="1"/>
    <col min="12610" max="12610" width="32.28515625" style="49" bestFit="1" customWidth="1"/>
    <col min="12611" max="12611" width="5" style="49" bestFit="1" customWidth="1"/>
    <col min="12612" max="12612" width="5.7109375" style="49" bestFit="1" customWidth="1"/>
    <col min="12613" max="12613" width="7.140625" style="49" bestFit="1" customWidth="1"/>
    <col min="12614" max="12614" width="23.7109375" style="49" bestFit="1" customWidth="1"/>
    <col min="12615" max="12615" width="26.140625" style="49" bestFit="1" customWidth="1"/>
    <col min="12616" max="12616" width="6.42578125" style="49" bestFit="1" customWidth="1"/>
    <col min="12617" max="12617" width="26.42578125" style="49" bestFit="1" customWidth="1"/>
    <col min="12618" max="12618" width="10.85546875" style="49"/>
    <col min="12619" max="12619" width="15.28515625" style="49" bestFit="1" customWidth="1"/>
    <col min="12620" max="12620" width="4.85546875" style="49" bestFit="1" customWidth="1"/>
    <col min="12621" max="12621" width="8" style="49" bestFit="1" customWidth="1"/>
    <col min="12622" max="12622" width="10.28515625" style="49" bestFit="1" customWidth="1"/>
    <col min="12623" max="12623" width="29.28515625" style="49" bestFit="1" customWidth="1"/>
    <col min="12624" max="12624" width="12.42578125" style="49" bestFit="1" customWidth="1"/>
    <col min="12625" max="12625" width="10" style="49" bestFit="1" customWidth="1"/>
    <col min="12626" max="12626" width="10.42578125" style="49" bestFit="1" customWidth="1"/>
    <col min="12627" max="12627" width="11" style="49" bestFit="1" customWidth="1"/>
    <col min="12628" max="12628" width="24.140625" style="49" bestFit="1" customWidth="1"/>
    <col min="12629" max="12629" width="10.7109375" style="49" bestFit="1" customWidth="1"/>
    <col min="12630" max="12630" width="32.85546875" style="49" bestFit="1" customWidth="1"/>
    <col min="12631" max="12631" width="13.85546875" style="49" bestFit="1" customWidth="1"/>
    <col min="12632" max="12632" width="11" style="49" bestFit="1" customWidth="1"/>
    <col min="12633" max="12633" width="23.42578125" style="49" bestFit="1" customWidth="1"/>
    <col min="12634" max="12634" width="10.7109375" style="49" bestFit="1" customWidth="1"/>
    <col min="12635" max="12635" width="8" style="49" bestFit="1" customWidth="1"/>
    <col min="12636" max="12636" width="12.7109375" style="49" bestFit="1" customWidth="1"/>
    <col min="12637" max="12637" width="7.42578125" style="49" bestFit="1" customWidth="1"/>
    <col min="12638" max="12638" width="8.42578125" style="49" bestFit="1" customWidth="1"/>
    <col min="12639" max="12639" width="6.42578125" style="49" bestFit="1" customWidth="1"/>
    <col min="12640" max="12640" width="10.85546875" style="49" bestFit="1" customWidth="1"/>
    <col min="12641" max="12641" width="5.85546875" style="49" bestFit="1" customWidth="1"/>
    <col min="12642" max="12642" width="10.7109375" style="49" bestFit="1" customWidth="1"/>
    <col min="12643" max="12643" width="3.42578125" style="49" bestFit="1" customWidth="1"/>
    <col min="12644" max="12644" width="6.42578125" style="49" bestFit="1" customWidth="1"/>
    <col min="12645" max="12645" width="8.28515625" style="49" bestFit="1" customWidth="1"/>
    <col min="12646" max="12647" width="10.7109375" style="49" bestFit="1" customWidth="1"/>
    <col min="12648" max="12648" width="3.140625" style="49" bestFit="1" customWidth="1"/>
    <col min="12649" max="12649" width="9.42578125" style="49" bestFit="1" customWidth="1"/>
    <col min="12650" max="12650" width="3.42578125" style="49" bestFit="1" customWidth="1"/>
    <col min="12651" max="12651" width="4" style="49" bestFit="1" customWidth="1"/>
    <col min="12652" max="12652" width="7" style="49" bestFit="1" customWidth="1"/>
    <col min="12653" max="12653" width="8" style="49" bestFit="1" customWidth="1"/>
    <col min="12654" max="12654" width="9.28515625" style="49" bestFit="1" customWidth="1"/>
    <col min="12655" max="12655" width="8.140625" style="49" bestFit="1" customWidth="1"/>
    <col min="12656" max="12656" width="7.7109375" style="49" bestFit="1" customWidth="1"/>
    <col min="12657" max="12657" width="6.28515625" style="49" bestFit="1" customWidth="1"/>
    <col min="12658" max="12658" width="4.7109375" style="49" bestFit="1" customWidth="1"/>
    <col min="12659" max="12659" width="6.28515625" style="49" bestFit="1" customWidth="1"/>
    <col min="12660" max="12660" width="10.7109375" style="49" bestFit="1" customWidth="1"/>
    <col min="12661" max="12661" width="15.140625" style="49" bestFit="1" customWidth="1"/>
    <col min="12662" max="12662" width="9.28515625" style="49" bestFit="1" customWidth="1"/>
    <col min="12663" max="12663" width="12.28515625" style="49" bestFit="1" customWidth="1"/>
    <col min="12664" max="12664" width="5" style="49" bestFit="1" customWidth="1"/>
    <col min="12665" max="12666" width="8.7109375" style="49" bestFit="1" customWidth="1"/>
    <col min="12667" max="12667" width="3.28515625" style="49" bestFit="1" customWidth="1"/>
    <col min="12668" max="12668" width="10.7109375" style="49" bestFit="1" customWidth="1"/>
    <col min="12669" max="12669" width="33.42578125" style="49" bestFit="1" customWidth="1"/>
    <col min="12670" max="12670" width="12.7109375" style="49" bestFit="1" customWidth="1"/>
    <col min="12671" max="12671" width="11.7109375" style="49" bestFit="1" customWidth="1"/>
    <col min="12672" max="12672" width="12.42578125" style="49" bestFit="1" customWidth="1"/>
    <col min="12673" max="12673" width="12.85546875" style="49" bestFit="1" customWidth="1"/>
    <col min="12674" max="12674" width="8.140625" style="49" bestFit="1" customWidth="1"/>
    <col min="12675" max="12676" width="11.85546875" style="49" bestFit="1" customWidth="1"/>
    <col min="12677" max="12677" width="9" style="49" bestFit="1" customWidth="1"/>
    <col min="12678" max="12678" width="10.85546875" style="49" bestFit="1" customWidth="1"/>
    <col min="12679" max="12679" width="8.28515625" style="49" bestFit="1" customWidth="1"/>
    <col min="12680" max="12680" width="8.7109375" style="49" bestFit="1" customWidth="1"/>
    <col min="12681" max="12681" width="9" style="49" bestFit="1" customWidth="1"/>
    <col min="12682" max="12682" width="8.28515625" style="49" bestFit="1" customWidth="1"/>
    <col min="12683" max="12683" width="7.42578125" style="49" bestFit="1" customWidth="1"/>
    <col min="12684" max="12684" width="15.42578125" style="49" bestFit="1" customWidth="1"/>
    <col min="12685" max="12685" width="9.28515625" style="49" bestFit="1" customWidth="1"/>
    <col min="12686" max="12686" width="11.7109375" style="49" bestFit="1" customWidth="1"/>
    <col min="12687" max="12687" width="12.7109375" style="49" bestFit="1" customWidth="1"/>
    <col min="12688" max="12688" width="11.42578125" style="49" bestFit="1" customWidth="1"/>
    <col min="12689" max="12689" width="5.140625" style="49" bestFit="1" customWidth="1"/>
    <col min="12690" max="12690" width="6.42578125" style="49" bestFit="1" customWidth="1"/>
    <col min="12691" max="12691" width="11" style="49" bestFit="1" customWidth="1"/>
    <col min="12692" max="12692" width="17.28515625" style="49" bestFit="1" customWidth="1"/>
    <col min="12693" max="12856" width="10.85546875" style="49"/>
    <col min="12857" max="12857" width="17.85546875" style="49" bestFit="1" customWidth="1"/>
    <col min="12858" max="12858" width="33.42578125" style="49" bestFit="1" customWidth="1"/>
    <col min="12859" max="12859" width="21.28515625" style="49" bestFit="1" customWidth="1"/>
    <col min="12860" max="12860" width="18.42578125" style="49" bestFit="1" customWidth="1"/>
    <col min="12861" max="12861" width="9.7109375" style="49" bestFit="1" customWidth="1"/>
    <col min="12862" max="12862" width="10.7109375" style="49" bestFit="1" customWidth="1"/>
    <col min="12863" max="12863" width="28.7109375" style="49" bestFit="1" customWidth="1"/>
    <col min="12864" max="12864" width="3.140625" style="49" bestFit="1" customWidth="1"/>
    <col min="12865" max="12865" width="3.42578125" style="49" bestFit="1" customWidth="1"/>
    <col min="12866" max="12866" width="32.28515625" style="49" bestFit="1" customWidth="1"/>
    <col min="12867" max="12867" width="5" style="49" bestFit="1" customWidth="1"/>
    <col min="12868" max="12868" width="5.7109375" style="49" bestFit="1" customWidth="1"/>
    <col min="12869" max="12869" width="7.140625" style="49" bestFit="1" customWidth="1"/>
    <col min="12870" max="12870" width="23.7109375" style="49" bestFit="1" customWidth="1"/>
    <col min="12871" max="12871" width="26.140625" style="49" bestFit="1" customWidth="1"/>
    <col min="12872" max="12872" width="6.42578125" style="49" bestFit="1" customWidth="1"/>
    <col min="12873" max="12873" width="26.42578125" style="49" bestFit="1" customWidth="1"/>
    <col min="12874" max="12874" width="10.85546875" style="49"/>
    <col min="12875" max="12875" width="15.28515625" style="49" bestFit="1" customWidth="1"/>
    <col min="12876" max="12876" width="4.85546875" style="49" bestFit="1" customWidth="1"/>
    <col min="12877" max="12877" width="8" style="49" bestFit="1" customWidth="1"/>
    <col min="12878" max="12878" width="10.28515625" style="49" bestFit="1" customWidth="1"/>
    <col min="12879" max="12879" width="29.28515625" style="49" bestFit="1" customWidth="1"/>
    <col min="12880" max="12880" width="12.42578125" style="49" bestFit="1" customWidth="1"/>
    <col min="12881" max="12881" width="10" style="49" bestFit="1" customWidth="1"/>
    <col min="12882" max="12882" width="10.42578125" style="49" bestFit="1" customWidth="1"/>
    <col min="12883" max="12883" width="11" style="49" bestFit="1" customWidth="1"/>
    <col min="12884" max="12884" width="24.140625" style="49" bestFit="1" customWidth="1"/>
    <col min="12885" max="12885" width="10.7109375" style="49" bestFit="1" customWidth="1"/>
    <col min="12886" max="12886" width="32.85546875" style="49" bestFit="1" customWidth="1"/>
    <col min="12887" max="12887" width="13.85546875" style="49" bestFit="1" customWidth="1"/>
    <col min="12888" max="12888" width="11" style="49" bestFit="1" customWidth="1"/>
    <col min="12889" max="12889" width="23.42578125" style="49" bestFit="1" customWidth="1"/>
    <col min="12890" max="12890" width="10.7109375" style="49" bestFit="1" customWidth="1"/>
    <col min="12891" max="12891" width="8" style="49" bestFit="1" customWidth="1"/>
    <col min="12892" max="12892" width="12.7109375" style="49" bestFit="1" customWidth="1"/>
    <col min="12893" max="12893" width="7.42578125" style="49" bestFit="1" customWidth="1"/>
    <col min="12894" max="12894" width="8.42578125" style="49" bestFit="1" customWidth="1"/>
    <col min="12895" max="12895" width="6.42578125" style="49" bestFit="1" customWidth="1"/>
    <col min="12896" max="12896" width="10.85546875" style="49" bestFit="1" customWidth="1"/>
    <col min="12897" max="12897" width="5.85546875" style="49" bestFit="1" customWidth="1"/>
    <col min="12898" max="12898" width="10.7109375" style="49" bestFit="1" customWidth="1"/>
    <col min="12899" max="12899" width="3.42578125" style="49" bestFit="1" customWidth="1"/>
    <col min="12900" max="12900" width="6.42578125" style="49" bestFit="1" customWidth="1"/>
    <col min="12901" max="12901" width="8.28515625" style="49" bestFit="1" customWidth="1"/>
    <col min="12902" max="12903" width="10.7109375" style="49" bestFit="1" customWidth="1"/>
    <col min="12904" max="12904" width="3.140625" style="49" bestFit="1" customWidth="1"/>
    <col min="12905" max="12905" width="9.42578125" style="49" bestFit="1" customWidth="1"/>
    <col min="12906" max="12906" width="3.42578125" style="49" bestFit="1" customWidth="1"/>
    <col min="12907" max="12907" width="4" style="49" bestFit="1" customWidth="1"/>
    <col min="12908" max="12908" width="7" style="49" bestFit="1" customWidth="1"/>
    <col min="12909" max="12909" width="8" style="49" bestFit="1" customWidth="1"/>
    <col min="12910" max="12910" width="9.28515625" style="49" bestFit="1" customWidth="1"/>
    <col min="12911" max="12911" width="8.140625" style="49" bestFit="1" customWidth="1"/>
    <col min="12912" max="12912" width="7.7109375" style="49" bestFit="1" customWidth="1"/>
    <col min="12913" max="12913" width="6.28515625" style="49" bestFit="1" customWidth="1"/>
    <col min="12914" max="12914" width="4.7109375" style="49" bestFit="1" customWidth="1"/>
    <col min="12915" max="12915" width="6.28515625" style="49" bestFit="1" customWidth="1"/>
    <col min="12916" max="12916" width="10.7109375" style="49" bestFit="1" customWidth="1"/>
    <col min="12917" max="12917" width="15.140625" style="49" bestFit="1" customWidth="1"/>
    <col min="12918" max="12918" width="9.28515625" style="49" bestFit="1" customWidth="1"/>
    <col min="12919" max="12919" width="12.28515625" style="49" bestFit="1" customWidth="1"/>
    <col min="12920" max="12920" width="5" style="49" bestFit="1" customWidth="1"/>
    <col min="12921" max="12922" width="8.7109375" style="49" bestFit="1" customWidth="1"/>
    <col min="12923" max="12923" width="3.28515625" style="49" bestFit="1" customWidth="1"/>
    <col min="12924" max="12924" width="10.7109375" style="49" bestFit="1" customWidth="1"/>
    <col min="12925" max="12925" width="33.42578125" style="49" bestFit="1" customWidth="1"/>
    <col min="12926" max="12926" width="12.7109375" style="49" bestFit="1" customWidth="1"/>
    <col min="12927" max="12927" width="11.7109375" style="49" bestFit="1" customWidth="1"/>
    <col min="12928" max="12928" width="12.42578125" style="49" bestFit="1" customWidth="1"/>
    <col min="12929" max="12929" width="12.85546875" style="49" bestFit="1" customWidth="1"/>
    <col min="12930" max="12930" width="8.140625" style="49" bestFit="1" customWidth="1"/>
    <col min="12931" max="12932" width="11.85546875" style="49" bestFit="1" customWidth="1"/>
    <col min="12933" max="12933" width="9" style="49" bestFit="1" customWidth="1"/>
    <col min="12934" max="12934" width="10.85546875" style="49" bestFit="1" customWidth="1"/>
    <col min="12935" max="12935" width="8.28515625" style="49" bestFit="1" customWidth="1"/>
    <col min="12936" max="12936" width="8.7109375" style="49" bestFit="1" customWidth="1"/>
    <col min="12937" max="12937" width="9" style="49" bestFit="1" customWidth="1"/>
    <col min="12938" max="12938" width="8.28515625" style="49" bestFit="1" customWidth="1"/>
    <col min="12939" max="12939" width="7.42578125" style="49" bestFit="1" customWidth="1"/>
    <col min="12940" max="12940" width="15.42578125" style="49" bestFit="1" customWidth="1"/>
    <col min="12941" max="12941" width="9.28515625" style="49" bestFit="1" customWidth="1"/>
    <col min="12942" max="12942" width="11.7109375" style="49" bestFit="1" customWidth="1"/>
    <col min="12943" max="12943" width="12.7109375" style="49" bestFit="1" customWidth="1"/>
    <col min="12944" max="12944" width="11.42578125" style="49" bestFit="1" customWidth="1"/>
    <col min="12945" max="12945" width="5.140625" style="49" bestFit="1" customWidth="1"/>
    <col min="12946" max="12946" width="6.42578125" style="49" bestFit="1" customWidth="1"/>
    <col min="12947" max="12947" width="11" style="49" bestFit="1" customWidth="1"/>
    <col min="12948" max="12948" width="17.28515625" style="49" bestFit="1" customWidth="1"/>
    <col min="12949" max="13112" width="10.85546875" style="49"/>
    <col min="13113" max="13113" width="17.85546875" style="49" bestFit="1" customWidth="1"/>
    <col min="13114" max="13114" width="33.42578125" style="49" bestFit="1" customWidth="1"/>
    <col min="13115" max="13115" width="21.28515625" style="49" bestFit="1" customWidth="1"/>
    <col min="13116" max="13116" width="18.42578125" style="49" bestFit="1" customWidth="1"/>
    <col min="13117" max="13117" width="9.7109375" style="49" bestFit="1" customWidth="1"/>
    <col min="13118" max="13118" width="10.7109375" style="49" bestFit="1" customWidth="1"/>
    <col min="13119" max="13119" width="28.7109375" style="49" bestFit="1" customWidth="1"/>
    <col min="13120" max="13120" width="3.140625" style="49" bestFit="1" customWidth="1"/>
    <col min="13121" max="13121" width="3.42578125" style="49" bestFit="1" customWidth="1"/>
    <col min="13122" max="13122" width="32.28515625" style="49" bestFit="1" customWidth="1"/>
    <col min="13123" max="13123" width="5" style="49" bestFit="1" customWidth="1"/>
    <col min="13124" max="13124" width="5.7109375" style="49" bestFit="1" customWidth="1"/>
    <col min="13125" max="13125" width="7.140625" style="49" bestFit="1" customWidth="1"/>
    <col min="13126" max="13126" width="23.7109375" style="49" bestFit="1" customWidth="1"/>
    <col min="13127" max="13127" width="26.140625" style="49" bestFit="1" customWidth="1"/>
    <col min="13128" max="13128" width="6.42578125" style="49" bestFit="1" customWidth="1"/>
    <col min="13129" max="13129" width="26.42578125" style="49" bestFit="1" customWidth="1"/>
    <col min="13130" max="13130" width="10.85546875" style="49"/>
    <col min="13131" max="13131" width="15.28515625" style="49" bestFit="1" customWidth="1"/>
    <col min="13132" max="13132" width="4.85546875" style="49" bestFit="1" customWidth="1"/>
    <col min="13133" max="13133" width="8" style="49" bestFit="1" customWidth="1"/>
    <col min="13134" max="13134" width="10.28515625" style="49" bestFit="1" customWidth="1"/>
    <col min="13135" max="13135" width="29.28515625" style="49" bestFit="1" customWidth="1"/>
    <col min="13136" max="13136" width="12.42578125" style="49" bestFit="1" customWidth="1"/>
    <col min="13137" max="13137" width="10" style="49" bestFit="1" customWidth="1"/>
    <col min="13138" max="13138" width="10.42578125" style="49" bestFit="1" customWidth="1"/>
    <col min="13139" max="13139" width="11" style="49" bestFit="1" customWidth="1"/>
    <col min="13140" max="13140" width="24.140625" style="49" bestFit="1" customWidth="1"/>
    <col min="13141" max="13141" width="10.7109375" style="49" bestFit="1" customWidth="1"/>
    <col min="13142" max="13142" width="32.85546875" style="49" bestFit="1" customWidth="1"/>
    <col min="13143" max="13143" width="13.85546875" style="49" bestFit="1" customWidth="1"/>
    <col min="13144" max="13144" width="11" style="49" bestFit="1" customWidth="1"/>
    <col min="13145" max="13145" width="23.42578125" style="49" bestFit="1" customWidth="1"/>
    <col min="13146" max="13146" width="10.7109375" style="49" bestFit="1" customWidth="1"/>
    <col min="13147" max="13147" width="8" style="49" bestFit="1" customWidth="1"/>
    <col min="13148" max="13148" width="12.7109375" style="49" bestFit="1" customWidth="1"/>
    <col min="13149" max="13149" width="7.42578125" style="49" bestFit="1" customWidth="1"/>
    <col min="13150" max="13150" width="8.42578125" style="49" bestFit="1" customWidth="1"/>
    <col min="13151" max="13151" width="6.42578125" style="49" bestFit="1" customWidth="1"/>
    <col min="13152" max="13152" width="10.85546875" style="49" bestFit="1" customWidth="1"/>
    <col min="13153" max="13153" width="5.85546875" style="49" bestFit="1" customWidth="1"/>
    <col min="13154" max="13154" width="10.7109375" style="49" bestFit="1" customWidth="1"/>
    <col min="13155" max="13155" width="3.42578125" style="49" bestFit="1" customWidth="1"/>
    <col min="13156" max="13156" width="6.42578125" style="49" bestFit="1" customWidth="1"/>
    <col min="13157" max="13157" width="8.28515625" style="49" bestFit="1" customWidth="1"/>
    <col min="13158" max="13159" width="10.7109375" style="49" bestFit="1" customWidth="1"/>
    <col min="13160" max="13160" width="3.140625" style="49" bestFit="1" customWidth="1"/>
    <col min="13161" max="13161" width="9.42578125" style="49" bestFit="1" customWidth="1"/>
    <col min="13162" max="13162" width="3.42578125" style="49" bestFit="1" customWidth="1"/>
    <col min="13163" max="13163" width="4" style="49" bestFit="1" customWidth="1"/>
    <col min="13164" max="13164" width="7" style="49" bestFit="1" customWidth="1"/>
    <col min="13165" max="13165" width="8" style="49" bestFit="1" customWidth="1"/>
    <col min="13166" max="13166" width="9.28515625" style="49" bestFit="1" customWidth="1"/>
    <col min="13167" max="13167" width="8.140625" style="49" bestFit="1" customWidth="1"/>
    <col min="13168" max="13168" width="7.7109375" style="49" bestFit="1" customWidth="1"/>
    <col min="13169" max="13169" width="6.28515625" style="49" bestFit="1" customWidth="1"/>
    <col min="13170" max="13170" width="4.7109375" style="49" bestFit="1" customWidth="1"/>
    <col min="13171" max="13171" width="6.28515625" style="49" bestFit="1" customWidth="1"/>
    <col min="13172" max="13172" width="10.7109375" style="49" bestFit="1" customWidth="1"/>
    <col min="13173" max="13173" width="15.140625" style="49" bestFit="1" customWidth="1"/>
    <col min="13174" max="13174" width="9.28515625" style="49" bestFit="1" customWidth="1"/>
    <col min="13175" max="13175" width="12.28515625" style="49" bestFit="1" customWidth="1"/>
    <col min="13176" max="13176" width="5" style="49" bestFit="1" customWidth="1"/>
    <col min="13177" max="13178" width="8.7109375" style="49" bestFit="1" customWidth="1"/>
    <col min="13179" max="13179" width="3.28515625" style="49" bestFit="1" customWidth="1"/>
    <col min="13180" max="13180" width="10.7109375" style="49" bestFit="1" customWidth="1"/>
    <col min="13181" max="13181" width="33.42578125" style="49" bestFit="1" customWidth="1"/>
    <col min="13182" max="13182" width="12.7109375" style="49" bestFit="1" customWidth="1"/>
    <col min="13183" max="13183" width="11.7109375" style="49" bestFit="1" customWidth="1"/>
    <col min="13184" max="13184" width="12.42578125" style="49" bestFit="1" customWidth="1"/>
    <col min="13185" max="13185" width="12.85546875" style="49" bestFit="1" customWidth="1"/>
    <col min="13186" max="13186" width="8.140625" style="49" bestFit="1" customWidth="1"/>
    <col min="13187" max="13188" width="11.85546875" style="49" bestFit="1" customWidth="1"/>
    <col min="13189" max="13189" width="9" style="49" bestFit="1" customWidth="1"/>
    <col min="13190" max="13190" width="10.85546875" style="49" bestFit="1" customWidth="1"/>
    <col min="13191" max="13191" width="8.28515625" style="49" bestFit="1" customWidth="1"/>
    <col min="13192" max="13192" width="8.7109375" style="49" bestFit="1" customWidth="1"/>
    <col min="13193" max="13193" width="9" style="49" bestFit="1" customWidth="1"/>
    <col min="13194" max="13194" width="8.28515625" style="49" bestFit="1" customWidth="1"/>
    <col min="13195" max="13195" width="7.42578125" style="49" bestFit="1" customWidth="1"/>
    <col min="13196" max="13196" width="15.42578125" style="49" bestFit="1" customWidth="1"/>
    <col min="13197" max="13197" width="9.28515625" style="49" bestFit="1" customWidth="1"/>
    <col min="13198" max="13198" width="11.7109375" style="49" bestFit="1" customWidth="1"/>
    <col min="13199" max="13199" width="12.7109375" style="49" bestFit="1" customWidth="1"/>
    <col min="13200" max="13200" width="11.42578125" style="49" bestFit="1" customWidth="1"/>
    <col min="13201" max="13201" width="5.140625" style="49" bestFit="1" customWidth="1"/>
    <col min="13202" max="13202" width="6.42578125" style="49" bestFit="1" customWidth="1"/>
    <col min="13203" max="13203" width="11" style="49" bestFit="1" customWidth="1"/>
    <col min="13204" max="13204" width="17.28515625" style="49" bestFit="1" customWidth="1"/>
    <col min="13205" max="13368" width="10.85546875" style="49"/>
    <col min="13369" max="13369" width="17.85546875" style="49" bestFit="1" customWidth="1"/>
    <col min="13370" max="13370" width="33.42578125" style="49" bestFit="1" customWidth="1"/>
    <col min="13371" max="13371" width="21.28515625" style="49" bestFit="1" customWidth="1"/>
    <col min="13372" max="13372" width="18.42578125" style="49" bestFit="1" customWidth="1"/>
    <col min="13373" max="13373" width="9.7109375" style="49" bestFit="1" customWidth="1"/>
    <col min="13374" max="13374" width="10.7109375" style="49" bestFit="1" customWidth="1"/>
    <col min="13375" max="13375" width="28.7109375" style="49" bestFit="1" customWidth="1"/>
    <col min="13376" max="13376" width="3.140625" style="49" bestFit="1" customWidth="1"/>
    <col min="13377" max="13377" width="3.42578125" style="49" bestFit="1" customWidth="1"/>
    <col min="13378" max="13378" width="32.28515625" style="49" bestFit="1" customWidth="1"/>
    <col min="13379" max="13379" width="5" style="49" bestFit="1" customWidth="1"/>
    <col min="13380" max="13380" width="5.7109375" style="49" bestFit="1" customWidth="1"/>
    <col min="13381" max="13381" width="7.140625" style="49" bestFit="1" customWidth="1"/>
    <col min="13382" max="13382" width="23.7109375" style="49" bestFit="1" customWidth="1"/>
    <col min="13383" max="13383" width="26.140625" style="49" bestFit="1" customWidth="1"/>
    <col min="13384" max="13384" width="6.42578125" style="49" bestFit="1" customWidth="1"/>
    <col min="13385" max="13385" width="26.42578125" style="49" bestFit="1" customWidth="1"/>
    <col min="13386" max="13386" width="10.85546875" style="49"/>
    <col min="13387" max="13387" width="15.28515625" style="49" bestFit="1" customWidth="1"/>
    <col min="13388" max="13388" width="4.85546875" style="49" bestFit="1" customWidth="1"/>
    <col min="13389" max="13389" width="8" style="49" bestFit="1" customWidth="1"/>
    <col min="13390" max="13390" width="10.28515625" style="49" bestFit="1" customWidth="1"/>
    <col min="13391" max="13391" width="29.28515625" style="49" bestFit="1" customWidth="1"/>
    <col min="13392" max="13392" width="12.42578125" style="49" bestFit="1" customWidth="1"/>
    <col min="13393" max="13393" width="10" style="49" bestFit="1" customWidth="1"/>
    <col min="13394" max="13394" width="10.42578125" style="49" bestFit="1" customWidth="1"/>
    <col min="13395" max="13395" width="11" style="49" bestFit="1" customWidth="1"/>
    <col min="13396" max="13396" width="24.140625" style="49" bestFit="1" customWidth="1"/>
    <col min="13397" max="13397" width="10.7109375" style="49" bestFit="1" customWidth="1"/>
    <col min="13398" max="13398" width="32.85546875" style="49" bestFit="1" customWidth="1"/>
    <col min="13399" max="13399" width="13.85546875" style="49" bestFit="1" customWidth="1"/>
    <col min="13400" max="13400" width="11" style="49" bestFit="1" customWidth="1"/>
    <col min="13401" max="13401" width="23.42578125" style="49" bestFit="1" customWidth="1"/>
    <col min="13402" max="13402" width="10.7109375" style="49" bestFit="1" customWidth="1"/>
    <col min="13403" max="13403" width="8" style="49" bestFit="1" customWidth="1"/>
    <col min="13404" max="13404" width="12.7109375" style="49" bestFit="1" customWidth="1"/>
    <col min="13405" max="13405" width="7.42578125" style="49" bestFit="1" customWidth="1"/>
    <col min="13406" max="13406" width="8.42578125" style="49" bestFit="1" customWidth="1"/>
    <col min="13407" max="13407" width="6.42578125" style="49" bestFit="1" customWidth="1"/>
    <col min="13408" max="13408" width="10.85546875" style="49" bestFit="1" customWidth="1"/>
    <col min="13409" max="13409" width="5.85546875" style="49" bestFit="1" customWidth="1"/>
    <col min="13410" max="13410" width="10.7109375" style="49" bestFit="1" customWidth="1"/>
    <col min="13411" max="13411" width="3.42578125" style="49" bestFit="1" customWidth="1"/>
    <col min="13412" max="13412" width="6.42578125" style="49" bestFit="1" customWidth="1"/>
    <col min="13413" max="13413" width="8.28515625" style="49" bestFit="1" customWidth="1"/>
    <col min="13414" max="13415" width="10.7109375" style="49" bestFit="1" customWidth="1"/>
    <col min="13416" max="13416" width="3.140625" style="49" bestFit="1" customWidth="1"/>
    <col min="13417" max="13417" width="9.42578125" style="49" bestFit="1" customWidth="1"/>
    <col min="13418" max="13418" width="3.42578125" style="49" bestFit="1" customWidth="1"/>
    <col min="13419" max="13419" width="4" style="49" bestFit="1" customWidth="1"/>
    <col min="13420" max="13420" width="7" style="49" bestFit="1" customWidth="1"/>
    <col min="13421" max="13421" width="8" style="49" bestFit="1" customWidth="1"/>
    <col min="13422" max="13422" width="9.28515625" style="49" bestFit="1" customWidth="1"/>
    <col min="13423" max="13423" width="8.140625" style="49" bestFit="1" customWidth="1"/>
    <col min="13424" max="13424" width="7.7109375" style="49" bestFit="1" customWidth="1"/>
    <col min="13425" max="13425" width="6.28515625" style="49" bestFit="1" customWidth="1"/>
    <col min="13426" max="13426" width="4.7109375" style="49" bestFit="1" customWidth="1"/>
    <col min="13427" max="13427" width="6.28515625" style="49" bestFit="1" customWidth="1"/>
    <col min="13428" max="13428" width="10.7109375" style="49" bestFit="1" customWidth="1"/>
    <col min="13429" max="13429" width="15.140625" style="49" bestFit="1" customWidth="1"/>
    <col min="13430" max="13430" width="9.28515625" style="49" bestFit="1" customWidth="1"/>
    <col min="13431" max="13431" width="12.28515625" style="49" bestFit="1" customWidth="1"/>
    <col min="13432" max="13432" width="5" style="49" bestFit="1" customWidth="1"/>
    <col min="13433" max="13434" width="8.7109375" style="49" bestFit="1" customWidth="1"/>
    <col min="13435" max="13435" width="3.28515625" style="49" bestFit="1" customWidth="1"/>
    <col min="13436" max="13436" width="10.7109375" style="49" bestFit="1" customWidth="1"/>
    <col min="13437" max="13437" width="33.42578125" style="49" bestFit="1" customWidth="1"/>
    <col min="13438" max="13438" width="12.7109375" style="49" bestFit="1" customWidth="1"/>
    <col min="13439" max="13439" width="11.7109375" style="49" bestFit="1" customWidth="1"/>
    <col min="13440" max="13440" width="12.42578125" style="49" bestFit="1" customWidth="1"/>
    <col min="13441" max="13441" width="12.85546875" style="49" bestFit="1" customWidth="1"/>
    <col min="13442" max="13442" width="8.140625" style="49" bestFit="1" customWidth="1"/>
    <col min="13443" max="13444" width="11.85546875" style="49" bestFit="1" customWidth="1"/>
    <col min="13445" max="13445" width="9" style="49" bestFit="1" customWidth="1"/>
    <col min="13446" max="13446" width="10.85546875" style="49" bestFit="1" customWidth="1"/>
    <col min="13447" max="13447" width="8.28515625" style="49" bestFit="1" customWidth="1"/>
    <col min="13448" max="13448" width="8.7109375" style="49" bestFit="1" customWidth="1"/>
    <col min="13449" max="13449" width="9" style="49" bestFit="1" customWidth="1"/>
    <col min="13450" max="13450" width="8.28515625" style="49" bestFit="1" customWidth="1"/>
    <col min="13451" max="13451" width="7.42578125" style="49" bestFit="1" customWidth="1"/>
    <col min="13452" max="13452" width="15.42578125" style="49" bestFit="1" customWidth="1"/>
    <col min="13453" max="13453" width="9.28515625" style="49" bestFit="1" customWidth="1"/>
    <col min="13454" max="13454" width="11.7109375" style="49" bestFit="1" customWidth="1"/>
    <col min="13455" max="13455" width="12.7109375" style="49" bestFit="1" customWidth="1"/>
    <col min="13456" max="13456" width="11.42578125" style="49" bestFit="1" customWidth="1"/>
    <col min="13457" max="13457" width="5.140625" style="49" bestFit="1" customWidth="1"/>
    <col min="13458" max="13458" width="6.42578125" style="49" bestFit="1" customWidth="1"/>
    <col min="13459" max="13459" width="11" style="49" bestFit="1" customWidth="1"/>
    <col min="13460" max="13460" width="17.28515625" style="49" bestFit="1" customWidth="1"/>
    <col min="13461" max="13624" width="10.85546875" style="49"/>
    <col min="13625" max="13625" width="17.85546875" style="49" bestFit="1" customWidth="1"/>
    <col min="13626" max="13626" width="33.42578125" style="49" bestFit="1" customWidth="1"/>
    <col min="13627" max="13627" width="21.28515625" style="49" bestFit="1" customWidth="1"/>
    <col min="13628" max="13628" width="18.42578125" style="49" bestFit="1" customWidth="1"/>
    <col min="13629" max="13629" width="9.7109375" style="49" bestFit="1" customWidth="1"/>
    <col min="13630" max="13630" width="10.7109375" style="49" bestFit="1" customWidth="1"/>
    <col min="13631" max="13631" width="28.7109375" style="49" bestFit="1" customWidth="1"/>
    <col min="13632" max="13632" width="3.140625" style="49" bestFit="1" customWidth="1"/>
    <col min="13633" max="13633" width="3.42578125" style="49" bestFit="1" customWidth="1"/>
    <col min="13634" max="13634" width="32.28515625" style="49" bestFit="1" customWidth="1"/>
    <col min="13635" max="13635" width="5" style="49" bestFit="1" customWidth="1"/>
    <col min="13636" max="13636" width="5.7109375" style="49" bestFit="1" customWidth="1"/>
    <col min="13637" max="13637" width="7.140625" style="49" bestFit="1" customWidth="1"/>
    <col min="13638" max="13638" width="23.7109375" style="49" bestFit="1" customWidth="1"/>
    <col min="13639" max="13639" width="26.140625" style="49" bestFit="1" customWidth="1"/>
    <col min="13640" max="13640" width="6.42578125" style="49" bestFit="1" customWidth="1"/>
    <col min="13641" max="13641" width="26.42578125" style="49" bestFit="1" customWidth="1"/>
    <col min="13642" max="13642" width="10.85546875" style="49"/>
    <col min="13643" max="13643" width="15.28515625" style="49" bestFit="1" customWidth="1"/>
    <col min="13644" max="13644" width="4.85546875" style="49" bestFit="1" customWidth="1"/>
    <col min="13645" max="13645" width="8" style="49" bestFit="1" customWidth="1"/>
    <col min="13646" max="13646" width="10.28515625" style="49" bestFit="1" customWidth="1"/>
    <col min="13647" max="13647" width="29.28515625" style="49" bestFit="1" customWidth="1"/>
    <col min="13648" max="13648" width="12.42578125" style="49" bestFit="1" customWidth="1"/>
    <col min="13649" max="13649" width="10" style="49" bestFit="1" customWidth="1"/>
    <col min="13650" max="13650" width="10.42578125" style="49" bestFit="1" customWidth="1"/>
    <col min="13651" max="13651" width="11" style="49" bestFit="1" customWidth="1"/>
    <col min="13652" max="13652" width="24.140625" style="49" bestFit="1" customWidth="1"/>
    <col min="13653" max="13653" width="10.7109375" style="49" bestFit="1" customWidth="1"/>
    <col min="13654" max="13654" width="32.85546875" style="49" bestFit="1" customWidth="1"/>
    <col min="13655" max="13655" width="13.85546875" style="49" bestFit="1" customWidth="1"/>
    <col min="13656" max="13656" width="11" style="49" bestFit="1" customWidth="1"/>
    <col min="13657" max="13657" width="23.42578125" style="49" bestFit="1" customWidth="1"/>
    <col min="13658" max="13658" width="10.7109375" style="49" bestFit="1" customWidth="1"/>
    <col min="13659" max="13659" width="8" style="49" bestFit="1" customWidth="1"/>
    <col min="13660" max="13660" width="12.7109375" style="49" bestFit="1" customWidth="1"/>
    <col min="13661" max="13661" width="7.42578125" style="49" bestFit="1" customWidth="1"/>
    <col min="13662" max="13662" width="8.42578125" style="49" bestFit="1" customWidth="1"/>
    <col min="13663" max="13663" width="6.42578125" style="49" bestFit="1" customWidth="1"/>
    <col min="13664" max="13664" width="10.85546875" style="49" bestFit="1" customWidth="1"/>
    <col min="13665" max="13665" width="5.85546875" style="49" bestFit="1" customWidth="1"/>
    <col min="13666" max="13666" width="10.7109375" style="49" bestFit="1" customWidth="1"/>
    <col min="13667" max="13667" width="3.42578125" style="49" bestFit="1" customWidth="1"/>
    <col min="13668" max="13668" width="6.42578125" style="49" bestFit="1" customWidth="1"/>
    <col min="13669" max="13669" width="8.28515625" style="49" bestFit="1" customWidth="1"/>
    <col min="13670" max="13671" width="10.7109375" style="49" bestFit="1" customWidth="1"/>
    <col min="13672" max="13672" width="3.140625" style="49" bestFit="1" customWidth="1"/>
    <col min="13673" max="13673" width="9.42578125" style="49" bestFit="1" customWidth="1"/>
    <col min="13674" max="13674" width="3.42578125" style="49" bestFit="1" customWidth="1"/>
    <col min="13675" max="13675" width="4" style="49" bestFit="1" customWidth="1"/>
    <col min="13676" max="13676" width="7" style="49" bestFit="1" customWidth="1"/>
    <col min="13677" max="13677" width="8" style="49" bestFit="1" customWidth="1"/>
    <col min="13678" max="13678" width="9.28515625" style="49" bestFit="1" customWidth="1"/>
    <col min="13679" max="13679" width="8.140625" style="49" bestFit="1" customWidth="1"/>
    <col min="13680" max="13680" width="7.7109375" style="49" bestFit="1" customWidth="1"/>
    <col min="13681" max="13681" width="6.28515625" style="49" bestFit="1" customWidth="1"/>
    <col min="13682" max="13682" width="4.7109375" style="49" bestFit="1" customWidth="1"/>
    <col min="13683" max="13683" width="6.28515625" style="49" bestFit="1" customWidth="1"/>
    <col min="13684" max="13684" width="10.7109375" style="49" bestFit="1" customWidth="1"/>
    <col min="13685" max="13685" width="15.140625" style="49" bestFit="1" customWidth="1"/>
    <col min="13686" max="13686" width="9.28515625" style="49" bestFit="1" customWidth="1"/>
    <col min="13687" max="13687" width="12.28515625" style="49" bestFit="1" customWidth="1"/>
    <col min="13688" max="13688" width="5" style="49" bestFit="1" customWidth="1"/>
    <col min="13689" max="13690" width="8.7109375" style="49" bestFit="1" customWidth="1"/>
    <col min="13691" max="13691" width="3.28515625" style="49" bestFit="1" customWidth="1"/>
    <col min="13692" max="13692" width="10.7109375" style="49" bestFit="1" customWidth="1"/>
    <col min="13693" max="13693" width="33.42578125" style="49" bestFit="1" customWidth="1"/>
    <col min="13694" max="13694" width="12.7109375" style="49" bestFit="1" customWidth="1"/>
    <col min="13695" max="13695" width="11.7109375" style="49" bestFit="1" customWidth="1"/>
    <col min="13696" max="13696" width="12.42578125" style="49" bestFit="1" customWidth="1"/>
    <col min="13697" max="13697" width="12.85546875" style="49" bestFit="1" customWidth="1"/>
    <col min="13698" max="13698" width="8.140625" style="49" bestFit="1" customWidth="1"/>
    <col min="13699" max="13700" width="11.85546875" style="49" bestFit="1" customWidth="1"/>
    <col min="13701" max="13701" width="9" style="49" bestFit="1" customWidth="1"/>
    <col min="13702" max="13702" width="10.85546875" style="49" bestFit="1" customWidth="1"/>
    <col min="13703" max="13703" width="8.28515625" style="49" bestFit="1" customWidth="1"/>
    <col min="13704" max="13704" width="8.7109375" style="49" bestFit="1" customWidth="1"/>
    <col min="13705" max="13705" width="9" style="49" bestFit="1" customWidth="1"/>
    <col min="13706" max="13706" width="8.28515625" style="49" bestFit="1" customWidth="1"/>
    <col min="13707" max="13707" width="7.42578125" style="49" bestFit="1" customWidth="1"/>
    <col min="13708" max="13708" width="15.42578125" style="49" bestFit="1" customWidth="1"/>
    <col min="13709" max="13709" width="9.28515625" style="49" bestFit="1" customWidth="1"/>
    <col min="13710" max="13710" width="11.7109375" style="49" bestFit="1" customWidth="1"/>
    <col min="13711" max="13711" width="12.7109375" style="49" bestFit="1" customWidth="1"/>
    <col min="13712" max="13712" width="11.42578125" style="49" bestFit="1" customWidth="1"/>
    <col min="13713" max="13713" width="5.140625" style="49" bestFit="1" customWidth="1"/>
    <col min="13714" max="13714" width="6.42578125" style="49" bestFit="1" customWidth="1"/>
    <col min="13715" max="13715" width="11" style="49" bestFit="1" customWidth="1"/>
    <col min="13716" max="13716" width="17.28515625" style="49" bestFit="1" customWidth="1"/>
    <col min="13717" max="13880" width="10.85546875" style="49"/>
    <col min="13881" max="13881" width="17.85546875" style="49" bestFit="1" customWidth="1"/>
    <col min="13882" max="13882" width="33.42578125" style="49" bestFit="1" customWidth="1"/>
    <col min="13883" max="13883" width="21.28515625" style="49" bestFit="1" customWidth="1"/>
    <col min="13884" max="13884" width="18.42578125" style="49" bestFit="1" customWidth="1"/>
    <col min="13885" max="13885" width="9.7109375" style="49" bestFit="1" customWidth="1"/>
    <col min="13886" max="13886" width="10.7109375" style="49" bestFit="1" customWidth="1"/>
    <col min="13887" max="13887" width="28.7109375" style="49" bestFit="1" customWidth="1"/>
    <col min="13888" max="13888" width="3.140625" style="49" bestFit="1" customWidth="1"/>
    <col min="13889" max="13889" width="3.42578125" style="49" bestFit="1" customWidth="1"/>
    <col min="13890" max="13890" width="32.28515625" style="49" bestFit="1" customWidth="1"/>
    <col min="13891" max="13891" width="5" style="49" bestFit="1" customWidth="1"/>
    <col min="13892" max="13892" width="5.7109375" style="49" bestFit="1" customWidth="1"/>
    <col min="13893" max="13893" width="7.140625" style="49" bestFit="1" customWidth="1"/>
    <col min="13894" max="13894" width="23.7109375" style="49" bestFit="1" customWidth="1"/>
    <col min="13895" max="13895" width="26.140625" style="49" bestFit="1" customWidth="1"/>
    <col min="13896" max="13896" width="6.42578125" style="49" bestFit="1" customWidth="1"/>
    <col min="13897" max="13897" width="26.42578125" style="49" bestFit="1" customWidth="1"/>
    <col min="13898" max="13898" width="10.85546875" style="49"/>
    <col min="13899" max="13899" width="15.28515625" style="49" bestFit="1" customWidth="1"/>
    <col min="13900" max="13900" width="4.85546875" style="49" bestFit="1" customWidth="1"/>
    <col min="13901" max="13901" width="8" style="49" bestFit="1" customWidth="1"/>
    <col min="13902" max="13902" width="10.28515625" style="49" bestFit="1" customWidth="1"/>
    <col min="13903" max="13903" width="29.28515625" style="49" bestFit="1" customWidth="1"/>
    <col min="13904" max="13904" width="12.42578125" style="49" bestFit="1" customWidth="1"/>
    <col min="13905" max="13905" width="10" style="49" bestFit="1" customWidth="1"/>
    <col min="13906" max="13906" width="10.42578125" style="49" bestFit="1" customWidth="1"/>
    <col min="13907" max="13907" width="11" style="49" bestFit="1" customWidth="1"/>
    <col min="13908" max="13908" width="24.140625" style="49" bestFit="1" customWidth="1"/>
    <col min="13909" max="13909" width="10.7109375" style="49" bestFit="1" customWidth="1"/>
    <col min="13910" max="13910" width="32.85546875" style="49" bestFit="1" customWidth="1"/>
    <col min="13911" max="13911" width="13.85546875" style="49" bestFit="1" customWidth="1"/>
    <col min="13912" max="13912" width="11" style="49" bestFit="1" customWidth="1"/>
    <col min="13913" max="13913" width="23.42578125" style="49" bestFit="1" customWidth="1"/>
    <col min="13914" max="13914" width="10.7109375" style="49" bestFit="1" customWidth="1"/>
    <col min="13915" max="13915" width="8" style="49" bestFit="1" customWidth="1"/>
    <col min="13916" max="13916" width="12.7109375" style="49" bestFit="1" customWidth="1"/>
    <col min="13917" max="13917" width="7.42578125" style="49" bestFit="1" customWidth="1"/>
    <col min="13918" max="13918" width="8.42578125" style="49" bestFit="1" customWidth="1"/>
    <col min="13919" max="13919" width="6.42578125" style="49" bestFit="1" customWidth="1"/>
    <col min="13920" max="13920" width="10.85546875" style="49" bestFit="1" customWidth="1"/>
    <col min="13921" max="13921" width="5.85546875" style="49" bestFit="1" customWidth="1"/>
    <col min="13922" max="13922" width="10.7109375" style="49" bestFit="1" customWidth="1"/>
    <col min="13923" max="13923" width="3.42578125" style="49" bestFit="1" customWidth="1"/>
    <col min="13924" max="13924" width="6.42578125" style="49" bestFit="1" customWidth="1"/>
    <col min="13925" max="13925" width="8.28515625" style="49" bestFit="1" customWidth="1"/>
    <col min="13926" max="13927" width="10.7109375" style="49" bestFit="1" customWidth="1"/>
    <col min="13928" max="13928" width="3.140625" style="49" bestFit="1" customWidth="1"/>
    <col min="13929" max="13929" width="9.42578125" style="49" bestFit="1" customWidth="1"/>
    <col min="13930" max="13930" width="3.42578125" style="49" bestFit="1" customWidth="1"/>
    <col min="13931" max="13931" width="4" style="49" bestFit="1" customWidth="1"/>
    <col min="13932" max="13932" width="7" style="49" bestFit="1" customWidth="1"/>
    <col min="13933" max="13933" width="8" style="49" bestFit="1" customWidth="1"/>
    <col min="13934" max="13934" width="9.28515625" style="49" bestFit="1" customWidth="1"/>
    <col min="13935" max="13935" width="8.140625" style="49" bestFit="1" customWidth="1"/>
    <col min="13936" max="13936" width="7.7109375" style="49" bestFit="1" customWidth="1"/>
    <col min="13937" max="13937" width="6.28515625" style="49" bestFit="1" customWidth="1"/>
    <col min="13938" max="13938" width="4.7109375" style="49" bestFit="1" customWidth="1"/>
    <col min="13939" max="13939" width="6.28515625" style="49" bestFit="1" customWidth="1"/>
    <col min="13940" max="13940" width="10.7109375" style="49" bestFit="1" customWidth="1"/>
    <col min="13941" max="13941" width="15.140625" style="49" bestFit="1" customWidth="1"/>
    <col min="13942" max="13942" width="9.28515625" style="49" bestFit="1" customWidth="1"/>
    <col min="13943" max="13943" width="12.28515625" style="49" bestFit="1" customWidth="1"/>
    <col min="13944" max="13944" width="5" style="49" bestFit="1" customWidth="1"/>
    <col min="13945" max="13946" width="8.7109375" style="49" bestFit="1" customWidth="1"/>
    <col min="13947" max="13947" width="3.28515625" style="49" bestFit="1" customWidth="1"/>
    <col min="13948" max="13948" width="10.7109375" style="49" bestFit="1" customWidth="1"/>
    <col min="13949" max="13949" width="33.42578125" style="49" bestFit="1" customWidth="1"/>
    <col min="13950" max="13950" width="12.7109375" style="49" bestFit="1" customWidth="1"/>
    <col min="13951" max="13951" width="11.7109375" style="49" bestFit="1" customWidth="1"/>
    <col min="13952" max="13952" width="12.42578125" style="49" bestFit="1" customWidth="1"/>
    <col min="13953" max="13953" width="12.85546875" style="49" bestFit="1" customWidth="1"/>
    <col min="13954" max="13954" width="8.140625" style="49" bestFit="1" customWidth="1"/>
    <col min="13955" max="13956" width="11.85546875" style="49" bestFit="1" customWidth="1"/>
    <col min="13957" max="13957" width="9" style="49" bestFit="1" customWidth="1"/>
    <col min="13958" max="13958" width="10.85546875" style="49" bestFit="1" customWidth="1"/>
    <col min="13959" max="13959" width="8.28515625" style="49" bestFit="1" customWidth="1"/>
    <col min="13960" max="13960" width="8.7109375" style="49" bestFit="1" customWidth="1"/>
    <col min="13961" max="13961" width="9" style="49" bestFit="1" customWidth="1"/>
    <col min="13962" max="13962" width="8.28515625" style="49" bestFit="1" customWidth="1"/>
    <col min="13963" max="13963" width="7.42578125" style="49" bestFit="1" customWidth="1"/>
    <col min="13964" max="13964" width="15.42578125" style="49" bestFit="1" customWidth="1"/>
    <col min="13965" max="13965" width="9.28515625" style="49" bestFit="1" customWidth="1"/>
    <col min="13966" max="13966" width="11.7109375" style="49" bestFit="1" customWidth="1"/>
    <col min="13967" max="13967" width="12.7109375" style="49" bestFit="1" customWidth="1"/>
    <col min="13968" max="13968" width="11.42578125" style="49" bestFit="1" customWidth="1"/>
    <col min="13969" max="13969" width="5.140625" style="49" bestFit="1" customWidth="1"/>
    <col min="13970" max="13970" width="6.42578125" style="49" bestFit="1" customWidth="1"/>
    <col min="13971" max="13971" width="11" style="49" bestFit="1" customWidth="1"/>
    <col min="13972" max="13972" width="17.28515625" style="49" bestFit="1" customWidth="1"/>
    <col min="13973" max="14136" width="10.85546875" style="49"/>
    <col min="14137" max="14137" width="17.85546875" style="49" bestFit="1" customWidth="1"/>
    <col min="14138" max="14138" width="33.42578125" style="49" bestFit="1" customWidth="1"/>
    <col min="14139" max="14139" width="21.28515625" style="49" bestFit="1" customWidth="1"/>
    <col min="14140" max="14140" width="18.42578125" style="49" bestFit="1" customWidth="1"/>
    <col min="14141" max="14141" width="9.7109375" style="49" bestFit="1" customWidth="1"/>
    <col min="14142" max="14142" width="10.7109375" style="49" bestFit="1" customWidth="1"/>
    <col min="14143" max="14143" width="28.7109375" style="49" bestFit="1" customWidth="1"/>
    <col min="14144" max="14144" width="3.140625" style="49" bestFit="1" customWidth="1"/>
    <col min="14145" max="14145" width="3.42578125" style="49" bestFit="1" customWidth="1"/>
    <col min="14146" max="14146" width="32.28515625" style="49" bestFit="1" customWidth="1"/>
    <col min="14147" max="14147" width="5" style="49" bestFit="1" customWidth="1"/>
    <col min="14148" max="14148" width="5.7109375" style="49" bestFit="1" customWidth="1"/>
    <col min="14149" max="14149" width="7.140625" style="49" bestFit="1" customWidth="1"/>
    <col min="14150" max="14150" width="23.7109375" style="49" bestFit="1" customWidth="1"/>
    <col min="14151" max="14151" width="26.140625" style="49" bestFit="1" customWidth="1"/>
    <col min="14152" max="14152" width="6.42578125" style="49" bestFit="1" customWidth="1"/>
    <col min="14153" max="14153" width="26.42578125" style="49" bestFit="1" customWidth="1"/>
    <col min="14154" max="14154" width="10.85546875" style="49"/>
    <col min="14155" max="14155" width="15.28515625" style="49" bestFit="1" customWidth="1"/>
    <col min="14156" max="14156" width="4.85546875" style="49" bestFit="1" customWidth="1"/>
    <col min="14157" max="14157" width="8" style="49" bestFit="1" customWidth="1"/>
    <col min="14158" max="14158" width="10.28515625" style="49" bestFit="1" customWidth="1"/>
    <col min="14159" max="14159" width="29.28515625" style="49" bestFit="1" customWidth="1"/>
    <col min="14160" max="14160" width="12.42578125" style="49" bestFit="1" customWidth="1"/>
    <col min="14161" max="14161" width="10" style="49" bestFit="1" customWidth="1"/>
    <col min="14162" max="14162" width="10.42578125" style="49" bestFit="1" customWidth="1"/>
    <col min="14163" max="14163" width="11" style="49" bestFit="1" customWidth="1"/>
    <col min="14164" max="14164" width="24.140625" style="49" bestFit="1" customWidth="1"/>
    <col min="14165" max="14165" width="10.7109375" style="49" bestFit="1" customWidth="1"/>
    <col min="14166" max="14166" width="32.85546875" style="49" bestFit="1" customWidth="1"/>
    <col min="14167" max="14167" width="13.85546875" style="49" bestFit="1" customWidth="1"/>
    <col min="14168" max="14168" width="11" style="49" bestFit="1" customWidth="1"/>
    <col min="14169" max="14169" width="23.42578125" style="49" bestFit="1" customWidth="1"/>
    <col min="14170" max="14170" width="10.7109375" style="49" bestFit="1" customWidth="1"/>
    <col min="14171" max="14171" width="8" style="49" bestFit="1" customWidth="1"/>
    <col min="14172" max="14172" width="12.7109375" style="49" bestFit="1" customWidth="1"/>
    <col min="14173" max="14173" width="7.42578125" style="49" bestFit="1" customWidth="1"/>
    <col min="14174" max="14174" width="8.42578125" style="49" bestFit="1" customWidth="1"/>
    <col min="14175" max="14175" width="6.42578125" style="49" bestFit="1" customWidth="1"/>
    <col min="14176" max="14176" width="10.85546875" style="49" bestFit="1" customWidth="1"/>
    <col min="14177" max="14177" width="5.85546875" style="49" bestFit="1" customWidth="1"/>
    <col min="14178" max="14178" width="10.7109375" style="49" bestFit="1" customWidth="1"/>
    <col min="14179" max="14179" width="3.42578125" style="49" bestFit="1" customWidth="1"/>
    <col min="14180" max="14180" width="6.42578125" style="49" bestFit="1" customWidth="1"/>
    <col min="14181" max="14181" width="8.28515625" style="49" bestFit="1" customWidth="1"/>
    <col min="14182" max="14183" width="10.7109375" style="49" bestFit="1" customWidth="1"/>
    <col min="14184" max="14184" width="3.140625" style="49" bestFit="1" customWidth="1"/>
    <col min="14185" max="14185" width="9.42578125" style="49" bestFit="1" customWidth="1"/>
    <col min="14186" max="14186" width="3.42578125" style="49" bestFit="1" customWidth="1"/>
    <col min="14187" max="14187" width="4" style="49" bestFit="1" customWidth="1"/>
    <col min="14188" max="14188" width="7" style="49" bestFit="1" customWidth="1"/>
    <col min="14189" max="14189" width="8" style="49" bestFit="1" customWidth="1"/>
    <col min="14190" max="14190" width="9.28515625" style="49" bestFit="1" customWidth="1"/>
    <col min="14191" max="14191" width="8.140625" style="49" bestFit="1" customWidth="1"/>
    <col min="14192" max="14192" width="7.7109375" style="49" bestFit="1" customWidth="1"/>
    <col min="14193" max="14193" width="6.28515625" style="49" bestFit="1" customWidth="1"/>
    <col min="14194" max="14194" width="4.7109375" style="49" bestFit="1" customWidth="1"/>
    <col min="14195" max="14195" width="6.28515625" style="49" bestFit="1" customWidth="1"/>
    <col min="14196" max="14196" width="10.7109375" style="49" bestFit="1" customWidth="1"/>
    <col min="14197" max="14197" width="15.140625" style="49" bestFit="1" customWidth="1"/>
    <col min="14198" max="14198" width="9.28515625" style="49" bestFit="1" customWidth="1"/>
    <col min="14199" max="14199" width="12.28515625" style="49" bestFit="1" customWidth="1"/>
    <col min="14200" max="14200" width="5" style="49" bestFit="1" customWidth="1"/>
    <col min="14201" max="14202" width="8.7109375" style="49" bestFit="1" customWidth="1"/>
    <col min="14203" max="14203" width="3.28515625" style="49" bestFit="1" customWidth="1"/>
    <col min="14204" max="14204" width="10.7109375" style="49" bestFit="1" customWidth="1"/>
    <col min="14205" max="14205" width="33.42578125" style="49" bestFit="1" customWidth="1"/>
    <col min="14206" max="14206" width="12.7109375" style="49" bestFit="1" customWidth="1"/>
    <col min="14207" max="14207" width="11.7109375" style="49" bestFit="1" customWidth="1"/>
    <col min="14208" max="14208" width="12.42578125" style="49" bestFit="1" customWidth="1"/>
    <col min="14209" max="14209" width="12.85546875" style="49" bestFit="1" customWidth="1"/>
    <col min="14210" max="14210" width="8.140625" style="49" bestFit="1" customWidth="1"/>
    <col min="14211" max="14212" width="11.85546875" style="49" bestFit="1" customWidth="1"/>
    <col min="14213" max="14213" width="9" style="49" bestFit="1" customWidth="1"/>
    <col min="14214" max="14214" width="10.85546875" style="49" bestFit="1" customWidth="1"/>
    <col min="14215" max="14215" width="8.28515625" style="49" bestFit="1" customWidth="1"/>
    <col min="14216" max="14216" width="8.7109375" style="49" bestFit="1" customWidth="1"/>
    <col min="14217" max="14217" width="9" style="49" bestFit="1" customWidth="1"/>
    <col min="14218" max="14218" width="8.28515625" style="49" bestFit="1" customWidth="1"/>
    <col min="14219" max="14219" width="7.42578125" style="49" bestFit="1" customWidth="1"/>
    <col min="14220" max="14220" width="15.42578125" style="49" bestFit="1" customWidth="1"/>
    <col min="14221" max="14221" width="9.28515625" style="49" bestFit="1" customWidth="1"/>
    <col min="14222" max="14222" width="11.7109375" style="49" bestFit="1" customWidth="1"/>
    <col min="14223" max="14223" width="12.7109375" style="49" bestFit="1" customWidth="1"/>
    <col min="14224" max="14224" width="11.42578125" style="49" bestFit="1" customWidth="1"/>
    <col min="14225" max="14225" width="5.140625" style="49" bestFit="1" customWidth="1"/>
    <col min="14226" max="14226" width="6.42578125" style="49" bestFit="1" customWidth="1"/>
    <col min="14227" max="14227" width="11" style="49" bestFit="1" customWidth="1"/>
    <col min="14228" max="14228" width="17.28515625" style="49" bestFit="1" customWidth="1"/>
    <col min="14229" max="14392" width="10.85546875" style="49"/>
    <col min="14393" max="14393" width="17.85546875" style="49" bestFit="1" customWidth="1"/>
    <col min="14394" max="14394" width="33.42578125" style="49" bestFit="1" customWidth="1"/>
    <col min="14395" max="14395" width="21.28515625" style="49" bestFit="1" customWidth="1"/>
    <col min="14396" max="14396" width="18.42578125" style="49" bestFit="1" customWidth="1"/>
    <col min="14397" max="14397" width="9.7109375" style="49" bestFit="1" customWidth="1"/>
    <col min="14398" max="14398" width="10.7109375" style="49" bestFit="1" customWidth="1"/>
    <col min="14399" max="14399" width="28.7109375" style="49" bestFit="1" customWidth="1"/>
    <col min="14400" max="14400" width="3.140625" style="49" bestFit="1" customWidth="1"/>
    <col min="14401" max="14401" width="3.42578125" style="49" bestFit="1" customWidth="1"/>
    <col min="14402" max="14402" width="32.28515625" style="49" bestFit="1" customWidth="1"/>
    <col min="14403" max="14403" width="5" style="49" bestFit="1" customWidth="1"/>
    <col min="14404" max="14404" width="5.7109375" style="49" bestFit="1" customWidth="1"/>
    <col min="14405" max="14405" width="7.140625" style="49" bestFit="1" customWidth="1"/>
    <col min="14406" max="14406" width="23.7109375" style="49" bestFit="1" customWidth="1"/>
    <col min="14407" max="14407" width="26.140625" style="49" bestFit="1" customWidth="1"/>
    <col min="14408" max="14408" width="6.42578125" style="49" bestFit="1" customWidth="1"/>
    <col min="14409" max="14409" width="26.42578125" style="49" bestFit="1" customWidth="1"/>
    <col min="14410" max="14410" width="10.85546875" style="49"/>
    <col min="14411" max="14411" width="15.28515625" style="49" bestFit="1" customWidth="1"/>
    <col min="14412" max="14412" width="4.85546875" style="49" bestFit="1" customWidth="1"/>
    <col min="14413" max="14413" width="8" style="49" bestFit="1" customWidth="1"/>
    <col min="14414" max="14414" width="10.28515625" style="49" bestFit="1" customWidth="1"/>
    <col min="14415" max="14415" width="29.28515625" style="49" bestFit="1" customWidth="1"/>
    <col min="14416" max="14416" width="12.42578125" style="49" bestFit="1" customWidth="1"/>
    <col min="14417" max="14417" width="10" style="49" bestFit="1" customWidth="1"/>
    <col min="14418" max="14418" width="10.42578125" style="49" bestFit="1" customWidth="1"/>
    <col min="14419" max="14419" width="11" style="49" bestFit="1" customWidth="1"/>
    <col min="14420" max="14420" width="24.140625" style="49" bestFit="1" customWidth="1"/>
    <col min="14421" max="14421" width="10.7109375" style="49" bestFit="1" customWidth="1"/>
    <col min="14422" max="14422" width="32.85546875" style="49" bestFit="1" customWidth="1"/>
    <col min="14423" max="14423" width="13.85546875" style="49" bestFit="1" customWidth="1"/>
    <col min="14424" max="14424" width="11" style="49" bestFit="1" customWidth="1"/>
    <col min="14425" max="14425" width="23.42578125" style="49" bestFit="1" customWidth="1"/>
    <col min="14426" max="14426" width="10.7109375" style="49" bestFit="1" customWidth="1"/>
    <col min="14427" max="14427" width="8" style="49" bestFit="1" customWidth="1"/>
    <col min="14428" max="14428" width="12.7109375" style="49" bestFit="1" customWidth="1"/>
    <col min="14429" max="14429" width="7.42578125" style="49" bestFit="1" customWidth="1"/>
    <col min="14430" max="14430" width="8.42578125" style="49" bestFit="1" customWidth="1"/>
    <col min="14431" max="14431" width="6.42578125" style="49" bestFit="1" customWidth="1"/>
    <col min="14432" max="14432" width="10.85546875" style="49" bestFit="1" customWidth="1"/>
    <col min="14433" max="14433" width="5.85546875" style="49" bestFit="1" customWidth="1"/>
    <col min="14434" max="14434" width="10.7109375" style="49" bestFit="1" customWidth="1"/>
    <col min="14435" max="14435" width="3.42578125" style="49" bestFit="1" customWidth="1"/>
    <col min="14436" max="14436" width="6.42578125" style="49" bestFit="1" customWidth="1"/>
    <col min="14437" max="14437" width="8.28515625" style="49" bestFit="1" customWidth="1"/>
    <col min="14438" max="14439" width="10.7109375" style="49" bestFit="1" customWidth="1"/>
    <col min="14440" max="14440" width="3.140625" style="49" bestFit="1" customWidth="1"/>
    <col min="14441" max="14441" width="9.42578125" style="49" bestFit="1" customWidth="1"/>
    <col min="14442" max="14442" width="3.42578125" style="49" bestFit="1" customWidth="1"/>
    <col min="14443" max="14443" width="4" style="49" bestFit="1" customWidth="1"/>
    <col min="14444" max="14444" width="7" style="49" bestFit="1" customWidth="1"/>
    <col min="14445" max="14445" width="8" style="49" bestFit="1" customWidth="1"/>
    <col min="14446" max="14446" width="9.28515625" style="49" bestFit="1" customWidth="1"/>
    <col min="14447" max="14447" width="8.140625" style="49" bestFit="1" customWidth="1"/>
    <col min="14448" max="14448" width="7.7109375" style="49" bestFit="1" customWidth="1"/>
    <col min="14449" max="14449" width="6.28515625" style="49" bestFit="1" customWidth="1"/>
    <col min="14450" max="14450" width="4.7109375" style="49" bestFit="1" customWidth="1"/>
    <col min="14451" max="14451" width="6.28515625" style="49" bestFit="1" customWidth="1"/>
    <col min="14452" max="14452" width="10.7109375" style="49" bestFit="1" customWidth="1"/>
    <col min="14453" max="14453" width="15.140625" style="49" bestFit="1" customWidth="1"/>
    <col min="14454" max="14454" width="9.28515625" style="49" bestFit="1" customWidth="1"/>
    <col min="14455" max="14455" width="12.28515625" style="49" bestFit="1" customWidth="1"/>
    <col min="14456" max="14456" width="5" style="49" bestFit="1" customWidth="1"/>
    <col min="14457" max="14458" width="8.7109375" style="49" bestFit="1" customWidth="1"/>
    <col min="14459" max="14459" width="3.28515625" style="49" bestFit="1" customWidth="1"/>
    <col min="14460" max="14460" width="10.7109375" style="49" bestFit="1" customWidth="1"/>
    <col min="14461" max="14461" width="33.42578125" style="49" bestFit="1" customWidth="1"/>
    <col min="14462" max="14462" width="12.7109375" style="49" bestFit="1" customWidth="1"/>
    <col min="14463" max="14463" width="11.7109375" style="49" bestFit="1" customWidth="1"/>
    <col min="14464" max="14464" width="12.42578125" style="49" bestFit="1" customWidth="1"/>
    <col min="14465" max="14465" width="12.85546875" style="49" bestFit="1" customWidth="1"/>
    <col min="14466" max="14466" width="8.140625" style="49" bestFit="1" customWidth="1"/>
    <col min="14467" max="14468" width="11.85546875" style="49" bestFit="1" customWidth="1"/>
    <col min="14469" max="14469" width="9" style="49" bestFit="1" customWidth="1"/>
    <col min="14470" max="14470" width="10.85546875" style="49" bestFit="1" customWidth="1"/>
    <col min="14471" max="14471" width="8.28515625" style="49" bestFit="1" customWidth="1"/>
    <col min="14472" max="14472" width="8.7109375" style="49" bestFit="1" customWidth="1"/>
    <col min="14473" max="14473" width="9" style="49" bestFit="1" customWidth="1"/>
    <col min="14474" max="14474" width="8.28515625" style="49" bestFit="1" customWidth="1"/>
    <col min="14475" max="14475" width="7.42578125" style="49" bestFit="1" customWidth="1"/>
    <col min="14476" max="14476" width="15.42578125" style="49" bestFit="1" customWidth="1"/>
    <col min="14477" max="14477" width="9.28515625" style="49" bestFit="1" customWidth="1"/>
    <col min="14478" max="14478" width="11.7109375" style="49" bestFit="1" customWidth="1"/>
    <col min="14479" max="14479" width="12.7109375" style="49" bestFit="1" customWidth="1"/>
    <col min="14480" max="14480" width="11.42578125" style="49" bestFit="1" customWidth="1"/>
    <col min="14481" max="14481" width="5.140625" style="49" bestFit="1" customWidth="1"/>
    <col min="14482" max="14482" width="6.42578125" style="49" bestFit="1" customWidth="1"/>
    <col min="14483" max="14483" width="11" style="49" bestFit="1" customWidth="1"/>
    <col min="14484" max="14484" width="17.28515625" style="49" bestFit="1" customWidth="1"/>
    <col min="14485" max="14648" width="10.85546875" style="49"/>
    <col min="14649" max="14649" width="17.85546875" style="49" bestFit="1" customWidth="1"/>
    <col min="14650" max="14650" width="33.42578125" style="49" bestFit="1" customWidth="1"/>
    <col min="14651" max="14651" width="21.28515625" style="49" bestFit="1" customWidth="1"/>
    <col min="14652" max="14652" width="18.42578125" style="49" bestFit="1" customWidth="1"/>
    <col min="14653" max="14653" width="9.7109375" style="49" bestFit="1" customWidth="1"/>
    <col min="14654" max="14654" width="10.7109375" style="49" bestFit="1" customWidth="1"/>
    <col min="14655" max="14655" width="28.7109375" style="49" bestFit="1" customWidth="1"/>
    <col min="14656" max="14656" width="3.140625" style="49" bestFit="1" customWidth="1"/>
    <col min="14657" max="14657" width="3.42578125" style="49" bestFit="1" customWidth="1"/>
    <col min="14658" max="14658" width="32.28515625" style="49" bestFit="1" customWidth="1"/>
    <col min="14659" max="14659" width="5" style="49" bestFit="1" customWidth="1"/>
    <col min="14660" max="14660" width="5.7109375" style="49" bestFit="1" customWidth="1"/>
    <col min="14661" max="14661" width="7.140625" style="49" bestFit="1" customWidth="1"/>
    <col min="14662" max="14662" width="23.7109375" style="49" bestFit="1" customWidth="1"/>
    <col min="14663" max="14663" width="26.140625" style="49" bestFit="1" customWidth="1"/>
    <col min="14664" max="14664" width="6.42578125" style="49" bestFit="1" customWidth="1"/>
    <col min="14665" max="14665" width="26.42578125" style="49" bestFit="1" customWidth="1"/>
    <col min="14666" max="14666" width="10.85546875" style="49"/>
    <col min="14667" max="14667" width="15.28515625" style="49" bestFit="1" customWidth="1"/>
    <col min="14668" max="14668" width="4.85546875" style="49" bestFit="1" customWidth="1"/>
    <col min="14669" max="14669" width="8" style="49" bestFit="1" customWidth="1"/>
    <col min="14670" max="14670" width="10.28515625" style="49" bestFit="1" customWidth="1"/>
    <col min="14671" max="14671" width="29.28515625" style="49" bestFit="1" customWidth="1"/>
    <col min="14672" max="14672" width="12.42578125" style="49" bestFit="1" customWidth="1"/>
    <col min="14673" max="14673" width="10" style="49" bestFit="1" customWidth="1"/>
    <col min="14674" max="14674" width="10.42578125" style="49" bestFit="1" customWidth="1"/>
    <col min="14675" max="14675" width="11" style="49" bestFit="1" customWidth="1"/>
    <col min="14676" max="14676" width="24.140625" style="49" bestFit="1" customWidth="1"/>
    <col min="14677" max="14677" width="10.7109375" style="49" bestFit="1" customWidth="1"/>
    <col min="14678" max="14678" width="32.85546875" style="49" bestFit="1" customWidth="1"/>
    <col min="14679" max="14679" width="13.85546875" style="49" bestFit="1" customWidth="1"/>
    <col min="14680" max="14680" width="11" style="49" bestFit="1" customWidth="1"/>
    <col min="14681" max="14681" width="23.42578125" style="49" bestFit="1" customWidth="1"/>
    <col min="14682" max="14682" width="10.7109375" style="49" bestFit="1" customWidth="1"/>
    <col min="14683" max="14683" width="8" style="49" bestFit="1" customWidth="1"/>
    <col min="14684" max="14684" width="12.7109375" style="49" bestFit="1" customWidth="1"/>
    <col min="14685" max="14685" width="7.42578125" style="49" bestFit="1" customWidth="1"/>
    <col min="14686" max="14686" width="8.42578125" style="49" bestFit="1" customWidth="1"/>
    <col min="14687" max="14687" width="6.42578125" style="49" bestFit="1" customWidth="1"/>
    <col min="14688" max="14688" width="10.85546875" style="49" bestFit="1" customWidth="1"/>
    <col min="14689" max="14689" width="5.85546875" style="49" bestFit="1" customWidth="1"/>
    <col min="14690" max="14690" width="10.7109375" style="49" bestFit="1" customWidth="1"/>
    <col min="14691" max="14691" width="3.42578125" style="49" bestFit="1" customWidth="1"/>
    <col min="14692" max="14692" width="6.42578125" style="49" bestFit="1" customWidth="1"/>
    <col min="14693" max="14693" width="8.28515625" style="49" bestFit="1" customWidth="1"/>
    <col min="14694" max="14695" width="10.7109375" style="49" bestFit="1" customWidth="1"/>
    <col min="14696" max="14696" width="3.140625" style="49" bestFit="1" customWidth="1"/>
    <col min="14697" max="14697" width="9.42578125" style="49" bestFit="1" customWidth="1"/>
    <col min="14698" max="14698" width="3.42578125" style="49" bestFit="1" customWidth="1"/>
    <col min="14699" max="14699" width="4" style="49" bestFit="1" customWidth="1"/>
    <col min="14700" max="14700" width="7" style="49" bestFit="1" customWidth="1"/>
    <col min="14701" max="14701" width="8" style="49" bestFit="1" customWidth="1"/>
    <col min="14702" max="14702" width="9.28515625" style="49" bestFit="1" customWidth="1"/>
    <col min="14703" max="14703" width="8.140625" style="49" bestFit="1" customWidth="1"/>
    <col min="14704" max="14704" width="7.7109375" style="49" bestFit="1" customWidth="1"/>
    <col min="14705" max="14705" width="6.28515625" style="49" bestFit="1" customWidth="1"/>
    <col min="14706" max="14706" width="4.7109375" style="49" bestFit="1" customWidth="1"/>
    <col min="14707" max="14707" width="6.28515625" style="49" bestFit="1" customWidth="1"/>
    <col min="14708" max="14708" width="10.7109375" style="49" bestFit="1" customWidth="1"/>
    <col min="14709" max="14709" width="15.140625" style="49" bestFit="1" customWidth="1"/>
    <col min="14710" max="14710" width="9.28515625" style="49" bestFit="1" customWidth="1"/>
    <col min="14711" max="14711" width="12.28515625" style="49" bestFit="1" customWidth="1"/>
    <col min="14712" max="14712" width="5" style="49" bestFit="1" customWidth="1"/>
    <col min="14713" max="14714" width="8.7109375" style="49" bestFit="1" customWidth="1"/>
    <col min="14715" max="14715" width="3.28515625" style="49" bestFit="1" customWidth="1"/>
    <col min="14716" max="14716" width="10.7109375" style="49" bestFit="1" customWidth="1"/>
    <col min="14717" max="14717" width="33.42578125" style="49" bestFit="1" customWidth="1"/>
    <col min="14718" max="14718" width="12.7109375" style="49" bestFit="1" customWidth="1"/>
    <col min="14719" max="14719" width="11.7109375" style="49" bestFit="1" customWidth="1"/>
    <col min="14720" max="14720" width="12.42578125" style="49" bestFit="1" customWidth="1"/>
    <col min="14721" max="14721" width="12.85546875" style="49" bestFit="1" customWidth="1"/>
    <col min="14722" max="14722" width="8.140625" style="49" bestFit="1" customWidth="1"/>
    <col min="14723" max="14724" width="11.85546875" style="49" bestFit="1" customWidth="1"/>
    <col min="14725" max="14725" width="9" style="49" bestFit="1" customWidth="1"/>
    <col min="14726" max="14726" width="10.85546875" style="49" bestFit="1" customWidth="1"/>
    <col min="14727" max="14727" width="8.28515625" style="49" bestFit="1" customWidth="1"/>
    <col min="14728" max="14728" width="8.7109375" style="49" bestFit="1" customWidth="1"/>
    <col min="14729" max="14729" width="9" style="49" bestFit="1" customWidth="1"/>
    <col min="14730" max="14730" width="8.28515625" style="49" bestFit="1" customWidth="1"/>
    <col min="14731" max="14731" width="7.42578125" style="49" bestFit="1" customWidth="1"/>
    <col min="14732" max="14732" width="15.42578125" style="49" bestFit="1" customWidth="1"/>
    <col min="14733" max="14733" width="9.28515625" style="49" bestFit="1" customWidth="1"/>
    <col min="14734" max="14734" width="11.7109375" style="49" bestFit="1" customWidth="1"/>
    <col min="14735" max="14735" width="12.7109375" style="49" bestFit="1" customWidth="1"/>
    <col min="14736" max="14736" width="11.42578125" style="49" bestFit="1" customWidth="1"/>
    <col min="14737" max="14737" width="5.140625" style="49" bestFit="1" customWidth="1"/>
    <col min="14738" max="14738" width="6.42578125" style="49" bestFit="1" customWidth="1"/>
    <col min="14739" max="14739" width="11" style="49" bestFit="1" customWidth="1"/>
    <col min="14740" max="14740" width="17.28515625" style="49" bestFit="1" customWidth="1"/>
    <col min="14741" max="14904" width="10.85546875" style="49"/>
    <col min="14905" max="14905" width="17.85546875" style="49" bestFit="1" customWidth="1"/>
    <col min="14906" max="14906" width="33.42578125" style="49" bestFit="1" customWidth="1"/>
    <col min="14907" max="14907" width="21.28515625" style="49" bestFit="1" customWidth="1"/>
    <col min="14908" max="14908" width="18.42578125" style="49" bestFit="1" customWidth="1"/>
    <col min="14909" max="14909" width="9.7109375" style="49" bestFit="1" customWidth="1"/>
    <col min="14910" max="14910" width="10.7109375" style="49" bestFit="1" customWidth="1"/>
    <col min="14911" max="14911" width="28.7109375" style="49" bestFit="1" customWidth="1"/>
    <col min="14912" max="14912" width="3.140625" style="49" bestFit="1" customWidth="1"/>
    <col min="14913" max="14913" width="3.42578125" style="49" bestFit="1" customWidth="1"/>
    <col min="14914" max="14914" width="32.28515625" style="49" bestFit="1" customWidth="1"/>
    <col min="14915" max="14915" width="5" style="49" bestFit="1" customWidth="1"/>
    <col min="14916" max="14916" width="5.7109375" style="49" bestFit="1" customWidth="1"/>
    <col min="14917" max="14917" width="7.140625" style="49" bestFit="1" customWidth="1"/>
    <col min="14918" max="14918" width="23.7109375" style="49" bestFit="1" customWidth="1"/>
    <col min="14919" max="14919" width="26.140625" style="49" bestFit="1" customWidth="1"/>
    <col min="14920" max="14920" width="6.42578125" style="49" bestFit="1" customWidth="1"/>
    <col min="14921" max="14921" width="26.42578125" style="49" bestFit="1" customWidth="1"/>
    <col min="14922" max="14922" width="10.85546875" style="49"/>
    <col min="14923" max="14923" width="15.28515625" style="49" bestFit="1" customWidth="1"/>
    <col min="14924" max="14924" width="4.85546875" style="49" bestFit="1" customWidth="1"/>
    <col min="14925" max="14925" width="8" style="49" bestFit="1" customWidth="1"/>
    <col min="14926" max="14926" width="10.28515625" style="49" bestFit="1" customWidth="1"/>
    <col min="14927" max="14927" width="29.28515625" style="49" bestFit="1" customWidth="1"/>
    <col min="14928" max="14928" width="12.42578125" style="49" bestFit="1" customWidth="1"/>
    <col min="14929" max="14929" width="10" style="49" bestFit="1" customWidth="1"/>
    <col min="14930" max="14930" width="10.42578125" style="49" bestFit="1" customWidth="1"/>
    <col min="14931" max="14931" width="11" style="49" bestFit="1" customWidth="1"/>
    <col min="14932" max="14932" width="24.140625" style="49" bestFit="1" customWidth="1"/>
    <col min="14933" max="14933" width="10.7109375" style="49" bestFit="1" customWidth="1"/>
    <col min="14934" max="14934" width="32.85546875" style="49" bestFit="1" customWidth="1"/>
    <col min="14935" max="14935" width="13.85546875" style="49" bestFit="1" customWidth="1"/>
    <col min="14936" max="14936" width="11" style="49" bestFit="1" customWidth="1"/>
    <col min="14937" max="14937" width="23.42578125" style="49" bestFit="1" customWidth="1"/>
    <col min="14938" max="14938" width="10.7109375" style="49" bestFit="1" customWidth="1"/>
    <col min="14939" max="14939" width="8" style="49" bestFit="1" customWidth="1"/>
    <col min="14940" max="14940" width="12.7109375" style="49" bestFit="1" customWidth="1"/>
    <col min="14941" max="14941" width="7.42578125" style="49" bestFit="1" customWidth="1"/>
    <col min="14942" max="14942" width="8.42578125" style="49" bestFit="1" customWidth="1"/>
    <col min="14943" max="14943" width="6.42578125" style="49" bestFit="1" customWidth="1"/>
    <col min="14944" max="14944" width="10.85546875" style="49" bestFit="1" customWidth="1"/>
    <col min="14945" max="14945" width="5.85546875" style="49" bestFit="1" customWidth="1"/>
    <col min="14946" max="14946" width="10.7109375" style="49" bestFit="1" customWidth="1"/>
    <col min="14947" max="14947" width="3.42578125" style="49" bestFit="1" customWidth="1"/>
    <col min="14948" max="14948" width="6.42578125" style="49" bestFit="1" customWidth="1"/>
    <col min="14949" max="14949" width="8.28515625" style="49" bestFit="1" customWidth="1"/>
    <col min="14950" max="14951" width="10.7109375" style="49" bestFit="1" customWidth="1"/>
    <col min="14952" max="14952" width="3.140625" style="49" bestFit="1" customWidth="1"/>
    <col min="14953" max="14953" width="9.42578125" style="49" bestFit="1" customWidth="1"/>
    <col min="14954" max="14954" width="3.42578125" style="49" bestFit="1" customWidth="1"/>
    <col min="14955" max="14955" width="4" style="49" bestFit="1" customWidth="1"/>
    <col min="14956" max="14956" width="7" style="49" bestFit="1" customWidth="1"/>
    <col min="14957" max="14957" width="8" style="49" bestFit="1" customWidth="1"/>
    <col min="14958" max="14958" width="9.28515625" style="49" bestFit="1" customWidth="1"/>
    <col min="14959" max="14959" width="8.140625" style="49" bestFit="1" customWidth="1"/>
    <col min="14960" max="14960" width="7.7109375" style="49" bestFit="1" customWidth="1"/>
    <col min="14961" max="14961" width="6.28515625" style="49" bestFit="1" customWidth="1"/>
    <col min="14962" max="14962" width="4.7109375" style="49" bestFit="1" customWidth="1"/>
    <col min="14963" max="14963" width="6.28515625" style="49" bestFit="1" customWidth="1"/>
    <col min="14964" max="14964" width="10.7109375" style="49" bestFit="1" customWidth="1"/>
    <col min="14965" max="14965" width="15.140625" style="49" bestFit="1" customWidth="1"/>
    <col min="14966" max="14966" width="9.28515625" style="49" bestFit="1" customWidth="1"/>
    <col min="14967" max="14967" width="12.28515625" style="49" bestFit="1" customWidth="1"/>
    <col min="14968" max="14968" width="5" style="49" bestFit="1" customWidth="1"/>
    <col min="14969" max="14970" width="8.7109375" style="49" bestFit="1" customWidth="1"/>
    <col min="14971" max="14971" width="3.28515625" style="49" bestFit="1" customWidth="1"/>
    <col min="14972" max="14972" width="10.7109375" style="49" bestFit="1" customWidth="1"/>
    <col min="14973" max="14973" width="33.42578125" style="49" bestFit="1" customWidth="1"/>
    <col min="14974" max="14974" width="12.7109375" style="49" bestFit="1" customWidth="1"/>
    <col min="14975" max="14975" width="11.7109375" style="49" bestFit="1" customWidth="1"/>
    <col min="14976" max="14976" width="12.42578125" style="49" bestFit="1" customWidth="1"/>
    <col min="14977" max="14977" width="12.85546875" style="49" bestFit="1" customWidth="1"/>
    <col min="14978" max="14978" width="8.140625" style="49" bestFit="1" customWidth="1"/>
    <col min="14979" max="14980" width="11.85546875" style="49" bestFit="1" customWidth="1"/>
    <col min="14981" max="14981" width="9" style="49" bestFit="1" customWidth="1"/>
    <col min="14982" max="14982" width="10.85546875" style="49" bestFit="1" customWidth="1"/>
    <col min="14983" max="14983" width="8.28515625" style="49" bestFit="1" customWidth="1"/>
    <col min="14984" max="14984" width="8.7109375" style="49" bestFit="1" customWidth="1"/>
    <col min="14985" max="14985" width="9" style="49" bestFit="1" customWidth="1"/>
    <col min="14986" max="14986" width="8.28515625" style="49" bestFit="1" customWidth="1"/>
    <col min="14987" max="14987" width="7.42578125" style="49" bestFit="1" customWidth="1"/>
    <col min="14988" max="14988" width="15.42578125" style="49" bestFit="1" customWidth="1"/>
    <col min="14989" max="14989" width="9.28515625" style="49" bestFit="1" customWidth="1"/>
    <col min="14990" max="14990" width="11.7109375" style="49" bestFit="1" customWidth="1"/>
    <col min="14991" max="14991" width="12.7109375" style="49" bestFit="1" customWidth="1"/>
    <col min="14992" max="14992" width="11.42578125" style="49" bestFit="1" customWidth="1"/>
    <col min="14993" max="14993" width="5.140625" style="49" bestFit="1" customWidth="1"/>
    <col min="14994" max="14994" width="6.42578125" style="49" bestFit="1" customWidth="1"/>
    <col min="14995" max="14995" width="11" style="49" bestFit="1" customWidth="1"/>
    <col min="14996" max="14996" width="17.28515625" style="49" bestFit="1" customWidth="1"/>
    <col min="14997" max="15160" width="10.85546875" style="49"/>
    <col min="15161" max="15161" width="17.85546875" style="49" bestFit="1" customWidth="1"/>
    <col min="15162" max="15162" width="33.42578125" style="49" bestFit="1" customWidth="1"/>
    <col min="15163" max="15163" width="21.28515625" style="49" bestFit="1" customWidth="1"/>
    <col min="15164" max="15164" width="18.42578125" style="49" bestFit="1" customWidth="1"/>
    <col min="15165" max="15165" width="9.7109375" style="49" bestFit="1" customWidth="1"/>
    <col min="15166" max="15166" width="10.7109375" style="49" bestFit="1" customWidth="1"/>
    <col min="15167" max="15167" width="28.7109375" style="49" bestFit="1" customWidth="1"/>
    <col min="15168" max="15168" width="3.140625" style="49" bestFit="1" customWidth="1"/>
    <col min="15169" max="15169" width="3.42578125" style="49" bestFit="1" customWidth="1"/>
    <col min="15170" max="15170" width="32.28515625" style="49" bestFit="1" customWidth="1"/>
    <col min="15171" max="15171" width="5" style="49" bestFit="1" customWidth="1"/>
    <col min="15172" max="15172" width="5.7109375" style="49" bestFit="1" customWidth="1"/>
    <col min="15173" max="15173" width="7.140625" style="49" bestFit="1" customWidth="1"/>
    <col min="15174" max="15174" width="23.7109375" style="49" bestFit="1" customWidth="1"/>
    <col min="15175" max="15175" width="26.140625" style="49" bestFit="1" customWidth="1"/>
    <col min="15176" max="15176" width="6.42578125" style="49" bestFit="1" customWidth="1"/>
    <col min="15177" max="15177" width="26.42578125" style="49" bestFit="1" customWidth="1"/>
    <col min="15178" max="15178" width="10.85546875" style="49"/>
    <col min="15179" max="15179" width="15.28515625" style="49" bestFit="1" customWidth="1"/>
    <col min="15180" max="15180" width="4.85546875" style="49" bestFit="1" customWidth="1"/>
    <col min="15181" max="15181" width="8" style="49" bestFit="1" customWidth="1"/>
    <col min="15182" max="15182" width="10.28515625" style="49" bestFit="1" customWidth="1"/>
    <col min="15183" max="15183" width="29.28515625" style="49" bestFit="1" customWidth="1"/>
    <col min="15184" max="15184" width="12.42578125" style="49" bestFit="1" customWidth="1"/>
    <col min="15185" max="15185" width="10" style="49" bestFit="1" customWidth="1"/>
    <col min="15186" max="15186" width="10.42578125" style="49" bestFit="1" customWidth="1"/>
    <col min="15187" max="15187" width="11" style="49" bestFit="1" customWidth="1"/>
    <col min="15188" max="15188" width="24.140625" style="49" bestFit="1" customWidth="1"/>
    <col min="15189" max="15189" width="10.7109375" style="49" bestFit="1" customWidth="1"/>
    <col min="15190" max="15190" width="32.85546875" style="49" bestFit="1" customWidth="1"/>
    <col min="15191" max="15191" width="13.85546875" style="49" bestFit="1" customWidth="1"/>
    <col min="15192" max="15192" width="11" style="49" bestFit="1" customWidth="1"/>
    <col min="15193" max="15193" width="23.42578125" style="49" bestFit="1" customWidth="1"/>
    <col min="15194" max="15194" width="10.7109375" style="49" bestFit="1" customWidth="1"/>
    <col min="15195" max="15195" width="8" style="49" bestFit="1" customWidth="1"/>
    <col min="15196" max="15196" width="12.7109375" style="49" bestFit="1" customWidth="1"/>
    <col min="15197" max="15197" width="7.42578125" style="49" bestFit="1" customWidth="1"/>
    <col min="15198" max="15198" width="8.42578125" style="49" bestFit="1" customWidth="1"/>
    <col min="15199" max="15199" width="6.42578125" style="49" bestFit="1" customWidth="1"/>
    <col min="15200" max="15200" width="10.85546875" style="49" bestFit="1" customWidth="1"/>
    <col min="15201" max="15201" width="5.85546875" style="49" bestFit="1" customWidth="1"/>
    <col min="15202" max="15202" width="10.7109375" style="49" bestFit="1" customWidth="1"/>
    <col min="15203" max="15203" width="3.42578125" style="49" bestFit="1" customWidth="1"/>
    <col min="15204" max="15204" width="6.42578125" style="49" bestFit="1" customWidth="1"/>
    <col min="15205" max="15205" width="8.28515625" style="49" bestFit="1" customWidth="1"/>
    <col min="15206" max="15207" width="10.7109375" style="49" bestFit="1" customWidth="1"/>
    <col min="15208" max="15208" width="3.140625" style="49" bestFit="1" customWidth="1"/>
    <col min="15209" max="15209" width="9.42578125" style="49" bestFit="1" customWidth="1"/>
    <col min="15210" max="15210" width="3.42578125" style="49" bestFit="1" customWidth="1"/>
    <col min="15211" max="15211" width="4" style="49" bestFit="1" customWidth="1"/>
    <col min="15212" max="15212" width="7" style="49" bestFit="1" customWidth="1"/>
    <col min="15213" max="15213" width="8" style="49" bestFit="1" customWidth="1"/>
    <col min="15214" max="15214" width="9.28515625" style="49" bestFit="1" customWidth="1"/>
    <col min="15215" max="15215" width="8.140625" style="49" bestFit="1" customWidth="1"/>
    <col min="15216" max="15216" width="7.7109375" style="49" bestFit="1" customWidth="1"/>
    <col min="15217" max="15217" width="6.28515625" style="49" bestFit="1" customWidth="1"/>
    <col min="15218" max="15218" width="4.7109375" style="49" bestFit="1" customWidth="1"/>
    <col min="15219" max="15219" width="6.28515625" style="49" bestFit="1" customWidth="1"/>
    <col min="15220" max="15220" width="10.7109375" style="49" bestFit="1" customWidth="1"/>
    <col min="15221" max="15221" width="15.140625" style="49" bestFit="1" customWidth="1"/>
    <col min="15222" max="15222" width="9.28515625" style="49" bestFit="1" customWidth="1"/>
    <col min="15223" max="15223" width="12.28515625" style="49" bestFit="1" customWidth="1"/>
    <col min="15224" max="15224" width="5" style="49" bestFit="1" customWidth="1"/>
    <col min="15225" max="15226" width="8.7109375" style="49" bestFit="1" customWidth="1"/>
    <col min="15227" max="15227" width="3.28515625" style="49" bestFit="1" customWidth="1"/>
    <col min="15228" max="15228" width="10.7109375" style="49" bestFit="1" customWidth="1"/>
    <col min="15229" max="15229" width="33.42578125" style="49" bestFit="1" customWidth="1"/>
    <col min="15230" max="15230" width="12.7109375" style="49" bestFit="1" customWidth="1"/>
    <col min="15231" max="15231" width="11.7109375" style="49" bestFit="1" customWidth="1"/>
    <col min="15232" max="15232" width="12.42578125" style="49" bestFit="1" customWidth="1"/>
    <col min="15233" max="15233" width="12.85546875" style="49" bestFit="1" customWidth="1"/>
    <col min="15234" max="15234" width="8.140625" style="49" bestFit="1" customWidth="1"/>
    <col min="15235" max="15236" width="11.85546875" style="49" bestFit="1" customWidth="1"/>
    <col min="15237" max="15237" width="9" style="49" bestFit="1" customWidth="1"/>
    <col min="15238" max="15238" width="10.85546875" style="49" bestFit="1" customWidth="1"/>
    <col min="15239" max="15239" width="8.28515625" style="49" bestFit="1" customWidth="1"/>
    <col min="15240" max="15240" width="8.7109375" style="49" bestFit="1" customWidth="1"/>
    <col min="15241" max="15241" width="9" style="49" bestFit="1" customWidth="1"/>
    <col min="15242" max="15242" width="8.28515625" style="49" bestFit="1" customWidth="1"/>
    <col min="15243" max="15243" width="7.42578125" style="49" bestFit="1" customWidth="1"/>
    <col min="15244" max="15244" width="15.42578125" style="49" bestFit="1" customWidth="1"/>
    <col min="15245" max="15245" width="9.28515625" style="49" bestFit="1" customWidth="1"/>
    <col min="15246" max="15246" width="11.7109375" style="49" bestFit="1" customWidth="1"/>
    <col min="15247" max="15247" width="12.7109375" style="49" bestFit="1" customWidth="1"/>
    <col min="15248" max="15248" width="11.42578125" style="49" bestFit="1" customWidth="1"/>
    <col min="15249" max="15249" width="5.140625" style="49" bestFit="1" customWidth="1"/>
    <col min="15250" max="15250" width="6.42578125" style="49" bestFit="1" customWidth="1"/>
    <col min="15251" max="15251" width="11" style="49" bestFit="1" customWidth="1"/>
    <col min="15252" max="15252" width="17.28515625" style="49" bestFit="1" customWidth="1"/>
    <col min="15253" max="15416" width="10.85546875" style="49"/>
    <col min="15417" max="15417" width="17.85546875" style="49" bestFit="1" customWidth="1"/>
    <col min="15418" max="15418" width="33.42578125" style="49" bestFit="1" customWidth="1"/>
    <col min="15419" max="15419" width="21.28515625" style="49" bestFit="1" customWidth="1"/>
    <col min="15420" max="15420" width="18.42578125" style="49" bestFit="1" customWidth="1"/>
    <col min="15421" max="15421" width="9.7109375" style="49" bestFit="1" customWidth="1"/>
    <col min="15422" max="15422" width="10.7109375" style="49" bestFit="1" customWidth="1"/>
    <col min="15423" max="15423" width="28.7109375" style="49" bestFit="1" customWidth="1"/>
    <col min="15424" max="15424" width="3.140625" style="49" bestFit="1" customWidth="1"/>
    <col min="15425" max="15425" width="3.42578125" style="49" bestFit="1" customWidth="1"/>
    <col min="15426" max="15426" width="32.28515625" style="49" bestFit="1" customWidth="1"/>
    <col min="15427" max="15427" width="5" style="49" bestFit="1" customWidth="1"/>
    <col min="15428" max="15428" width="5.7109375" style="49" bestFit="1" customWidth="1"/>
    <col min="15429" max="15429" width="7.140625" style="49" bestFit="1" customWidth="1"/>
    <col min="15430" max="15430" width="23.7109375" style="49" bestFit="1" customWidth="1"/>
    <col min="15431" max="15431" width="26.140625" style="49" bestFit="1" customWidth="1"/>
    <col min="15432" max="15432" width="6.42578125" style="49" bestFit="1" customWidth="1"/>
    <col min="15433" max="15433" width="26.42578125" style="49" bestFit="1" customWidth="1"/>
    <col min="15434" max="15434" width="10.85546875" style="49"/>
    <col min="15435" max="15435" width="15.28515625" style="49" bestFit="1" customWidth="1"/>
    <col min="15436" max="15436" width="4.85546875" style="49" bestFit="1" customWidth="1"/>
    <col min="15437" max="15437" width="8" style="49" bestFit="1" customWidth="1"/>
    <col min="15438" max="15438" width="10.28515625" style="49" bestFit="1" customWidth="1"/>
    <col min="15439" max="15439" width="29.28515625" style="49" bestFit="1" customWidth="1"/>
    <col min="15440" max="15440" width="12.42578125" style="49" bestFit="1" customWidth="1"/>
    <col min="15441" max="15441" width="10" style="49" bestFit="1" customWidth="1"/>
    <col min="15442" max="15442" width="10.42578125" style="49" bestFit="1" customWidth="1"/>
    <col min="15443" max="15443" width="11" style="49" bestFit="1" customWidth="1"/>
    <col min="15444" max="15444" width="24.140625" style="49" bestFit="1" customWidth="1"/>
    <col min="15445" max="15445" width="10.7109375" style="49" bestFit="1" customWidth="1"/>
    <col min="15446" max="15446" width="32.85546875" style="49" bestFit="1" customWidth="1"/>
    <col min="15447" max="15447" width="13.85546875" style="49" bestFit="1" customWidth="1"/>
    <col min="15448" max="15448" width="11" style="49" bestFit="1" customWidth="1"/>
    <col min="15449" max="15449" width="23.42578125" style="49" bestFit="1" customWidth="1"/>
    <col min="15450" max="15450" width="10.7109375" style="49" bestFit="1" customWidth="1"/>
    <col min="15451" max="15451" width="8" style="49" bestFit="1" customWidth="1"/>
    <col min="15452" max="15452" width="12.7109375" style="49" bestFit="1" customWidth="1"/>
    <col min="15453" max="15453" width="7.42578125" style="49" bestFit="1" customWidth="1"/>
    <col min="15454" max="15454" width="8.42578125" style="49" bestFit="1" customWidth="1"/>
    <col min="15455" max="15455" width="6.42578125" style="49" bestFit="1" customWidth="1"/>
    <col min="15456" max="15456" width="10.85546875" style="49" bestFit="1" customWidth="1"/>
    <col min="15457" max="15457" width="5.85546875" style="49" bestFit="1" customWidth="1"/>
    <col min="15458" max="15458" width="10.7109375" style="49" bestFit="1" customWidth="1"/>
    <col min="15459" max="15459" width="3.42578125" style="49" bestFit="1" customWidth="1"/>
    <col min="15460" max="15460" width="6.42578125" style="49" bestFit="1" customWidth="1"/>
    <col min="15461" max="15461" width="8.28515625" style="49" bestFit="1" customWidth="1"/>
    <col min="15462" max="15463" width="10.7109375" style="49" bestFit="1" customWidth="1"/>
    <col min="15464" max="15464" width="3.140625" style="49" bestFit="1" customWidth="1"/>
    <col min="15465" max="15465" width="9.42578125" style="49" bestFit="1" customWidth="1"/>
    <col min="15466" max="15466" width="3.42578125" style="49" bestFit="1" customWidth="1"/>
    <col min="15467" max="15467" width="4" style="49" bestFit="1" customWidth="1"/>
    <col min="15468" max="15468" width="7" style="49" bestFit="1" customWidth="1"/>
    <col min="15469" max="15469" width="8" style="49" bestFit="1" customWidth="1"/>
    <col min="15470" max="15470" width="9.28515625" style="49" bestFit="1" customWidth="1"/>
    <col min="15471" max="15471" width="8.140625" style="49" bestFit="1" customWidth="1"/>
    <col min="15472" max="15472" width="7.7109375" style="49" bestFit="1" customWidth="1"/>
    <col min="15473" max="15473" width="6.28515625" style="49" bestFit="1" customWidth="1"/>
    <col min="15474" max="15474" width="4.7109375" style="49" bestFit="1" customWidth="1"/>
    <col min="15475" max="15475" width="6.28515625" style="49" bestFit="1" customWidth="1"/>
    <col min="15476" max="15476" width="10.7109375" style="49" bestFit="1" customWidth="1"/>
    <col min="15477" max="15477" width="15.140625" style="49" bestFit="1" customWidth="1"/>
    <col min="15478" max="15478" width="9.28515625" style="49" bestFit="1" customWidth="1"/>
    <col min="15479" max="15479" width="12.28515625" style="49" bestFit="1" customWidth="1"/>
    <col min="15480" max="15480" width="5" style="49" bestFit="1" customWidth="1"/>
    <col min="15481" max="15482" width="8.7109375" style="49" bestFit="1" customWidth="1"/>
    <col min="15483" max="15483" width="3.28515625" style="49" bestFit="1" customWidth="1"/>
    <col min="15484" max="15484" width="10.7109375" style="49" bestFit="1" customWidth="1"/>
    <col min="15485" max="15485" width="33.42578125" style="49" bestFit="1" customWidth="1"/>
    <col min="15486" max="15486" width="12.7109375" style="49" bestFit="1" customWidth="1"/>
    <col min="15487" max="15487" width="11.7109375" style="49" bestFit="1" customWidth="1"/>
    <col min="15488" max="15488" width="12.42578125" style="49" bestFit="1" customWidth="1"/>
    <col min="15489" max="15489" width="12.85546875" style="49" bestFit="1" customWidth="1"/>
    <col min="15490" max="15490" width="8.140625" style="49" bestFit="1" customWidth="1"/>
    <col min="15491" max="15492" width="11.85546875" style="49" bestFit="1" customWidth="1"/>
    <col min="15493" max="15493" width="9" style="49" bestFit="1" customWidth="1"/>
    <col min="15494" max="15494" width="10.85546875" style="49" bestFit="1" customWidth="1"/>
    <col min="15495" max="15495" width="8.28515625" style="49" bestFit="1" customWidth="1"/>
    <col min="15496" max="15496" width="8.7109375" style="49" bestFit="1" customWidth="1"/>
    <col min="15497" max="15497" width="9" style="49" bestFit="1" customWidth="1"/>
    <col min="15498" max="15498" width="8.28515625" style="49" bestFit="1" customWidth="1"/>
    <col min="15499" max="15499" width="7.42578125" style="49" bestFit="1" customWidth="1"/>
    <col min="15500" max="15500" width="15.42578125" style="49" bestFit="1" customWidth="1"/>
    <col min="15501" max="15501" width="9.28515625" style="49" bestFit="1" customWidth="1"/>
    <col min="15502" max="15502" width="11.7109375" style="49" bestFit="1" customWidth="1"/>
    <col min="15503" max="15503" width="12.7109375" style="49" bestFit="1" customWidth="1"/>
    <col min="15504" max="15504" width="11.42578125" style="49" bestFit="1" customWidth="1"/>
    <col min="15505" max="15505" width="5.140625" style="49" bestFit="1" customWidth="1"/>
    <col min="15506" max="15506" width="6.42578125" style="49" bestFit="1" customWidth="1"/>
    <col min="15507" max="15507" width="11" style="49" bestFit="1" customWidth="1"/>
    <col min="15508" max="15508" width="17.28515625" style="49" bestFit="1" customWidth="1"/>
    <col min="15509" max="15672" width="10.85546875" style="49"/>
    <col min="15673" max="15673" width="17.85546875" style="49" bestFit="1" customWidth="1"/>
    <col min="15674" max="15674" width="33.42578125" style="49" bestFit="1" customWidth="1"/>
    <col min="15675" max="15675" width="21.28515625" style="49" bestFit="1" customWidth="1"/>
    <col min="15676" max="15676" width="18.42578125" style="49" bestFit="1" customWidth="1"/>
    <col min="15677" max="15677" width="9.7109375" style="49" bestFit="1" customWidth="1"/>
    <col min="15678" max="15678" width="10.7109375" style="49" bestFit="1" customWidth="1"/>
    <col min="15679" max="15679" width="28.7109375" style="49" bestFit="1" customWidth="1"/>
    <col min="15680" max="15680" width="3.140625" style="49" bestFit="1" customWidth="1"/>
    <col min="15681" max="15681" width="3.42578125" style="49" bestFit="1" customWidth="1"/>
    <col min="15682" max="15682" width="32.28515625" style="49" bestFit="1" customWidth="1"/>
    <col min="15683" max="15683" width="5" style="49" bestFit="1" customWidth="1"/>
    <col min="15684" max="15684" width="5.7109375" style="49" bestFit="1" customWidth="1"/>
    <col min="15685" max="15685" width="7.140625" style="49" bestFit="1" customWidth="1"/>
    <col min="15686" max="15686" width="23.7109375" style="49" bestFit="1" customWidth="1"/>
    <col min="15687" max="15687" width="26.140625" style="49" bestFit="1" customWidth="1"/>
    <col min="15688" max="15688" width="6.42578125" style="49" bestFit="1" customWidth="1"/>
    <col min="15689" max="15689" width="26.42578125" style="49" bestFit="1" customWidth="1"/>
    <col min="15690" max="15690" width="10.85546875" style="49"/>
    <col min="15691" max="15691" width="15.28515625" style="49" bestFit="1" customWidth="1"/>
    <col min="15692" max="15692" width="4.85546875" style="49" bestFit="1" customWidth="1"/>
    <col min="15693" max="15693" width="8" style="49" bestFit="1" customWidth="1"/>
    <col min="15694" max="15694" width="10.28515625" style="49" bestFit="1" customWidth="1"/>
    <col min="15695" max="15695" width="29.28515625" style="49" bestFit="1" customWidth="1"/>
    <col min="15696" max="15696" width="12.42578125" style="49" bestFit="1" customWidth="1"/>
    <col min="15697" max="15697" width="10" style="49" bestFit="1" customWidth="1"/>
    <col min="15698" max="15698" width="10.42578125" style="49" bestFit="1" customWidth="1"/>
    <col min="15699" max="15699" width="11" style="49" bestFit="1" customWidth="1"/>
    <col min="15700" max="15700" width="24.140625" style="49" bestFit="1" customWidth="1"/>
    <col min="15701" max="15701" width="10.7109375" style="49" bestFit="1" customWidth="1"/>
    <col min="15702" max="15702" width="32.85546875" style="49" bestFit="1" customWidth="1"/>
    <col min="15703" max="15703" width="13.85546875" style="49" bestFit="1" customWidth="1"/>
    <col min="15704" max="15704" width="11" style="49" bestFit="1" customWidth="1"/>
    <col min="15705" max="15705" width="23.42578125" style="49" bestFit="1" customWidth="1"/>
    <col min="15706" max="15706" width="10.7109375" style="49" bestFit="1" customWidth="1"/>
    <col min="15707" max="15707" width="8" style="49" bestFit="1" customWidth="1"/>
    <col min="15708" max="15708" width="12.7109375" style="49" bestFit="1" customWidth="1"/>
    <col min="15709" max="15709" width="7.42578125" style="49" bestFit="1" customWidth="1"/>
    <col min="15710" max="15710" width="8.42578125" style="49" bestFit="1" customWidth="1"/>
    <col min="15711" max="15711" width="6.42578125" style="49" bestFit="1" customWidth="1"/>
    <col min="15712" max="15712" width="10.85546875" style="49" bestFit="1" customWidth="1"/>
    <col min="15713" max="15713" width="5.85546875" style="49" bestFit="1" customWidth="1"/>
    <col min="15714" max="15714" width="10.7109375" style="49" bestFit="1" customWidth="1"/>
    <col min="15715" max="15715" width="3.42578125" style="49" bestFit="1" customWidth="1"/>
    <col min="15716" max="15716" width="6.42578125" style="49" bestFit="1" customWidth="1"/>
    <col min="15717" max="15717" width="8.28515625" style="49" bestFit="1" customWidth="1"/>
    <col min="15718" max="15719" width="10.7109375" style="49" bestFit="1" customWidth="1"/>
    <col min="15720" max="15720" width="3.140625" style="49" bestFit="1" customWidth="1"/>
    <col min="15721" max="15721" width="9.42578125" style="49" bestFit="1" customWidth="1"/>
    <col min="15722" max="15722" width="3.42578125" style="49" bestFit="1" customWidth="1"/>
    <col min="15723" max="15723" width="4" style="49" bestFit="1" customWidth="1"/>
    <col min="15724" max="15724" width="7" style="49" bestFit="1" customWidth="1"/>
    <col min="15725" max="15725" width="8" style="49" bestFit="1" customWidth="1"/>
    <col min="15726" max="15726" width="9.28515625" style="49" bestFit="1" customWidth="1"/>
    <col min="15727" max="15727" width="8.140625" style="49" bestFit="1" customWidth="1"/>
    <col min="15728" max="15728" width="7.7109375" style="49" bestFit="1" customWidth="1"/>
    <col min="15729" max="15729" width="6.28515625" style="49" bestFit="1" customWidth="1"/>
    <col min="15730" max="15730" width="4.7109375" style="49" bestFit="1" customWidth="1"/>
    <col min="15731" max="15731" width="6.28515625" style="49" bestFit="1" customWidth="1"/>
    <col min="15732" max="15732" width="10.7109375" style="49" bestFit="1" customWidth="1"/>
    <col min="15733" max="15733" width="15.140625" style="49" bestFit="1" customWidth="1"/>
    <col min="15734" max="15734" width="9.28515625" style="49" bestFit="1" customWidth="1"/>
    <col min="15735" max="15735" width="12.28515625" style="49" bestFit="1" customWidth="1"/>
    <col min="15736" max="15736" width="5" style="49" bestFit="1" customWidth="1"/>
    <col min="15737" max="15738" width="8.7109375" style="49" bestFit="1" customWidth="1"/>
    <col min="15739" max="15739" width="3.28515625" style="49" bestFit="1" customWidth="1"/>
    <col min="15740" max="15740" width="10.7109375" style="49" bestFit="1" customWidth="1"/>
    <col min="15741" max="15741" width="33.42578125" style="49" bestFit="1" customWidth="1"/>
    <col min="15742" max="15742" width="12.7109375" style="49" bestFit="1" customWidth="1"/>
    <col min="15743" max="15743" width="11.7109375" style="49" bestFit="1" customWidth="1"/>
    <col min="15744" max="15744" width="12.42578125" style="49" bestFit="1" customWidth="1"/>
    <col min="15745" max="15745" width="12.85546875" style="49" bestFit="1" customWidth="1"/>
    <col min="15746" max="15746" width="8.140625" style="49" bestFit="1" customWidth="1"/>
    <col min="15747" max="15748" width="11.85546875" style="49" bestFit="1" customWidth="1"/>
    <col min="15749" max="15749" width="9" style="49" bestFit="1" customWidth="1"/>
    <col min="15750" max="15750" width="10.85546875" style="49" bestFit="1" customWidth="1"/>
    <col min="15751" max="15751" width="8.28515625" style="49" bestFit="1" customWidth="1"/>
    <col min="15752" max="15752" width="8.7109375" style="49" bestFit="1" customWidth="1"/>
    <col min="15753" max="15753" width="9" style="49" bestFit="1" customWidth="1"/>
    <col min="15754" max="15754" width="8.28515625" style="49" bestFit="1" customWidth="1"/>
    <col min="15755" max="15755" width="7.42578125" style="49" bestFit="1" customWidth="1"/>
    <col min="15756" max="15756" width="15.42578125" style="49" bestFit="1" customWidth="1"/>
    <col min="15757" max="15757" width="9.28515625" style="49" bestFit="1" customWidth="1"/>
    <col min="15758" max="15758" width="11.7109375" style="49" bestFit="1" customWidth="1"/>
    <col min="15759" max="15759" width="12.7109375" style="49" bestFit="1" customWidth="1"/>
    <col min="15760" max="15760" width="11.42578125" style="49" bestFit="1" customWidth="1"/>
    <col min="15761" max="15761" width="5.140625" style="49" bestFit="1" customWidth="1"/>
    <col min="15762" max="15762" width="6.42578125" style="49" bestFit="1" customWidth="1"/>
    <col min="15763" max="15763" width="11" style="49" bestFit="1" customWidth="1"/>
    <col min="15764" max="15764" width="17.28515625" style="49" bestFit="1" customWidth="1"/>
    <col min="15765" max="15928" width="10.85546875" style="49"/>
    <col min="15929" max="15929" width="17.85546875" style="49" bestFit="1" customWidth="1"/>
    <col min="15930" max="15930" width="33.42578125" style="49" bestFit="1" customWidth="1"/>
    <col min="15931" max="15931" width="21.28515625" style="49" bestFit="1" customWidth="1"/>
    <col min="15932" max="15932" width="18.42578125" style="49" bestFit="1" customWidth="1"/>
    <col min="15933" max="15933" width="9.7109375" style="49" bestFit="1" customWidth="1"/>
    <col min="15934" max="15934" width="10.7109375" style="49" bestFit="1" customWidth="1"/>
    <col min="15935" max="15935" width="28.7109375" style="49" bestFit="1" customWidth="1"/>
    <col min="15936" max="15936" width="3.140625" style="49" bestFit="1" customWidth="1"/>
    <col min="15937" max="15937" width="3.42578125" style="49" bestFit="1" customWidth="1"/>
    <col min="15938" max="15938" width="32.28515625" style="49" bestFit="1" customWidth="1"/>
    <col min="15939" max="15939" width="5" style="49" bestFit="1" customWidth="1"/>
    <col min="15940" max="15940" width="5.7109375" style="49" bestFit="1" customWidth="1"/>
    <col min="15941" max="15941" width="7.140625" style="49" bestFit="1" customWidth="1"/>
    <col min="15942" max="15942" width="23.7109375" style="49" bestFit="1" customWidth="1"/>
    <col min="15943" max="15943" width="26.140625" style="49" bestFit="1" customWidth="1"/>
    <col min="15944" max="15944" width="6.42578125" style="49" bestFit="1" customWidth="1"/>
    <col min="15945" max="15945" width="26.42578125" style="49" bestFit="1" customWidth="1"/>
    <col min="15946" max="15946" width="10.85546875" style="49"/>
    <col min="15947" max="15947" width="15.28515625" style="49" bestFit="1" customWidth="1"/>
    <col min="15948" max="15948" width="4.85546875" style="49" bestFit="1" customWidth="1"/>
    <col min="15949" max="15949" width="8" style="49" bestFit="1" customWidth="1"/>
    <col min="15950" max="15950" width="10.28515625" style="49" bestFit="1" customWidth="1"/>
    <col min="15951" max="15951" width="29.28515625" style="49" bestFit="1" customWidth="1"/>
    <col min="15952" max="15952" width="12.42578125" style="49" bestFit="1" customWidth="1"/>
    <col min="15953" max="15953" width="10" style="49" bestFit="1" customWidth="1"/>
    <col min="15954" max="15954" width="10.42578125" style="49" bestFit="1" customWidth="1"/>
    <col min="15955" max="15955" width="11" style="49" bestFit="1" customWidth="1"/>
    <col min="15956" max="15956" width="24.140625" style="49" bestFit="1" customWidth="1"/>
    <col min="15957" max="15957" width="10.7109375" style="49" bestFit="1" customWidth="1"/>
    <col min="15958" max="15958" width="32.85546875" style="49" bestFit="1" customWidth="1"/>
    <col min="15959" max="15959" width="13.85546875" style="49" bestFit="1" customWidth="1"/>
    <col min="15960" max="15960" width="11" style="49" bestFit="1" customWidth="1"/>
    <col min="15961" max="15961" width="23.42578125" style="49" bestFit="1" customWidth="1"/>
    <col min="15962" max="15962" width="10.7109375" style="49" bestFit="1" customWidth="1"/>
    <col min="15963" max="15963" width="8" style="49" bestFit="1" customWidth="1"/>
    <col min="15964" max="15964" width="12.7109375" style="49" bestFit="1" customWidth="1"/>
    <col min="15965" max="15965" width="7.42578125" style="49" bestFit="1" customWidth="1"/>
    <col min="15966" max="15966" width="8.42578125" style="49" bestFit="1" customWidth="1"/>
    <col min="15967" max="15967" width="6.42578125" style="49" bestFit="1" customWidth="1"/>
    <col min="15968" max="15968" width="10.85546875" style="49" bestFit="1" customWidth="1"/>
    <col min="15969" max="15969" width="5.85546875" style="49" bestFit="1" customWidth="1"/>
    <col min="15970" max="15970" width="10.7109375" style="49" bestFit="1" customWidth="1"/>
    <col min="15971" max="15971" width="3.42578125" style="49" bestFit="1" customWidth="1"/>
    <col min="15972" max="15972" width="6.42578125" style="49" bestFit="1" customWidth="1"/>
    <col min="15973" max="15973" width="8.28515625" style="49" bestFit="1" customWidth="1"/>
    <col min="15974" max="15975" width="10.7109375" style="49" bestFit="1" customWidth="1"/>
    <col min="15976" max="15976" width="3.140625" style="49" bestFit="1" customWidth="1"/>
    <col min="15977" max="15977" width="9.42578125" style="49" bestFit="1" customWidth="1"/>
    <col min="15978" max="15978" width="3.42578125" style="49" bestFit="1" customWidth="1"/>
    <col min="15979" max="15979" width="4" style="49" bestFit="1" customWidth="1"/>
    <col min="15980" max="15980" width="7" style="49" bestFit="1" customWidth="1"/>
    <col min="15981" max="15981" width="8" style="49" bestFit="1" customWidth="1"/>
    <col min="15982" max="15982" width="9.28515625" style="49" bestFit="1" customWidth="1"/>
    <col min="15983" max="15983" width="8.140625" style="49" bestFit="1" customWidth="1"/>
    <col min="15984" max="15984" width="7.7109375" style="49" bestFit="1" customWidth="1"/>
    <col min="15985" max="15985" width="6.28515625" style="49" bestFit="1" customWidth="1"/>
    <col min="15986" max="15986" width="4.7109375" style="49" bestFit="1" customWidth="1"/>
    <col min="15987" max="15987" width="6.28515625" style="49" bestFit="1" customWidth="1"/>
    <col min="15988" max="15988" width="10.7109375" style="49" bestFit="1" customWidth="1"/>
    <col min="15989" max="15989" width="15.140625" style="49" bestFit="1" customWidth="1"/>
    <col min="15990" max="15990" width="9.28515625" style="49" bestFit="1" customWidth="1"/>
    <col min="15991" max="15991" width="12.28515625" style="49" bestFit="1" customWidth="1"/>
    <col min="15992" max="15992" width="5" style="49" bestFit="1" customWidth="1"/>
    <col min="15993" max="15994" width="8.7109375" style="49" bestFit="1" customWidth="1"/>
    <col min="15995" max="15995" width="3.28515625" style="49" bestFit="1" customWidth="1"/>
    <col min="15996" max="15996" width="10.7109375" style="49" bestFit="1" customWidth="1"/>
    <col min="15997" max="15997" width="33.42578125" style="49" bestFit="1" customWidth="1"/>
    <col min="15998" max="15998" width="12.7109375" style="49" bestFit="1" customWidth="1"/>
    <col min="15999" max="15999" width="11.7109375" style="49" bestFit="1" customWidth="1"/>
    <col min="16000" max="16000" width="12.42578125" style="49" bestFit="1" customWidth="1"/>
    <col min="16001" max="16001" width="12.85546875" style="49" bestFit="1" customWidth="1"/>
    <col min="16002" max="16002" width="8.140625" style="49" bestFit="1" customWidth="1"/>
    <col min="16003" max="16004" width="11.85546875" style="49" bestFit="1" customWidth="1"/>
    <col min="16005" max="16005" width="9" style="49" bestFit="1" customWidth="1"/>
    <col min="16006" max="16006" width="10.85546875" style="49" bestFit="1" customWidth="1"/>
    <col min="16007" max="16007" width="8.28515625" style="49" bestFit="1" customWidth="1"/>
    <col min="16008" max="16008" width="8.7109375" style="49" bestFit="1" customWidth="1"/>
    <col min="16009" max="16009" width="9" style="49" bestFit="1" customWidth="1"/>
    <col min="16010" max="16010" width="8.28515625" style="49" bestFit="1" customWidth="1"/>
    <col min="16011" max="16011" width="7.42578125" style="49" bestFit="1" customWidth="1"/>
    <col min="16012" max="16012" width="15.42578125" style="49" bestFit="1" customWidth="1"/>
    <col min="16013" max="16013" width="9.28515625" style="49" bestFit="1" customWidth="1"/>
    <col min="16014" max="16014" width="11.7109375" style="49" bestFit="1" customWidth="1"/>
    <col min="16015" max="16015" width="12.7109375" style="49" bestFit="1" customWidth="1"/>
    <col min="16016" max="16016" width="11.42578125" style="49" bestFit="1" customWidth="1"/>
    <col min="16017" max="16017" width="5.140625" style="49" bestFit="1" customWidth="1"/>
    <col min="16018" max="16018" width="6.42578125" style="49" bestFit="1" customWidth="1"/>
    <col min="16019" max="16019" width="11" style="49" bestFit="1" customWidth="1"/>
    <col min="16020" max="16020" width="17.28515625" style="49" bestFit="1" customWidth="1"/>
    <col min="16021" max="16384" width="10.85546875" style="49"/>
  </cols>
  <sheetData>
    <row r="1" spans="1:11">
      <c r="A1" s="73">
        <v>111111111111111</v>
      </c>
      <c r="B1" t="s">
        <v>41</v>
      </c>
      <c r="C1" t="s">
        <v>277</v>
      </c>
      <c r="D1">
        <v>210</v>
      </c>
      <c r="E1">
        <v>111111</v>
      </c>
      <c r="F1" t="s">
        <v>513</v>
      </c>
      <c r="G1" t="s">
        <v>749</v>
      </c>
      <c r="H1" s="49">
        <f>IF(G1='0667'!$E$10=TRUE,ROWS($A$1:G1),"")</f>
        <v>1</v>
      </c>
      <c r="K1" s="78" t="e">
        <f ca="1">_xludf.int(A1/10)</f>
        <v>#NAME?</v>
      </c>
    </row>
    <row r="2" spans="1:11">
      <c r="A2" s="73">
        <v>111111111111111</v>
      </c>
      <c r="B2" t="s">
        <v>42</v>
      </c>
      <c r="C2" t="s">
        <v>278</v>
      </c>
      <c r="D2">
        <v>210</v>
      </c>
      <c r="E2">
        <v>111111</v>
      </c>
      <c r="F2" t="s">
        <v>514</v>
      </c>
      <c r="G2" t="s">
        <v>749</v>
      </c>
      <c r="H2" s="49">
        <f>IF(G2='0667'!$E$10=TRUE,ROWS($A$1:G2),"")</f>
        <v>2</v>
      </c>
    </row>
    <row r="3" spans="1:11">
      <c r="A3" s="73">
        <v>111111111111111</v>
      </c>
      <c r="B3" t="s">
        <v>43</v>
      </c>
      <c r="C3" t="s">
        <v>279</v>
      </c>
      <c r="D3">
        <v>210</v>
      </c>
      <c r="E3">
        <v>111111</v>
      </c>
      <c r="F3" t="s">
        <v>515</v>
      </c>
      <c r="G3" t="s">
        <v>749</v>
      </c>
      <c r="H3" s="49">
        <f>IF(G3='0667'!$E$10=TRUE,ROWS($A$1:G3),"")</f>
        <v>3</v>
      </c>
    </row>
    <row r="4" spans="1:11">
      <c r="A4" s="73">
        <v>111111111111111</v>
      </c>
      <c r="B4" t="s">
        <v>44</v>
      </c>
      <c r="C4" t="s">
        <v>280</v>
      </c>
      <c r="D4">
        <v>210</v>
      </c>
      <c r="E4">
        <v>111111</v>
      </c>
      <c r="F4" t="s">
        <v>516</v>
      </c>
      <c r="G4" t="s">
        <v>749</v>
      </c>
      <c r="H4" s="49">
        <f>IF(G4='0667'!$E$10=TRUE,ROWS($A$1:G4),"")</f>
        <v>4</v>
      </c>
    </row>
    <row r="5" spans="1:11">
      <c r="A5" s="73">
        <v>111111111111111</v>
      </c>
      <c r="B5" t="s">
        <v>45</v>
      </c>
      <c r="C5" t="s">
        <v>281</v>
      </c>
      <c r="D5">
        <v>210</v>
      </c>
      <c r="E5">
        <v>111111</v>
      </c>
      <c r="F5" t="s">
        <v>517</v>
      </c>
      <c r="G5" t="s">
        <v>749</v>
      </c>
      <c r="H5" s="49">
        <f>IF(G5='0667'!$E$10=TRUE,ROWS($A$1:G5),"")</f>
        <v>5</v>
      </c>
    </row>
    <row r="6" spans="1:11">
      <c r="A6" s="73">
        <v>111111111111111</v>
      </c>
      <c r="B6" t="s">
        <v>46</v>
      </c>
      <c r="C6" t="s">
        <v>282</v>
      </c>
      <c r="D6">
        <v>210</v>
      </c>
      <c r="E6">
        <v>111111</v>
      </c>
      <c r="F6" t="s">
        <v>518</v>
      </c>
      <c r="G6" t="s">
        <v>749</v>
      </c>
      <c r="H6" s="49">
        <f>IF(G6='0667'!$E$10=TRUE,ROWS($A$1:G6),"")</f>
        <v>6</v>
      </c>
    </row>
    <row r="7" spans="1:11">
      <c r="A7" s="73">
        <v>111111111111111</v>
      </c>
      <c r="B7" t="s">
        <v>47</v>
      </c>
      <c r="C7" t="s">
        <v>283</v>
      </c>
      <c r="D7">
        <v>210</v>
      </c>
      <c r="E7">
        <v>111111</v>
      </c>
      <c r="F7" t="s">
        <v>519</v>
      </c>
      <c r="G7" t="s">
        <v>749</v>
      </c>
      <c r="H7" s="49">
        <f>IF(G7='0667'!$E$10=TRUE,ROWS($A$1:G7),"")</f>
        <v>7</v>
      </c>
    </row>
    <row r="8" spans="1:11">
      <c r="A8" s="73">
        <v>111111111111111</v>
      </c>
      <c r="B8" t="s">
        <v>48</v>
      </c>
      <c r="C8" t="s">
        <v>284</v>
      </c>
      <c r="D8">
        <v>210</v>
      </c>
      <c r="E8">
        <v>111111</v>
      </c>
      <c r="F8" t="s">
        <v>520</v>
      </c>
      <c r="G8" t="s">
        <v>749</v>
      </c>
      <c r="H8" s="49">
        <f>IF(G8='0667'!$E$10=TRUE,ROWS($A$1:G8),"")</f>
        <v>8</v>
      </c>
    </row>
    <row r="9" spans="1:11">
      <c r="A9" s="73">
        <v>111111111111111</v>
      </c>
      <c r="B9" t="s">
        <v>49</v>
      </c>
      <c r="C9" t="s">
        <v>285</v>
      </c>
      <c r="D9">
        <v>210</v>
      </c>
      <c r="E9">
        <v>111111</v>
      </c>
      <c r="F9" t="s">
        <v>521</v>
      </c>
      <c r="G9" t="s">
        <v>749</v>
      </c>
      <c r="H9" s="49">
        <f>IF(G9='0667'!$E$10=TRUE,ROWS($A$1:G9),"")</f>
        <v>9</v>
      </c>
    </row>
    <row r="10" spans="1:11">
      <c r="A10" s="73">
        <v>111111111111111</v>
      </c>
      <c r="B10" t="s">
        <v>50</v>
      </c>
      <c r="C10" t="s">
        <v>286</v>
      </c>
      <c r="D10">
        <v>210</v>
      </c>
      <c r="E10">
        <v>111111</v>
      </c>
      <c r="F10" t="s">
        <v>522</v>
      </c>
      <c r="G10" t="s">
        <v>749</v>
      </c>
      <c r="H10" s="49">
        <f>IF(G10='0667'!$E$10=TRUE,ROWS($A$1:G10),"")</f>
        <v>10</v>
      </c>
    </row>
    <row r="11" spans="1:11">
      <c r="A11" s="73">
        <v>111111111111111</v>
      </c>
      <c r="B11" t="s">
        <v>51</v>
      </c>
      <c r="C11" t="s">
        <v>287</v>
      </c>
      <c r="D11">
        <v>210</v>
      </c>
      <c r="E11">
        <v>111111</v>
      </c>
      <c r="F11" t="s">
        <v>523</v>
      </c>
      <c r="G11" t="s">
        <v>749</v>
      </c>
      <c r="H11" s="49">
        <f>IF(G11='0667'!$E$10=TRUE,ROWS($A$1:G11),"")</f>
        <v>11</v>
      </c>
    </row>
    <row r="12" spans="1:11">
      <c r="A12" s="73">
        <v>111111111111111</v>
      </c>
      <c r="B12" t="s">
        <v>52</v>
      </c>
      <c r="C12" t="s">
        <v>288</v>
      </c>
      <c r="D12">
        <v>210</v>
      </c>
      <c r="E12">
        <v>111111</v>
      </c>
      <c r="F12" t="s">
        <v>524</v>
      </c>
      <c r="G12" t="s">
        <v>749</v>
      </c>
      <c r="H12" s="49">
        <f>IF(G12='0667'!$E$10=TRUE,ROWS($A$1:G12),"")</f>
        <v>12</v>
      </c>
    </row>
    <row r="13" spans="1:11">
      <c r="A13" s="73">
        <v>111111111111111</v>
      </c>
      <c r="B13" t="s">
        <v>53</v>
      </c>
      <c r="C13" t="s">
        <v>289</v>
      </c>
      <c r="D13">
        <v>210</v>
      </c>
      <c r="E13">
        <v>111111</v>
      </c>
      <c r="F13" t="s">
        <v>525</v>
      </c>
      <c r="G13" t="s">
        <v>749</v>
      </c>
      <c r="H13" s="49">
        <f>IF(G13='0667'!$E$10=TRUE,ROWS($A$1:G13),"")</f>
        <v>13</v>
      </c>
    </row>
    <row r="14" spans="1:11">
      <c r="A14" s="73">
        <v>111111111111111</v>
      </c>
      <c r="B14" t="s">
        <v>54</v>
      </c>
      <c r="C14" t="s">
        <v>290</v>
      </c>
      <c r="D14">
        <v>210</v>
      </c>
      <c r="E14">
        <v>111111</v>
      </c>
      <c r="F14" t="s">
        <v>526</v>
      </c>
      <c r="G14" t="s">
        <v>749</v>
      </c>
      <c r="H14" s="49">
        <f>IF(G14='0667'!$E$10=TRUE,ROWS($A$1:G14),"")</f>
        <v>14</v>
      </c>
    </row>
    <row r="15" spans="1:11">
      <c r="A15" s="73">
        <v>111111111111111</v>
      </c>
      <c r="B15" t="s">
        <v>55</v>
      </c>
      <c r="C15" t="s">
        <v>291</v>
      </c>
      <c r="D15">
        <v>210</v>
      </c>
      <c r="E15">
        <v>111111</v>
      </c>
      <c r="F15" t="s">
        <v>527</v>
      </c>
      <c r="G15" t="s">
        <v>749</v>
      </c>
      <c r="H15" s="49">
        <f>IF(G15='0667'!$E$10=TRUE,ROWS($A$1:G15),"")</f>
        <v>15</v>
      </c>
    </row>
    <row r="16" spans="1:11">
      <c r="A16" s="73">
        <v>111111111111111</v>
      </c>
      <c r="B16" t="s">
        <v>56</v>
      </c>
      <c r="C16" t="s">
        <v>292</v>
      </c>
      <c r="D16">
        <v>210</v>
      </c>
      <c r="E16">
        <v>111111</v>
      </c>
      <c r="F16" t="s">
        <v>528</v>
      </c>
      <c r="G16" t="s">
        <v>750</v>
      </c>
      <c r="H16" s="49" t="str">
        <f>IF(G16='0667'!$E$10=TRUE,ROWS($A$1:G16),"")</f>
        <v/>
      </c>
    </row>
    <row r="17" spans="1:11">
      <c r="A17" s="73">
        <v>111111111111111</v>
      </c>
      <c r="B17" t="s">
        <v>57</v>
      </c>
      <c r="C17" t="s">
        <v>293</v>
      </c>
      <c r="D17">
        <v>210</v>
      </c>
      <c r="E17">
        <v>111111</v>
      </c>
      <c r="F17" t="s">
        <v>529</v>
      </c>
      <c r="G17" t="s">
        <v>750</v>
      </c>
      <c r="H17" s="49" t="str">
        <f>IF(G17='0667'!$E$10=TRUE,ROWS($A$1:G17),"")</f>
        <v/>
      </c>
    </row>
    <row r="18" spans="1:11">
      <c r="A18" s="73">
        <v>111111111111111</v>
      </c>
      <c r="B18" t="s">
        <v>58</v>
      </c>
      <c r="C18" t="s">
        <v>294</v>
      </c>
      <c r="D18">
        <v>210</v>
      </c>
      <c r="E18">
        <v>111111</v>
      </c>
      <c r="F18" t="s">
        <v>530</v>
      </c>
      <c r="G18" t="s">
        <v>750</v>
      </c>
      <c r="H18" s="49" t="str">
        <f>IF(G18='0667'!$E$10=TRUE,ROWS($A$1:G18),"")</f>
        <v/>
      </c>
    </row>
    <row r="19" spans="1:11">
      <c r="A19" s="73">
        <v>111111111111111</v>
      </c>
      <c r="B19" t="s">
        <v>59</v>
      </c>
      <c r="C19" t="s">
        <v>295</v>
      </c>
      <c r="D19">
        <v>210</v>
      </c>
      <c r="E19">
        <v>111111</v>
      </c>
      <c r="F19" t="s">
        <v>531</v>
      </c>
      <c r="G19" t="s">
        <v>750</v>
      </c>
      <c r="H19" s="49" t="str">
        <f>IF(G19='0667'!$E$10=TRUE,ROWS($A$1:G19),"")</f>
        <v/>
      </c>
    </row>
    <row r="20" spans="1:11">
      <c r="A20" s="73">
        <v>111111111111111</v>
      </c>
      <c r="B20" t="s">
        <v>60</v>
      </c>
      <c r="C20" t="s">
        <v>296</v>
      </c>
      <c r="D20">
        <v>210</v>
      </c>
      <c r="E20">
        <v>111111</v>
      </c>
      <c r="F20" t="s">
        <v>532</v>
      </c>
      <c r="G20" t="s">
        <v>750</v>
      </c>
      <c r="H20" s="49" t="str">
        <f>IF(G20='0667'!$E$10=TRUE,ROWS($A$1:G20),"")</f>
        <v/>
      </c>
    </row>
    <row r="21" spans="1:11">
      <c r="A21" s="73">
        <v>111111111111111</v>
      </c>
      <c r="B21" t="s">
        <v>61</v>
      </c>
      <c r="C21" t="s">
        <v>297</v>
      </c>
      <c r="D21">
        <v>210</v>
      </c>
      <c r="E21">
        <v>111111</v>
      </c>
      <c r="F21" t="s">
        <v>533</v>
      </c>
      <c r="G21" t="s">
        <v>750</v>
      </c>
      <c r="H21" s="49" t="str">
        <f>IF(G21='0667'!$E$10=TRUE,ROWS($A$1:G21),"")</f>
        <v/>
      </c>
    </row>
    <row r="22" spans="1:11">
      <c r="A22" s="73">
        <v>111111111111111</v>
      </c>
      <c r="B22" t="s">
        <v>62</v>
      </c>
      <c r="C22" t="s">
        <v>298</v>
      </c>
      <c r="D22">
        <v>210</v>
      </c>
      <c r="E22">
        <v>111111</v>
      </c>
      <c r="F22" t="s">
        <v>534</v>
      </c>
      <c r="G22" t="s">
        <v>750</v>
      </c>
      <c r="H22" s="49" t="str">
        <f>IF(G22='0667'!$E$10=TRUE,ROWS($A$1:G22),"")</f>
        <v/>
      </c>
    </row>
    <row r="23" spans="1:11">
      <c r="A23" s="73">
        <v>111111111111111</v>
      </c>
      <c r="B23" t="s">
        <v>63</v>
      </c>
      <c r="C23" t="s">
        <v>299</v>
      </c>
      <c r="D23">
        <v>210</v>
      </c>
      <c r="E23">
        <v>111111</v>
      </c>
      <c r="F23" t="s">
        <v>535</v>
      </c>
      <c r="G23" t="s">
        <v>750</v>
      </c>
      <c r="H23" s="49" t="str">
        <f>IF(G23='0667'!$E$10=TRUE,ROWS($A$1:G23),"")</f>
        <v/>
      </c>
    </row>
    <row r="24" spans="1:11">
      <c r="A24" s="73">
        <v>111111111111111</v>
      </c>
      <c r="B24" t="s">
        <v>64</v>
      </c>
      <c r="C24" t="s">
        <v>300</v>
      </c>
      <c r="D24">
        <v>210</v>
      </c>
      <c r="E24">
        <v>111111</v>
      </c>
      <c r="F24" t="s">
        <v>536</v>
      </c>
      <c r="G24" t="s">
        <v>750</v>
      </c>
      <c r="H24" s="49" t="str">
        <f>IF(G24='0667'!$E$10=TRUE,ROWS($A$1:G24),"")</f>
        <v/>
      </c>
    </row>
    <row r="25" spans="1:11">
      <c r="A25" s="73">
        <v>111111111111111</v>
      </c>
      <c r="B25" t="s">
        <v>65</v>
      </c>
      <c r="C25" t="s">
        <v>301</v>
      </c>
      <c r="D25">
        <v>210</v>
      </c>
      <c r="E25">
        <v>111111</v>
      </c>
      <c r="F25" t="s">
        <v>537</v>
      </c>
      <c r="G25" t="s">
        <v>750</v>
      </c>
      <c r="H25" s="49" t="str">
        <f>IF(G25='0667'!$E$10=TRUE,ROWS($A$1:G25),"")</f>
        <v/>
      </c>
    </row>
    <row r="26" spans="1:11">
      <c r="A26" s="73">
        <v>111111111111111</v>
      </c>
      <c r="B26" t="s">
        <v>66</v>
      </c>
      <c r="C26" t="s">
        <v>302</v>
      </c>
      <c r="D26">
        <v>210</v>
      </c>
      <c r="E26">
        <v>111111</v>
      </c>
      <c r="F26" t="s">
        <v>538</v>
      </c>
      <c r="G26" t="s">
        <v>750</v>
      </c>
      <c r="H26" s="49" t="str">
        <f>IF(G26='0667'!$E$10=TRUE,ROWS($A$1:G26),"")</f>
        <v/>
      </c>
      <c r="K26" s="59"/>
    </row>
    <row r="27" spans="1:11">
      <c r="A27" s="73">
        <v>111111111111111</v>
      </c>
      <c r="B27" t="s">
        <v>67</v>
      </c>
      <c r="C27" t="s">
        <v>303</v>
      </c>
      <c r="D27">
        <v>210</v>
      </c>
      <c r="E27">
        <v>111111</v>
      </c>
      <c r="F27" t="s">
        <v>539</v>
      </c>
      <c r="G27" t="s">
        <v>750</v>
      </c>
      <c r="H27" s="49" t="str">
        <f>IF(G27='0667'!$E$10=TRUE,ROWS($A$1:G27),"")</f>
        <v/>
      </c>
    </row>
    <row r="28" spans="1:11">
      <c r="A28" s="73">
        <v>111111111111111</v>
      </c>
      <c r="B28" t="s">
        <v>68</v>
      </c>
      <c r="C28" t="s">
        <v>304</v>
      </c>
      <c r="D28">
        <v>210</v>
      </c>
      <c r="E28">
        <v>111111</v>
      </c>
      <c r="F28" t="s">
        <v>540</v>
      </c>
      <c r="G28" t="s">
        <v>750</v>
      </c>
      <c r="H28" s="49" t="str">
        <f>IF(G28='0667'!$E$10=TRUE,ROWS($A$1:G28),"")</f>
        <v/>
      </c>
    </row>
    <row r="29" spans="1:11">
      <c r="A29" s="73">
        <v>111111111111111</v>
      </c>
      <c r="B29" t="s">
        <v>69</v>
      </c>
      <c r="C29" t="s">
        <v>305</v>
      </c>
      <c r="D29">
        <v>210</v>
      </c>
      <c r="E29">
        <v>111111</v>
      </c>
      <c r="F29" t="s">
        <v>541</v>
      </c>
      <c r="G29" t="s">
        <v>750</v>
      </c>
      <c r="H29" s="49" t="str">
        <f>IF(G29='0667'!$E$10=TRUE,ROWS($A$1:G29),"")</f>
        <v/>
      </c>
    </row>
    <row r="30" spans="1:11">
      <c r="A30" s="73">
        <v>111111111111111</v>
      </c>
      <c r="B30" t="s">
        <v>70</v>
      </c>
      <c r="C30" t="s">
        <v>306</v>
      </c>
      <c r="D30">
        <v>210</v>
      </c>
      <c r="E30">
        <v>111111</v>
      </c>
      <c r="F30" t="s">
        <v>542</v>
      </c>
      <c r="G30" t="s">
        <v>750</v>
      </c>
      <c r="H30" s="49" t="str">
        <f>IF(G30='0667'!$E$10=TRUE,ROWS($A$1:G30),"")</f>
        <v/>
      </c>
    </row>
    <row r="31" spans="1:11">
      <c r="A31" s="73">
        <v>111111111111111</v>
      </c>
      <c r="B31" t="s">
        <v>71</v>
      </c>
      <c r="C31" t="s">
        <v>307</v>
      </c>
      <c r="D31">
        <v>210</v>
      </c>
      <c r="E31">
        <v>111111</v>
      </c>
      <c r="F31" t="s">
        <v>543</v>
      </c>
      <c r="G31" t="s">
        <v>750</v>
      </c>
      <c r="H31" s="49" t="str">
        <f>IF(G31='0667'!$E$10=TRUE,ROWS($A$1:G31),"")</f>
        <v/>
      </c>
    </row>
    <row r="32" spans="1:11">
      <c r="A32" s="73">
        <v>111111111111111</v>
      </c>
      <c r="B32" t="s">
        <v>72</v>
      </c>
      <c r="C32" t="s">
        <v>308</v>
      </c>
      <c r="D32">
        <v>210</v>
      </c>
      <c r="E32">
        <v>111111</v>
      </c>
      <c r="F32" t="s">
        <v>544</v>
      </c>
      <c r="G32" t="s">
        <v>750</v>
      </c>
      <c r="H32" s="49" t="str">
        <f>IF(G32='0667'!$E$10=TRUE,ROWS($A$1:G32),"")</f>
        <v/>
      </c>
    </row>
    <row r="33" spans="1:8">
      <c r="A33" s="73">
        <v>111111111111111</v>
      </c>
      <c r="B33" t="s">
        <v>73</v>
      </c>
      <c r="C33" t="s">
        <v>309</v>
      </c>
      <c r="D33">
        <v>210</v>
      </c>
      <c r="E33">
        <v>111111</v>
      </c>
      <c r="F33" t="s">
        <v>545</v>
      </c>
      <c r="G33" t="s">
        <v>750</v>
      </c>
      <c r="H33" s="49" t="str">
        <f>IF(G33='0667'!$E$10=TRUE,ROWS($A$1:G33),"")</f>
        <v/>
      </c>
    </row>
    <row r="34" spans="1:8">
      <c r="A34" s="73">
        <v>111111111111111</v>
      </c>
      <c r="B34" t="s">
        <v>74</v>
      </c>
      <c r="C34" t="s">
        <v>310</v>
      </c>
      <c r="D34">
        <v>210</v>
      </c>
      <c r="E34">
        <v>111111</v>
      </c>
      <c r="F34" t="s">
        <v>546</v>
      </c>
      <c r="G34" t="s">
        <v>750</v>
      </c>
      <c r="H34" s="49" t="str">
        <f>IF(G34='0667'!$E$10=TRUE,ROWS($A$1:G34),"")</f>
        <v/>
      </c>
    </row>
    <row r="35" spans="1:8">
      <c r="A35" s="73">
        <v>111111111111111</v>
      </c>
      <c r="B35" t="s">
        <v>75</v>
      </c>
      <c r="C35" t="s">
        <v>311</v>
      </c>
      <c r="D35">
        <v>210</v>
      </c>
      <c r="E35">
        <v>111111</v>
      </c>
      <c r="F35" t="s">
        <v>547</v>
      </c>
      <c r="G35" t="s">
        <v>750</v>
      </c>
      <c r="H35" s="49" t="str">
        <f>IF(G35='0667'!$E$10=TRUE,ROWS($A$1:G35),"")</f>
        <v/>
      </c>
    </row>
    <row r="36" spans="1:8">
      <c r="A36" s="73">
        <v>111111111111111</v>
      </c>
      <c r="B36" t="s">
        <v>76</v>
      </c>
      <c r="C36" t="s">
        <v>312</v>
      </c>
      <c r="D36">
        <v>210</v>
      </c>
      <c r="E36">
        <v>111111</v>
      </c>
      <c r="F36" t="s">
        <v>548</v>
      </c>
      <c r="G36" t="s">
        <v>750</v>
      </c>
      <c r="H36" s="49" t="str">
        <f>IF(G36='0667'!$E$10=TRUE,ROWS($A$1:G36),"")</f>
        <v/>
      </c>
    </row>
    <row r="37" spans="1:8">
      <c r="A37" s="73">
        <v>111111111111111</v>
      </c>
      <c r="B37" t="s">
        <v>77</v>
      </c>
      <c r="C37" t="s">
        <v>313</v>
      </c>
      <c r="D37">
        <v>210</v>
      </c>
      <c r="E37">
        <v>111111</v>
      </c>
      <c r="F37" t="s">
        <v>549</v>
      </c>
      <c r="G37" t="s">
        <v>750</v>
      </c>
      <c r="H37" s="49" t="str">
        <f>IF(G37='0667'!$E$10=TRUE,ROWS($A$1:G37),"")</f>
        <v/>
      </c>
    </row>
    <row r="38" spans="1:8">
      <c r="A38" s="73">
        <v>111111111111111</v>
      </c>
      <c r="B38" t="s">
        <v>78</v>
      </c>
      <c r="C38" t="s">
        <v>314</v>
      </c>
      <c r="D38">
        <v>210</v>
      </c>
      <c r="E38">
        <v>111111</v>
      </c>
      <c r="F38" t="s">
        <v>550</v>
      </c>
      <c r="G38" t="s">
        <v>750</v>
      </c>
      <c r="H38" s="49" t="str">
        <f>IF(G38='0667'!$E$10=TRUE,ROWS($A$1:G38),"")</f>
        <v/>
      </c>
    </row>
    <row r="39" spans="1:8">
      <c r="A39" s="73">
        <v>111111111111111</v>
      </c>
      <c r="B39" t="s">
        <v>79</v>
      </c>
      <c r="C39" t="s">
        <v>315</v>
      </c>
      <c r="D39">
        <v>210</v>
      </c>
      <c r="E39">
        <v>111111</v>
      </c>
      <c r="F39" t="s">
        <v>551</v>
      </c>
      <c r="G39" t="s">
        <v>750</v>
      </c>
      <c r="H39" s="49" t="str">
        <f>IF(G39='0667'!$E$10=TRUE,ROWS($A$1:G39),"")</f>
        <v/>
      </c>
    </row>
    <row r="40" spans="1:8">
      <c r="A40" s="73">
        <v>111111111111111</v>
      </c>
      <c r="B40" t="s">
        <v>80</v>
      </c>
      <c r="C40" t="s">
        <v>316</v>
      </c>
      <c r="D40">
        <v>210</v>
      </c>
      <c r="E40">
        <v>111111</v>
      </c>
      <c r="F40" t="s">
        <v>552</v>
      </c>
      <c r="G40" t="s">
        <v>750</v>
      </c>
      <c r="H40" s="49" t="str">
        <f>IF(G40='0667'!$E$10=TRUE,ROWS($A$1:G40),"")</f>
        <v/>
      </c>
    </row>
    <row r="41" spans="1:8">
      <c r="A41" s="73">
        <v>111111111111111</v>
      </c>
      <c r="B41" t="s">
        <v>81</v>
      </c>
      <c r="C41" t="s">
        <v>317</v>
      </c>
      <c r="D41">
        <v>210</v>
      </c>
      <c r="E41">
        <v>111111</v>
      </c>
      <c r="F41" t="s">
        <v>553</v>
      </c>
      <c r="G41" t="s">
        <v>750</v>
      </c>
      <c r="H41" s="49" t="str">
        <f>IF(G41='0667'!$E$10=TRUE,ROWS($A$1:G41),"")</f>
        <v/>
      </c>
    </row>
    <row r="42" spans="1:8">
      <c r="A42" s="73">
        <v>111111111111111</v>
      </c>
      <c r="B42" t="s">
        <v>82</v>
      </c>
      <c r="C42" t="s">
        <v>318</v>
      </c>
      <c r="D42">
        <v>210</v>
      </c>
      <c r="E42">
        <v>111111</v>
      </c>
      <c r="F42" t="s">
        <v>554</v>
      </c>
      <c r="G42" t="s">
        <v>750</v>
      </c>
      <c r="H42" s="49" t="str">
        <f>IF(G42='0667'!$E$10=TRUE,ROWS($A$1:G42),"")</f>
        <v/>
      </c>
    </row>
    <row r="43" spans="1:8">
      <c r="A43" s="73">
        <v>111111111111111</v>
      </c>
      <c r="B43" t="s">
        <v>83</v>
      </c>
      <c r="C43" t="s">
        <v>319</v>
      </c>
      <c r="D43">
        <v>210</v>
      </c>
      <c r="E43">
        <v>111111</v>
      </c>
      <c r="F43" t="s">
        <v>555</v>
      </c>
      <c r="G43" t="s">
        <v>750</v>
      </c>
      <c r="H43" s="49" t="str">
        <f>IF(G43='0667'!$E$10=TRUE,ROWS($A$1:G43),"")</f>
        <v/>
      </c>
    </row>
    <row r="44" spans="1:8">
      <c r="A44" s="73">
        <v>111111111111111</v>
      </c>
      <c r="B44" t="s">
        <v>84</v>
      </c>
      <c r="C44" t="s">
        <v>320</v>
      </c>
      <c r="D44">
        <v>210</v>
      </c>
      <c r="E44">
        <v>111111</v>
      </c>
      <c r="F44" t="s">
        <v>556</v>
      </c>
      <c r="G44" t="s">
        <v>750</v>
      </c>
      <c r="H44" s="49" t="str">
        <f>IF(G44='0667'!$E$10=TRUE,ROWS($A$1:G44),"")</f>
        <v/>
      </c>
    </row>
    <row r="45" spans="1:8">
      <c r="A45" s="73">
        <v>111111111111111</v>
      </c>
      <c r="B45" t="s">
        <v>85</v>
      </c>
      <c r="C45" t="s">
        <v>321</v>
      </c>
      <c r="D45">
        <v>210</v>
      </c>
      <c r="E45">
        <v>111111</v>
      </c>
      <c r="F45" t="s">
        <v>557</v>
      </c>
      <c r="G45" t="s">
        <v>750</v>
      </c>
      <c r="H45" s="49" t="str">
        <f>IF(G45='0667'!$E$10=TRUE,ROWS($A$1:G45),"")</f>
        <v/>
      </c>
    </row>
    <row r="46" spans="1:8">
      <c r="A46" s="73">
        <v>111111111111111</v>
      </c>
      <c r="B46" t="s">
        <v>86</v>
      </c>
      <c r="C46" t="s">
        <v>322</v>
      </c>
      <c r="D46">
        <v>210</v>
      </c>
      <c r="E46">
        <v>111111</v>
      </c>
      <c r="F46" t="s">
        <v>558</v>
      </c>
      <c r="G46" t="s">
        <v>750</v>
      </c>
      <c r="H46" s="49" t="str">
        <f>IF(G46='0667'!$E$10=TRUE,ROWS($A$1:G46),"")</f>
        <v/>
      </c>
    </row>
    <row r="47" spans="1:8">
      <c r="A47" s="73">
        <v>111111111111111</v>
      </c>
      <c r="B47" t="s">
        <v>87</v>
      </c>
      <c r="C47" t="s">
        <v>323</v>
      </c>
      <c r="D47">
        <v>210</v>
      </c>
      <c r="E47">
        <v>111111</v>
      </c>
      <c r="F47" t="s">
        <v>559</v>
      </c>
      <c r="G47" t="s">
        <v>750</v>
      </c>
      <c r="H47" s="49" t="str">
        <f>IF(G47='0667'!$E$10=TRUE,ROWS($A$1:G47),"")</f>
        <v/>
      </c>
    </row>
    <row r="48" spans="1:8">
      <c r="A48" s="73">
        <v>111111111111111</v>
      </c>
      <c r="B48" t="s">
        <v>88</v>
      </c>
      <c r="C48" t="s">
        <v>324</v>
      </c>
      <c r="D48">
        <v>210</v>
      </c>
      <c r="E48">
        <v>111111</v>
      </c>
      <c r="F48" t="s">
        <v>560</v>
      </c>
      <c r="G48" t="s">
        <v>750</v>
      </c>
      <c r="H48" s="49" t="str">
        <f>IF(G48='0667'!$E$10=TRUE,ROWS($A$1:G48),"")</f>
        <v/>
      </c>
    </row>
    <row r="49" spans="1:8">
      <c r="A49" s="73">
        <v>111111111111111</v>
      </c>
      <c r="B49" t="s">
        <v>89</v>
      </c>
      <c r="C49" t="s">
        <v>325</v>
      </c>
      <c r="D49">
        <v>210</v>
      </c>
      <c r="E49">
        <v>111111</v>
      </c>
      <c r="F49" t="s">
        <v>561</v>
      </c>
      <c r="G49" t="s">
        <v>750</v>
      </c>
      <c r="H49" s="49" t="str">
        <f>IF(G49='0667'!$E$10=TRUE,ROWS($A$1:G49),"")</f>
        <v/>
      </c>
    </row>
    <row r="50" spans="1:8">
      <c r="A50" s="73">
        <v>111111111111111</v>
      </c>
      <c r="B50" t="s">
        <v>90</v>
      </c>
      <c r="C50" t="s">
        <v>326</v>
      </c>
      <c r="D50">
        <v>210</v>
      </c>
      <c r="E50">
        <v>111111</v>
      </c>
      <c r="F50" t="s">
        <v>562</v>
      </c>
      <c r="G50" t="s">
        <v>750</v>
      </c>
      <c r="H50" s="49" t="str">
        <f>IF(G50='0667'!$E$10=TRUE,ROWS($A$1:G50),"")</f>
        <v/>
      </c>
    </row>
    <row r="51" spans="1:8">
      <c r="A51" s="73">
        <v>111111111111111</v>
      </c>
      <c r="B51" t="s">
        <v>91</v>
      </c>
      <c r="C51" t="s">
        <v>327</v>
      </c>
      <c r="D51">
        <v>210</v>
      </c>
      <c r="E51">
        <v>111111</v>
      </c>
      <c r="F51" t="s">
        <v>563</v>
      </c>
      <c r="G51" t="s">
        <v>750</v>
      </c>
      <c r="H51" s="49" t="str">
        <f>IF(G51='0667'!$E$10=TRUE,ROWS($A$1:G51),"")</f>
        <v/>
      </c>
    </row>
    <row r="52" spans="1:8">
      <c r="A52" s="73">
        <v>111111111111111</v>
      </c>
      <c r="B52" t="s">
        <v>92</v>
      </c>
      <c r="C52" t="s">
        <v>328</v>
      </c>
      <c r="D52">
        <v>210</v>
      </c>
      <c r="E52">
        <v>111111</v>
      </c>
      <c r="F52" t="s">
        <v>564</v>
      </c>
      <c r="G52" t="s">
        <v>750</v>
      </c>
      <c r="H52" s="49" t="str">
        <f>IF(G52='0667'!$E$10=TRUE,ROWS($A$1:G52),"")</f>
        <v/>
      </c>
    </row>
    <row r="53" spans="1:8">
      <c r="A53" s="73">
        <v>111111111111111</v>
      </c>
      <c r="B53" t="s">
        <v>93</v>
      </c>
      <c r="C53" t="s">
        <v>329</v>
      </c>
      <c r="D53">
        <v>210</v>
      </c>
      <c r="E53">
        <v>111111</v>
      </c>
      <c r="F53" t="s">
        <v>565</v>
      </c>
      <c r="G53" t="s">
        <v>750</v>
      </c>
      <c r="H53" s="49" t="str">
        <f>IF(G53='0667'!$E$10=TRUE,ROWS($A$1:G53),"")</f>
        <v/>
      </c>
    </row>
    <row r="54" spans="1:8">
      <c r="A54" s="73">
        <v>111111111111111</v>
      </c>
      <c r="B54" t="s">
        <v>94</v>
      </c>
      <c r="C54" t="s">
        <v>330</v>
      </c>
      <c r="D54">
        <v>210</v>
      </c>
      <c r="E54">
        <v>111111</v>
      </c>
      <c r="F54" t="s">
        <v>566</v>
      </c>
      <c r="G54" t="s">
        <v>750</v>
      </c>
      <c r="H54" s="49" t="str">
        <f>IF(G54='0667'!$E$10=TRUE,ROWS($A$1:G54),"")</f>
        <v/>
      </c>
    </row>
    <row r="55" spans="1:8">
      <c r="A55" s="73">
        <v>111111111111111</v>
      </c>
      <c r="B55" t="s">
        <v>95</v>
      </c>
      <c r="C55" t="s">
        <v>331</v>
      </c>
      <c r="D55">
        <v>210</v>
      </c>
      <c r="E55">
        <v>111111</v>
      </c>
      <c r="F55" t="s">
        <v>567</v>
      </c>
      <c r="G55" t="s">
        <v>750</v>
      </c>
      <c r="H55" s="49" t="str">
        <f>IF(G55='0667'!$E$10=TRUE,ROWS($A$1:G55),"")</f>
        <v/>
      </c>
    </row>
    <row r="56" spans="1:8">
      <c r="A56" s="73">
        <v>111111111111111</v>
      </c>
      <c r="B56" t="s">
        <v>96</v>
      </c>
      <c r="C56" t="s">
        <v>332</v>
      </c>
      <c r="D56">
        <v>210</v>
      </c>
      <c r="E56">
        <v>111111</v>
      </c>
      <c r="F56" t="s">
        <v>568</v>
      </c>
      <c r="G56" t="s">
        <v>750</v>
      </c>
      <c r="H56" s="49" t="str">
        <f>IF(G56='0667'!$E$10=TRUE,ROWS($A$1:G56),"")</f>
        <v/>
      </c>
    </row>
    <row r="57" spans="1:8">
      <c r="A57" s="73">
        <v>111111111111111</v>
      </c>
      <c r="B57" t="s">
        <v>97</v>
      </c>
      <c r="C57" t="s">
        <v>333</v>
      </c>
      <c r="D57">
        <v>210</v>
      </c>
      <c r="E57">
        <v>111111</v>
      </c>
      <c r="F57" t="s">
        <v>569</v>
      </c>
      <c r="G57" t="s">
        <v>750</v>
      </c>
      <c r="H57" s="49" t="str">
        <f>IF(G57='0667'!$E$10=TRUE,ROWS($A$1:G57),"")</f>
        <v/>
      </c>
    </row>
    <row r="58" spans="1:8">
      <c r="A58" s="73">
        <v>111111111111111</v>
      </c>
      <c r="B58" t="s">
        <v>98</v>
      </c>
      <c r="C58" t="s">
        <v>334</v>
      </c>
      <c r="D58">
        <v>210</v>
      </c>
      <c r="E58">
        <v>111111</v>
      </c>
      <c r="F58" t="s">
        <v>570</v>
      </c>
      <c r="G58" t="s">
        <v>750</v>
      </c>
      <c r="H58" s="49" t="str">
        <f>IF(G58='0667'!$E$10=TRUE,ROWS($A$1:G58),"")</f>
        <v/>
      </c>
    </row>
    <row r="59" spans="1:8">
      <c r="A59" s="73">
        <v>111111111111111</v>
      </c>
      <c r="B59" t="s">
        <v>99</v>
      </c>
      <c r="C59" t="s">
        <v>335</v>
      </c>
      <c r="D59">
        <v>210</v>
      </c>
      <c r="E59">
        <v>111111</v>
      </c>
      <c r="F59" t="s">
        <v>571</v>
      </c>
      <c r="G59" t="s">
        <v>750</v>
      </c>
      <c r="H59" s="49" t="str">
        <f>IF(G59='0667'!$E$10=TRUE,ROWS($A$1:G59),"")</f>
        <v/>
      </c>
    </row>
    <row r="60" spans="1:8">
      <c r="A60" s="73">
        <v>111111111111111</v>
      </c>
      <c r="B60" t="s">
        <v>100</v>
      </c>
      <c r="C60" t="s">
        <v>336</v>
      </c>
      <c r="D60">
        <v>210</v>
      </c>
      <c r="E60">
        <v>111111</v>
      </c>
      <c r="F60" t="s">
        <v>572</v>
      </c>
      <c r="G60" t="s">
        <v>750</v>
      </c>
      <c r="H60" s="49" t="str">
        <f>IF(G60='0667'!$E$10=TRUE,ROWS($A$1:G60),"")</f>
        <v/>
      </c>
    </row>
    <row r="61" spans="1:8">
      <c r="A61" s="73">
        <v>111111111111111</v>
      </c>
      <c r="B61" t="s">
        <v>101</v>
      </c>
      <c r="C61" t="s">
        <v>337</v>
      </c>
      <c r="D61">
        <v>210</v>
      </c>
      <c r="E61">
        <v>111111</v>
      </c>
      <c r="F61" t="s">
        <v>573</v>
      </c>
      <c r="G61" t="s">
        <v>750</v>
      </c>
      <c r="H61" s="49" t="str">
        <f>IF(G61='0667'!$E$10=TRUE,ROWS($A$1:G61),"")</f>
        <v/>
      </c>
    </row>
    <row r="62" spans="1:8">
      <c r="A62" s="73">
        <v>111111111111111</v>
      </c>
      <c r="B62" t="s">
        <v>102</v>
      </c>
      <c r="C62" t="s">
        <v>338</v>
      </c>
      <c r="D62">
        <v>210</v>
      </c>
      <c r="E62">
        <v>111111</v>
      </c>
      <c r="F62" t="s">
        <v>574</v>
      </c>
      <c r="G62" t="s">
        <v>750</v>
      </c>
      <c r="H62" s="49" t="str">
        <f>IF(G62='0667'!$E$10=TRUE,ROWS($A$1:G62),"")</f>
        <v/>
      </c>
    </row>
    <row r="63" spans="1:8">
      <c r="A63" s="73">
        <v>111111111111111</v>
      </c>
      <c r="B63" t="s">
        <v>103</v>
      </c>
      <c r="C63" t="s">
        <v>339</v>
      </c>
      <c r="D63">
        <v>210</v>
      </c>
      <c r="E63">
        <v>111111</v>
      </c>
      <c r="F63" t="s">
        <v>575</v>
      </c>
      <c r="G63" t="s">
        <v>750</v>
      </c>
      <c r="H63" s="49" t="str">
        <f>IF(G63='0667'!$E$10=TRUE,ROWS($A$1:G63),"")</f>
        <v/>
      </c>
    </row>
    <row r="64" spans="1:8">
      <c r="A64" s="73">
        <v>111111111111111</v>
      </c>
      <c r="B64" t="s">
        <v>104</v>
      </c>
      <c r="C64" t="s">
        <v>340</v>
      </c>
      <c r="D64">
        <v>210</v>
      </c>
      <c r="E64">
        <v>111111</v>
      </c>
      <c r="F64" t="s">
        <v>576</v>
      </c>
      <c r="G64" t="s">
        <v>750</v>
      </c>
      <c r="H64" s="49" t="str">
        <f>IF(G64='0667'!$E$10=TRUE,ROWS($A$1:G64),"")</f>
        <v/>
      </c>
    </row>
    <row r="65" spans="1:8">
      <c r="A65" s="73">
        <v>111111111111111</v>
      </c>
      <c r="B65" t="s">
        <v>105</v>
      </c>
      <c r="C65" t="s">
        <v>341</v>
      </c>
      <c r="D65">
        <v>210</v>
      </c>
      <c r="E65">
        <v>111111</v>
      </c>
      <c r="F65" t="s">
        <v>577</v>
      </c>
      <c r="G65" t="s">
        <v>750</v>
      </c>
      <c r="H65" s="49" t="str">
        <f>IF(G65='0667'!$E$10=TRUE,ROWS($A$1:G65),"")</f>
        <v/>
      </c>
    </row>
    <row r="66" spans="1:8">
      <c r="A66" s="73">
        <v>111111111111111</v>
      </c>
      <c r="B66" t="s">
        <v>106</v>
      </c>
      <c r="C66" t="s">
        <v>342</v>
      </c>
      <c r="D66">
        <v>210</v>
      </c>
      <c r="E66">
        <v>111111</v>
      </c>
      <c r="F66" t="s">
        <v>578</v>
      </c>
      <c r="G66" t="s">
        <v>750</v>
      </c>
      <c r="H66" s="49" t="str">
        <f>IF(G66='0667'!$E$10=TRUE,ROWS($A$1:G66),"")</f>
        <v/>
      </c>
    </row>
    <row r="67" spans="1:8">
      <c r="A67" s="73">
        <v>111111111111111</v>
      </c>
      <c r="B67" t="s">
        <v>107</v>
      </c>
      <c r="C67" t="s">
        <v>343</v>
      </c>
      <c r="D67">
        <v>210</v>
      </c>
      <c r="E67">
        <v>111111</v>
      </c>
      <c r="F67" t="s">
        <v>579</v>
      </c>
      <c r="G67" t="s">
        <v>750</v>
      </c>
      <c r="H67" s="49" t="str">
        <f>IF(G67='0667'!$E$10=TRUE,ROWS($A$1:G67),"")</f>
        <v/>
      </c>
    </row>
    <row r="68" spans="1:8">
      <c r="A68" s="73">
        <v>111111111111111</v>
      </c>
      <c r="B68" t="s">
        <v>108</v>
      </c>
      <c r="C68" t="s">
        <v>344</v>
      </c>
      <c r="D68">
        <v>210</v>
      </c>
      <c r="E68">
        <v>111111</v>
      </c>
      <c r="F68" t="s">
        <v>580</v>
      </c>
      <c r="G68" t="s">
        <v>750</v>
      </c>
      <c r="H68" s="49" t="str">
        <f>IF(G68='0667'!$E$10=TRUE,ROWS($A$1:G68),"")</f>
        <v/>
      </c>
    </row>
    <row r="69" spans="1:8">
      <c r="A69" s="73">
        <v>111111111111111</v>
      </c>
      <c r="B69" t="s">
        <v>109</v>
      </c>
      <c r="C69" t="s">
        <v>345</v>
      </c>
      <c r="D69">
        <v>210</v>
      </c>
      <c r="E69">
        <v>111111</v>
      </c>
      <c r="F69" t="s">
        <v>581</v>
      </c>
      <c r="G69" t="s">
        <v>750</v>
      </c>
      <c r="H69" s="49" t="str">
        <f>IF(G69='0667'!$E$10=TRUE,ROWS($A$1:G69),"")</f>
        <v/>
      </c>
    </row>
    <row r="70" spans="1:8">
      <c r="A70" s="73">
        <v>111111111111111</v>
      </c>
      <c r="B70" t="s">
        <v>110</v>
      </c>
      <c r="C70" t="s">
        <v>346</v>
      </c>
      <c r="D70">
        <v>210</v>
      </c>
      <c r="E70">
        <v>111111</v>
      </c>
      <c r="F70" t="s">
        <v>582</v>
      </c>
      <c r="G70" t="s">
        <v>750</v>
      </c>
      <c r="H70" s="49" t="str">
        <f>IF(G70='0667'!$E$10=TRUE,ROWS($A$1:G70),"")</f>
        <v/>
      </c>
    </row>
    <row r="71" spans="1:8">
      <c r="A71" s="73">
        <v>111111111111111</v>
      </c>
      <c r="B71" t="s">
        <v>111</v>
      </c>
      <c r="C71" t="s">
        <v>347</v>
      </c>
      <c r="D71">
        <v>210</v>
      </c>
      <c r="E71">
        <v>111111</v>
      </c>
      <c r="F71" t="s">
        <v>583</v>
      </c>
      <c r="G71" t="s">
        <v>751</v>
      </c>
      <c r="H71" s="49" t="str">
        <f>IF(G71='0667'!$E$10=TRUE,ROWS($A$1:G71),"")</f>
        <v/>
      </c>
    </row>
    <row r="72" spans="1:8">
      <c r="A72" s="73">
        <v>111111111111111</v>
      </c>
      <c r="B72" t="s">
        <v>112</v>
      </c>
      <c r="C72" t="s">
        <v>348</v>
      </c>
      <c r="D72">
        <v>210</v>
      </c>
      <c r="E72">
        <v>111111</v>
      </c>
      <c r="F72" t="s">
        <v>584</v>
      </c>
      <c r="G72" t="s">
        <v>751</v>
      </c>
      <c r="H72" s="49" t="str">
        <f>IF(G72='0667'!$E$10=TRUE,ROWS($A$1:G72),"")</f>
        <v/>
      </c>
    </row>
    <row r="73" spans="1:8">
      <c r="A73" s="73">
        <v>111111111111111</v>
      </c>
      <c r="B73" t="s">
        <v>113</v>
      </c>
      <c r="C73" t="s">
        <v>349</v>
      </c>
      <c r="D73">
        <v>210</v>
      </c>
      <c r="E73">
        <v>111111</v>
      </c>
      <c r="F73" t="s">
        <v>585</v>
      </c>
      <c r="G73" t="s">
        <v>751</v>
      </c>
      <c r="H73" s="49" t="str">
        <f>IF(G73='0667'!$E$10=TRUE,ROWS($A$1:G73),"")</f>
        <v/>
      </c>
    </row>
    <row r="74" spans="1:8">
      <c r="A74" s="73">
        <v>111111111111111</v>
      </c>
      <c r="B74" t="s">
        <v>114</v>
      </c>
      <c r="C74" t="s">
        <v>350</v>
      </c>
      <c r="D74">
        <v>210</v>
      </c>
      <c r="E74">
        <v>111111</v>
      </c>
      <c r="F74" t="s">
        <v>586</v>
      </c>
      <c r="G74" t="s">
        <v>751</v>
      </c>
      <c r="H74" s="49" t="str">
        <f>IF(G74='0667'!$E$10=TRUE,ROWS($A$1:G74),"")</f>
        <v/>
      </c>
    </row>
    <row r="75" spans="1:8">
      <c r="A75" s="73">
        <v>111111111111111</v>
      </c>
      <c r="B75" t="s">
        <v>115</v>
      </c>
      <c r="C75" t="s">
        <v>351</v>
      </c>
      <c r="D75">
        <v>210</v>
      </c>
      <c r="E75">
        <v>111111</v>
      </c>
      <c r="F75" t="s">
        <v>587</v>
      </c>
      <c r="G75" t="s">
        <v>751</v>
      </c>
      <c r="H75" s="49" t="str">
        <f>IF(G75='0667'!$E$10=TRUE,ROWS($A$1:G75),"")</f>
        <v/>
      </c>
    </row>
    <row r="76" spans="1:8">
      <c r="A76" s="73">
        <v>111111111111111</v>
      </c>
      <c r="B76" t="s">
        <v>116</v>
      </c>
      <c r="C76" t="s">
        <v>352</v>
      </c>
      <c r="D76">
        <v>210</v>
      </c>
      <c r="E76">
        <v>111111</v>
      </c>
      <c r="F76" t="s">
        <v>588</v>
      </c>
      <c r="G76" t="s">
        <v>751</v>
      </c>
      <c r="H76" s="49" t="str">
        <f>IF(G76='0667'!$E$10=TRUE,ROWS($A$1:G76),"")</f>
        <v/>
      </c>
    </row>
    <row r="77" spans="1:8">
      <c r="A77" s="73">
        <v>111111111111111</v>
      </c>
      <c r="B77" t="s">
        <v>117</v>
      </c>
      <c r="C77" t="s">
        <v>353</v>
      </c>
      <c r="D77">
        <v>210</v>
      </c>
      <c r="E77">
        <v>111111</v>
      </c>
      <c r="F77" t="s">
        <v>589</v>
      </c>
      <c r="G77" t="s">
        <v>751</v>
      </c>
      <c r="H77" s="49" t="str">
        <f>IF(G77='0667'!$E$10=TRUE,ROWS($A$1:G77),"")</f>
        <v/>
      </c>
    </row>
    <row r="78" spans="1:8">
      <c r="A78" s="73">
        <v>111111111111111</v>
      </c>
      <c r="B78" t="s">
        <v>118</v>
      </c>
      <c r="C78" t="s">
        <v>354</v>
      </c>
      <c r="D78">
        <v>210</v>
      </c>
      <c r="E78">
        <v>111111</v>
      </c>
      <c r="F78" t="s">
        <v>590</v>
      </c>
      <c r="G78" t="s">
        <v>751</v>
      </c>
      <c r="H78" s="49" t="str">
        <f>IF(G78='0667'!$E$10=TRUE,ROWS($A$1:G78),"")</f>
        <v/>
      </c>
    </row>
    <row r="79" spans="1:8">
      <c r="A79" s="73">
        <v>111111111111111</v>
      </c>
      <c r="B79" t="s">
        <v>119</v>
      </c>
      <c r="C79" t="s">
        <v>355</v>
      </c>
      <c r="D79">
        <v>210</v>
      </c>
      <c r="E79">
        <v>111111</v>
      </c>
      <c r="F79" t="s">
        <v>591</v>
      </c>
      <c r="G79" t="s">
        <v>751</v>
      </c>
      <c r="H79" s="49" t="str">
        <f>IF(G79='0667'!$E$10=TRUE,ROWS($A$1:G79),"")</f>
        <v/>
      </c>
    </row>
    <row r="80" spans="1:8">
      <c r="A80" s="73">
        <v>111111111111111</v>
      </c>
      <c r="B80" t="s">
        <v>120</v>
      </c>
      <c r="C80" t="s">
        <v>356</v>
      </c>
      <c r="D80">
        <v>210</v>
      </c>
      <c r="E80">
        <v>111111</v>
      </c>
      <c r="F80" t="s">
        <v>592</v>
      </c>
      <c r="G80" t="s">
        <v>751</v>
      </c>
      <c r="H80" s="49" t="str">
        <f>IF(G80='0667'!$E$10=TRUE,ROWS($A$1:G80),"")</f>
        <v/>
      </c>
    </row>
    <row r="81" spans="1:8">
      <c r="A81" s="73">
        <v>111111111111111</v>
      </c>
      <c r="B81" t="s">
        <v>121</v>
      </c>
      <c r="C81" t="s">
        <v>357</v>
      </c>
      <c r="D81">
        <v>210</v>
      </c>
      <c r="E81">
        <v>111111</v>
      </c>
      <c r="F81" t="s">
        <v>593</v>
      </c>
      <c r="G81" t="s">
        <v>751</v>
      </c>
      <c r="H81" s="49" t="str">
        <f>IF(G81='0667'!$E$10=TRUE,ROWS($A$1:G81),"")</f>
        <v/>
      </c>
    </row>
    <row r="82" spans="1:8">
      <c r="A82" s="73">
        <v>111111111111111</v>
      </c>
      <c r="B82" t="s">
        <v>122</v>
      </c>
      <c r="C82" t="s">
        <v>358</v>
      </c>
      <c r="D82">
        <v>210</v>
      </c>
      <c r="E82">
        <v>111111</v>
      </c>
      <c r="F82" t="s">
        <v>594</v>
      </c>
      <c r="G82" t="s">
        <v>751</v>
      </c>
      <c r="H82" s="49" t="str">
        <f>IF(G82='0667'!$E$10=TRUE,ROWS($A$1:G82),"")</f>
        <v/>
      </c>
    </row>
    <row r="83" spans="1:8">
      <c r="A83" s="73">
        <v>111111111111111</v>
      </c>
      <c r="B83" t="s">
        <v>123</v>
      </c>
      <c r="C83" t="s">
        <v>359</v>
      </c>
      <c r="D83">
        <v>210</v>
      </c>
      <c r="E83">
        <v>111111</v>
      </c>
      <c r="F83" t="s">
        <v>595</v>
      </c>
      <c r="G83" t="s">
        <v>751</v>
      </c>
      <c r="H83" s="49" t="str">
        <f>IF(G83='0667'!$E$10=TRUE,ROWS($A$1:G83),"")</f>
        <v/>
      </c>
    </row>
    <row r="84" spans="1:8">
      <c r="A84" s="73">
        <v>111111111111111</v>
      </c>
      <c r="B84" t="s">
        <v>124</v>
      </c>
      <c r="C84" t="s">
        <v>360</v>
      </c>
      <c r="D84">
        <v>210</v>
      </c>
      <c r="E84">
        <v>111111</v>
      </c>
      <c r="F84" t="s">
        <v>596</v>
      </c>
      <c r="G84" t="s">
        <v>751</v>
      </c>
      <c r="H84" s="49" t="str">
        <f>IF(G84='0667'!$E$10=TRUE,ROWS($A$1:G84),"")</f>
        <v/>
      </c>
    </row>
    <row r="85" spans="1:8">
      <c r="A85" s="73">
        <v>111111111111111</v>
      </c>
      <c r="B85" t="s">
        <v>125</v>
      </c>
      <c r="C85" t="s">
        <v>361</v>
      </c>
      <c r="D85">
        <v>210</v>
      </c>
      <c r="E85">
        <v>111111</v>
      </c>
      <c r="F85" t="s">
        <v>597</v>
      </c>
      <c r="G85" t="s">
        <v>751</v>
      </c>
      <c r="H85" s="49" t="str">
        <f>IF(G85='0667'!$E$10=TRUE,ROWS($A$1:G85),"")</f>
        <v/>
      </c>
    </row>
    <row r="86" spans="1:8">
      <c r="A86" s="73">
        <v>111111111111111</v>
      </c>
      <c r="B86" t="s">
        <v>126</v>
      </c>
      <c r="C86" t="s">
        <v>362</v>
      </c>
      <c r="D86">
        <v>210</v>
      </c>
      <c r="E86">
        <v>111111</v>
      </c>
      <c r="F86" t="s">
        <v>598</v>
      </c>
      <c r="G86" t="s">
        <v>751</v>
      </c>
      <c r="H86" s="49" t="str">
        <f>IF(G86='0667'!$E$10=TRUE,ROWS($A$1:G86),"")</f>
        <v/>
      </c>
    </row>
    <row r="87" spans="1:8">
      <c r="A87" s="73">
        <v>111111111111111</v>
      </c>
      <c r="B87" t="s">
        <v>127</v>
      </c>
      <c r="C87" t="s">
        <v>363</v>
      </c>
      <c r="D87">
        <v>210</v>
      </c>
      <c r="E87">
        <v>111111</v>
      </c>
      <c r="F87" t="s">
        <v>599</v>
      </c>
      <c r="G87" t="s">
        <v>751</v>
      </c>
      <c r="H87" s="49" t="str">
        <f>IF(G87='0667'!$E$10=TRUE,ROWS($A$1:G87),"")</f>
        <v/>
      </c>
    </row>
    <row r="88" spans="1:8">
      <c r="A88" s="73">
        <v>111111111111111</v>
      </c>
      <c r="B88" t="s">
        <v>128</v>
      </c>
      <c r="C88" t="s">
        <v>364</v>
      </c>
      <c r="D88">
        <v>210</v>
      </c>
      <c r="E88">
        <v>111111</v>
      </c>
      <c r="F88" t="s">
        <v>600</v>
      </c>
      <c r="G88" t="s">
        <v>751</v>
      </c>
      <c r="H88" s="49" t="str">
        <f>IF(G88='0667'!$E$10=TRUE,ROWS($A$1:G88),"")</f>
        <v/>
      </c>
    </row>
    <row r="89" spans="1:8">
      <c r="A89" s="73">
        <v>111111111111111</v>
      </c>
      <c r="B89" t="s">
        <v>129</v>
      </c>
      <c r="C89" t="s">
        <v>365</v>
      </c>
      <c r="D89">
        <v>210</v>
      </c>
      <c r="E89">
        <v>111111</v>
      </c>
      <c r="F89" t="s">
        <v>601</v>
      </c>
      <c r="G89" t="s">
        <v>751</v>
      </c>
      <c r="H89" s="49" t="str">
        <f>IF(G89='0667'!$E$10=TRUE,ROWS($A$1:G89),"")</f>
        <v/>
      </c>
    </row>
    <row r="90" spans="1:8">
      <c r="A90" s="73">
        <v>111111111111111</v>
      </c>
      <c r="B90" t="s">
        <v>130</v>
      </c>
      <c r="C90" t="s">
        <v>366</v>
      </c>
      <c r="D90">
        <v>210</v>
      </c>
      <c r="E90">
        <v>111111</v>
      </c>
      <c r="F90" t="s">
        <v>602</v>
      </c>
      <c r="G90" t="s">
        <v>751</v>
      </c>
      <c r="H90" s="49" t="str">
        <f>IF(G90='0667'!$E$10=TRUE,ROWS($A$1:G90),"")</f>
        <v/>
      </c>
    </row>
    <row r="91" spans="1:8">
      <c r="A91" s="73">
        <v>111111111111111</v>
      </c>
      <c r="B91" t="s">
        <v>131</v>
      </c>
      <c r="C91" t="s">
        <v>367</v>
      </c>
      <c r="D91">
        <v>210</v>
      </c>
      <c r="E91">
        <v>111111</v>
      </c>
      <c r="F91" t="s">
        <v>603</v>
      </c>
      <c r="G91" t="s">
        <v>751</v>
      </c>
      <c r="H91" s="49" t="str">
        <f>IF(G91='0667'!$E$10=TRUE,ROWS($A$1:G91),"")</f>
        <v/>
      </c>
    </row>
    <row r="92" spans="1:8">
      <c r="A92" s="73">
        <v>111111111111111</v>
      </c>
      <c r="B92" t="s">
        <v>132</v>
      </c>
      <c r="C92" t="s">
        <v>368</v>
      </c>
      <c r="D92">
        <v>210</v>
      </c>
      <c r="E92">
        <v>111111</v>
      </c>
      <c r="F92" t="s">
        <v>604</v>
      </c>
      <c r="G92" t="s">
        <v>751</v>
      </c>
      <c r="H92" s="49" t="str">
        <f>IF(G92='0667'!$E$10=TRUE,ROWS($A$1:G92),"")</f>
        <v/>
      </c>
    </row>
    <row r="93" spans="1:8">
      <c r="A93" s="73">
        <v>111111111111111</v>
      </c>
      <c r="B93" t="s">
        <v>133</v>
      </c>
      <c r="C93" t="s">
        <v>369</v>
      </c>
      <c r="D93">
        <v>210</v>
      </c>
      <c r="E93">
        <v>111111</v>
      </c>
      <c r="F93" t="s">
        <v>605</v>
      </c>
      <c r="G93" t="s">
        <v>751</v>
      </c>
      <c r="H93" s="49" t="str">
        <f>IF(G93='0667'!$E$10=TRUE,ROWS($A$1:G93),"")</f>
        <v/>
      </c>
    </row>
    <row r="94" spans="1:8">
      <c r="A94" s="73">
        <v>111111111111111</v>
      </c>
      <c r="B94" t="s">
        <v>134</v>
      </c>
      <c r="C94" t="s">
        <v>370</v>
      </c>
      <c r="D94">
        <v>210</v>
      </c>
      <c r="E94">
        <v>111111</v>
      </c>
      <c r="F94" t="s">
        <v>606</v>
      </c>
      <c r="G94" t="s">
        <v>751</v>
      </c>
      <c r="H94" s="49" t="str">
        <f>IF(G94='0667'!$E$10=TRUE,ROWS($A$1:G94),"")</f>
        <v/>
      </c>
    </row>
    <row r="95" spans="1:8">
      <c r="A95" s="73">
        <v>111111111111111</v>
      </c>
      <c r="B95" t="s">
        <v>135</v>
      </c>
      <c r="C95" t="s">
        <v>371</v>
      </c>
      <c r="D95">
        <v>210</v>
      </c>
      <c r="E95">
        <v>111111</v>
      </c>
      <c r="F95" t="s">
        <v>607</v>
      </c>
      <c r="G95" t="s">
        <v>751</v>
      </c>
      <c r="H95" s="49" t="str">
        <f>IF(G95='0667'!$E$10=TRUE,ROWS($A$1:G95),"")</f>
        <v/>
      </c>
    </row>
    <row r="96" spans="1:8">
      <c r="A96" s="73">
        <v>111111111111111</v>
      </c>
      <c r="B96" t="s">
        <v>136</v>
      </c>
      <c r="C96" t="s">
        <v>372</v>
      </c>
      <c r="D96">
        <v>210</v>
      </c>
      <c r="E96">
        <v>111111</v>
      </c>
      <c r="F96" t="s">
        <v>608</v>
      </c>
      <c r="G96" t="s">
        <v>751</v>
      </c>
      <c r="H96" s="49" t="str">
        <f>IF(G96='0667'!$E$10=TRUE,ROWS($A$1:G96),"")</f>
        <v/>
      </c>
    </row>
    <row r="97" spans="1:8">
      <c r="A97" s="73">
        <v>111111111111111</v>
      </c>
      <c r="B97" t="s">
        <v>137</v>
      </c>
      <c r="C97" t="s">
        <v>373</v>
      </c>
      <c r="D97">
        <v>210</v>
      </c>
      <c r="E97">
        <v>111111</v>
      </c>
      <c r="F97" t="s">
        <v>609</v>
      </c>
      <c r="G97" t="s">
        <v>751</v>
      </c>
      <c r="H97" s="49" t="str">
        <f>IF(G97='0667'!$E$10=TRUE,ROWS($A$1:G97),"")</f>
        <v/>
      </c>
    </row>
    <row r="98" spans="1:8">
      <c r="A98" s="73">
        <v>111111111111111</v>
      </c>
      <c r="B98" t="s">
        <v>138</v>
      </c>
      <c r="C98" t="s">
        <v>374</v>
      </c>
      <c r="D98">
        <v>210</v>
      </c>
      <c r="E98">
        <v>111111</v>
      </c>
      <c r="F98" t="s">
        <v>610</v>
      </c>
      <c r="G98" t="s">
        <v>751</v>
      </c>
      <c r="H98" s="49" t="str">
        <f>IF(G98='0667'!$E$10=TRUE,ROWS($A$1:G98),"")</f>
        <v/>
      </c>
    </row>
    <row r="99" spans="1:8">
      <c r="A99" s="73">
        <v>111111111111111</v>
      </c>
      <c r="B99" t="s">
        <v>139</v>
      </c>
      <c r="C99" t="s">
        <v>375</v>
      </c>
      <c r="D99">
        <v>210</v>
      </c>
      <c r="E99">
        <v>111111</v>
      </c>
      <c r="F99" t="s">
        <v>611</v>
      </c>
      <c r="G99" t="s">
        <v>751</v>
      </c>
      <c r="H99" s="49" t="str">
        <f>IF(G99='0667'!$E$10=TRUE,ROWS($A$1:G99),"")</f>
        <v/>
      </c>
    </row>
    <row r="100" spans="1:8">
      <c r="A100" s="73">
        <v>111111111111111</v>
      </c>
      <c r="B100" t="s">
        <v>140</v>
      </c>
      <c r="C100" t="s">
        <v>376</v>
      </c>
      <c r="D100">
        <v>210</v>
      </c>
      <c r="E100">
        <v>111111</v>
      </c>
      <c r="F100" t="s">
        <v>612</v>
      </c>
      <c r="G100" t="s">
        <v>751</v>
      </c>
      <c r="H100" s="49" t="str">
        <f>IF(G100='0667'!$E$10=TRUE,ROWS($A$1:G100),"")</f>
        <v/>
      </c>
    </row>
    <row r="101" spans="1:8">
      <c r="A101" s="73">
        <v>111111111111111</v>
      </c>
      <c r="B101" t="s">
        <v>141</v>
      </c>
      <c r="C101" t="s">
        <v>377</v>
      </c>
      <c r="D101">
        <v>210</v>
      </c>
      <c r="E101">
        <v>111111</v>
      </c>
      <c r="F101" t="s">
        <v>613</v>
      </c>
      <c r="G101" t="s">
        <v>751</v>
      </c>
      <c r="H101" s="49" t="str">
        <f>IF(G101='0667'!$E$10=TRUE,ROWS($A$1:G101),"")</f>
        <v/>
      </c>
    </row>
    <row r="102" spans="1:8">
      <c r="A102" s="73">
        <v>111111111111111</v>
      </c>
      <c r="B102" t="s">
        <v>142</v>
      </c>
      <c r="C102" t="s">
        <v>378</v>
      </c>
      <c r="D102">
        <v>210</v>
      </c>
      <c r="E102">
        <v>111111</v>
      </c>
      <c r="F102" t="s">
        <v>614</v>
      </c>
      <c r="G102" t="s">
        <v>751</v>
      </c>
      <c r="H102" s="49" t="str">
        <f>IF(G102='0667'!$E$10=TRUE,ROWS($A$1:G102),"")</f>
        <v/>
      </c>
    </row>
    <row r="103" spans="1:8">
      <c r="A103" s="73">
        <v>111111111111111</v>
      </c>
      <c r="B103" t="s">
        <v>143</v>
      </c>
      <c r="C103" t="s">
        <v>379</v>
      </c>
      <c r="D103">
        <v>210</v>
      </c>
      <c r="E103">
        <v>111111</v>
      </c>
      <c r="F103" t="s">
        <v>615</v>
      </c>
      <c r="G103" t="s">
        <v>751</v>
      </c>
      <c r="H103" s="49" t="str">
        <f>IF(G103='0667'!$E$10=TRUE,ROWS($A$1:G103),"")</f>
        <v/>
      </c>
    </row>
    <row r="104" spans="1:8">
      <c r="A104" s="73">
        <v>111111111111111</v>
      </c>
      <c r="B104" t="s">
        <v>144</v>
      </c>
      <c r="C104" t="s">
        <v>380</v>
      </c>
      <c r="D104">
        <v>210</v>
      </c>
      <c r="E104">
        <v>111111</v>
      </c>
      <c r="F104" t="s">
        <v>616</v>
      </c>
      <c r="G104" t="s">
        <v>751</v>
      </c>
      <c r="H104" s="49" t="str">
        <f>IF(G104='0667'!$E$10=TRUE,ROWS($A$1:G104),"")</f>
        <v/>
      </c>
    </row>
    <row r="105" spans="1:8">
      <c r="A105" s="73">
        <v>111111111111111</v>
      </c>
      <c r="B105" t="s">
        <v>145</v>
      </c>
      <c r="C105" t="s">
        <v>381</v>
      </c>
      <c r="D105">
        <v>210</v>
      </c>
      <c r="E105">
        <v>111111</v>
      </c>
      <c r="F105" t="s">
        <v>617</v>
      </c>
      <c r="G105" t="s">
        <v>751</v>
      </c>
      <c r="H105" s="49" t="str">
        <f>IF(G105='0667'!$E$10=TRUE,ROWS($A$1:G105),"")</f>
        <v/>
      </c>
    </row>
    <row r="106" spans="1:8">
      <c r="A106" s="73">
        <v>111111111111111</v>
      </c>
      <c r="B106" t="s">
        <v>146</v>
      </c>
      <c r="C106" t="s">
        <v>382</v>
      </c>
      <c r="D106">
        <v>210</v>
      </c>
      <c r="E106">
        <v>111111</v>
      </c>
      <c r="F106" t="s">
        <v>618</v>
      </c>
      <c r="G106" t="s">
        <v>751</v>
      </c>
      <c r="H106" s="49" t="str">
        <f>IF(G106='0667'!$E$10=TRUE,ROWS($A$1:G106),"")</f>
        <v/>
      </c>
    </row>
    <row r="107" spans="1:8">
      <c r="A107" s="73">
        <v>111111111111111</v>
      </c>
      <c r="B107" t="s">
        <v>147</v>
      </c>
      <c r="C107" t="s">
        <v>383</v>
      </c>
      <c r="D107">
        <v>210</v>
      </c>
      <c r="E107">
        <v>111111</v>
      </c>
      <c r="F107" t="s">
        <v>619</v>
      </c>
      <c r="G107" t="s">
        <v>751</v>
      </c>
      <c r="H107" s="49" t="str">
        <f>IF(G107='0667'!$E$10=TRUE,ROWS($A$1:G107),"")</f>
        <v/>
      </c>
    </row>
    <row r="108" spans="1:8">
      <c r="A108" s="73">
        <v>111111111111111</v>
      </c>
      <c r="B108" t="s">
        <v>148</v>
      </c>
      <c r="C108" t="s">
        <v>384</v>
      </c>
      <c r="D108">
        <v>210</v>
      </c>
      <c r="E108">
        <v>111111</v>
      </c>
      <c r="F108" t="s">
        <v>620</v>
      </c>
      <c r="G108" t="s">
        <v>751</v>
      </c>
      <c r="H108" s="49" t="str">
        <f>IF(G108='0667'!$E$10=TRUE,ROWS($A$1:G108),"")</f>
        <v/>
      </c>
    </row>
    <row r="109" spans="1:8">
      <c r="A109" s="73">
        <v>111111111111111</v>
      </c>
      <c r="B109" t="s">
        <v>149</v>
      </c>
      <c r="C109" t="s">
        <v>385</v>
      </c>
      <c r="D109">
        <v>210</v>
      </c>
      <c r="E109">
        <v>111111</v>
      </c>
      <c r="F109" t="s">
        <v>621</v>
      </c>
      <c r="G109" t="s">
        <v>751</v>
      </c>
      <c r="H109" s="49" t="str">
        <f>IF(G109='0667'!$E$10=TRUE,ROWS($A$1:G109),"")</f>
        <v/>
      </c>
    </row>
    <row r="110" spans="1:8">
      <c r="A110" s="73">
        <v>111111111111111</v>
      </c>
      <c r="B110" t="s">
        <v>150</v>
      </c>
      <c r="C110" t="s">
        <v>386</v>
      </c>
      <c r="D110">
        <v>210</v>
      </c>
      <c r="E110">
        <v>111111</v>
      </c>
      <c r="F110" t="s">
        <v>622</v>
      </c>
      <c r="G110" t="s">
        <v>751</v>
      </c>
      <c r="H110" s="49" t="str">
        <f>IF(G110='0667'!$E$10=TRUE,ROWS($A$1:G110),"")</f>
        <v/>
      </c>
    </row>
    <row r="111" spans="1:8">
      <c r="A111" s="73">
        <v>111111111111111</v>
      </c>
      <c r="B111" t="s">
        <v>151</v>
      </c>
      <c r="C111" t="s">
        <v>387</v>
      </c>
      <c r="D111">
        <v>210</v>
      </c>
      <c r="E111">
        <v>111111</v>
      </c>
      <c r="F111" t="s">
        <v>623</v>
      </c>
      <c r="G111" t="s">
        <v>751</v>
      </c>
      <c r="H111" s="49" t="str">
        <f>IF(G111='0667'!$E$10=TRUE,ROWS($A$1:G111),"")</f>
        <v/>
      </c>
    </row>
    <row r="112" spans="1:8">
      <c r="A112" s="73">
        <v>111111111111111</v>
      </c>
      <c r="B112" t="s">
        <v>152</v>
      </c>
      <c r="C112" t="s">
        <v>388</v>
      </c>
      <c r="D112">
        <v>210</v>
      </c>
      <c r="E112">
        <v>111111</v>
      </c>
      <c r="F112" t="s">
        <v>624</v>
      </c>
      <c r="G112" t="s">
        <v>751</v>
      </c>
      <c r="H112" s="49" t="str">
        <f>IF(G112='0667'!$E$10=TRUE,ROWS($A$1:G112),"")</f>
        <v/>
      </c>
    </row>
    <row r="113" spans="1:8">
      <c r="A113" s="73">
        <v>111111111111111</v>
      </c>
      <c r="B113" t="s">
        <v>153</v>
      </c>
      <c r="C113" t="s">
        <v>389</v>
      </c>
      <c r="D113">
        <v>210</v>
      </c>
      <c r="E113">
        <v>111111</v>
      </c>
      <c r="F113" t="s">
        <v>625</v>
      </c>
      <c r="G113" t="s">
        <v>751</v>
      </c>
      <c r="H113" s="49" t="str">
        <f>IF(G113='0667'!$E$10=TRUE,ROWS($A$1:G113),"")</f>
        <v/>
      </c>
    </row>
    <row r="114" spans="1:8">
      <c r="A114" s="73">
        <v>111111111111111</v>
      </c>
      <c r="B114" t="s">
        <v>154</v>
      </c>
      <c r="C114" t="s">
        <v>390</v>
      </c>
      <c r="D114">
        <v>210</v>
      </c>
      <c r="E114">
        <v>111111</v>
      </c>
      <c r="F114" t="s">
        <v>626</v>
      </c>
      <c r="G114" t="s">
        <v>751</v>
      </c>
      <c r="H114" s="49" t="str">
        <f>IF(G114='0667'!$E$10=TRUE,ROWS($A$1:G114),"")</f>
        <v/>
      </c>
    </row>
    <row r="115" spans="1:8">
      <c r="A115" s="73">
        <v>111111111111111</v>
      </c>
      <c r="B115" t="s">
        <v>155</v>
      </c>
      <c r="C115" t="s">
        <v>391</v>
      </c>
      <c r="D115">
        <v>210</v>
      </c>
      <c r="E115">
        <v>111111</v>
      </c>
      <c r="F115" t="s">
        <v>627</v>
      </c>
      <c r="G115" t="s">
        <v>751</v>
      </c>
      <c r="H115" s="49" t="str">
        <f>IF(G115='0667'!$E$10=TRUE,ROWS($A$1:G115),"")</f>
        <v/>
      </c>
    </row>
    <row r="116" spans="1:8">
      <c r="A116" s="73">
        <v>111111111111111</v>
      </c>
      <c r="B116" t="s">
        <v>156</v>
      </c>
      <c r="C116" t="s">
        <v>392</v>
      </c>
      <c r="D116">
        <v>210</v>
      </c>
      <c r="E116">
        <v>111111</v>
      </c>
      <c r="F116" t="s">
        <v>628</v>
      </c>
      <c r="G116" t="s">
        <v>751</v>
      </c>
      <c r="H116" s="49" t="str">
        <f>IF(G116='0667'!$E$10=TRUE,ROWS($A$1:G116),"")</f>
        <v/>
      </c>
    </row>
    <row r="117" spans="1:8">
      <c r="A117" s="73">
        <v>111111111111111</v>
      </c>
      <c r="B117" t="s">
        <v>157</v>
      </c>
      <c r="C117" t="s">
        <v>393</v>
      </c>
      <c r="D117">
        <v>210</v>
      </c>
      <c r="E117">
        <v>111111</v>
      </c>
      <c r="F117" t="s">
        <v>629</v>
      </c>
      <c r="G117" t="s">
        <v>751</v>
      </c>
      <c r="H117" s="49" t="str">
        <f>IF(G117='0667'!$E$10=TRUE,ROWS($A$1:G117),"")</f>
        <v/>
      </c>
    </row>
    <row r="118" spans="1:8">
      <c r="A118" s="73">
        <v>111111111111111</v>
      </c>
      <c r="B118" t="s">
        <v>158</v>
      </c>
      <c r="C118" t="s">
        <v>394</v>
      </c>
      <c r="D118">
        <v>210</v>
      </c>
      <c r="E118">
        <v>111111</v>
      </c>
      <c r="F118" t="s">
        <v>630</v>
      </c>
      <c r="G118" t="s">
        <v>751</v>
      </c>
      <c r="H118" s="49" t="str">
        <f>IF(G118='0667'!$E$10=TRUE,ROWS($A$1:G118),"")</f>
        <v/>
      </c>
    </row>
    <row r="119" spans="1:8">
      <c r="A119" s="73">
        <v>111111111111111</v>
      </c>
      <c r="B119" t="s">
        <v>159</v>
      </c>
      <c r="C119" t="s">
        <v>395</v>
      </c>
      <c r="D119">
        <v>210</v>
      </c>
      <c r="E119">
        <v>111111</v>
      </c>
      <c r="F119" t="s">
        <v>631</v>
      </c>
      <c r="G119" t="s">
        <v>751</v>
      </c>
      <c r="H119" s="49" t="str">
        <f>IF(G119='0667'!$E$10=TRUE,ROWS($A$1:G119),"")</f>
        <v/>
      </c>
    </row>
    <row r="120" spans="1:8">
      <c r="A120" s="73">
        <v>111111111111111</v>
      </c>
      <c r="B120" t="s">
        <v>160</v>
      </c>
      <c r="C120" t="s">
        <v>396</v>
      </c>
      <c r="D120">
        <v>210</v>
      </c>
      <c r="E120">
        <v>111111</v>
      </c>
      <c r="F120" t="s">
        <v>632</v>
      </c>
      <c r="G120" t="s">
        <v>751</v>
      </c>
      <c r="H120" s="49" t="str">
        <f>IF(G120='0667'!$E$10=TRUE,ROWS($A$1:G120),"")</f>
        <v/>
      </c>
    </row>
    <row r="121" spans="1:8">
      <c r="A121" s="73">
        <v>111111111111111</v>
      </c>
      <c r="B121" t="s">
        <v>161</v>
      </c>
      <c r="C121" t="s">
        <v>397</v>
      </c>
      <c r="D121">
        <v>210</v>
      </c>
      <c r="E121">
        <v>111111</v>
      </c>
      <c r="F121" t="s">
        <v>633</v>
      </c>
      <c r="G121" t="s">
        <v>751</v>
      </c>
      <c r="H121" s="49" t="str">
        <f>IF(G121='0667'!$E$10=TRUE,ROWS($A$1:G121),"")</f>
        <v/>
      </c>
    </row>
    <row r="122" spans="1:8">
      <c r="A122" s="73">
        <v>111111111111111</v>
      </c>
      <c r="B122" t="s">
        <v>162</v>
      </c>
      <c r="C122" t="s">
        <v>398</v>
      </c>
      <c r="D122">
        <v>210</v>
      </c>
      <c r="E122">
        <v>111111</v>
      </c>
      <c r="F122" t="s">
        <v>634</v>
      </c>
      <c r="G122" t="s">
        <v>751</v>
      </c>
      <c r="H122" s="49" t="str">
        <f>IF(G122='0667'!$E$10=TRUE,ROWS($A$1:G122),"")</f>
        <v/>
      </c>
    </row>
    <row r="123" spans="1:8">
      <c r="A123" s="73">
        <v>111111111111111</v>
      </c>
      <c r="B123" t="s">
        <v>163</v>
      </c>
      <c r="C123" t="s">
        <v>399</v>
      </c>
      <c r="D123">
        <v>210</v>
      </c>
      <c r="E123">
        <v>111111</v>
      </c>
      <c r="F123" t="s">
        <v>635</v>
      </c>
      <c r="G123" t="s">
        <v>751</v>
      </c>
      <c r="H123" s="49" t="str">
        <f>IF(G123='0667'!$E$10=TRUE,ROWS($A$1:G123),"")</f>
        <v/>
      </c>
    </row>
    <row r="124" spans="1:8">
      <c r="A124" s="73">
        <v>111111111111111</v>
      </c>
      <c r="B124" t="s">
        <v>164</v>
      </c>
      <c r="C124" t="s">
        <v>400</v>
      </c>
      <c r="D124">
        <v>210</v>
      </c>
      <c r="E124">
        <v>111111</v>
      </c>
      <c r="F124" t="s">
        <v>636</v>
      </c>
      <c r="G124" t="s">
        <v>751</v>
      </c>
      <c r="H124" s="49" t="str">
        <f>IF(G124='0667'!$E$10=TRUE,ROWS($A$1:G124),"")</f>
        <v/>
      </c>
    </row>
    <row r="125" spans="1:8">
      <c r="A125" s="73">
        <v>111111111111111</v>
      </c>
      <c r="B125" t="s">
        <v>165</v>
      </c>
      <c r="C125" t="s">
        <v>401</v>
      </c>
      <c r="D125">
        <v>210</v>
      </c>
      <c r="E125">
        <v>111111</v>
      </c>
      <c r="F125" t="s">
        <v>637</v>
      </c>
      <c r="G125" t="s">
        <v>751</v>
      </c>
      <c r="H125" s="49" t="str">
        <f>IF(G125='0667'!$E$10=TRUE,ROWS($A$1:G125),"")</f>
        <v/>
      </c>
    </row>
    <row r="126" spans="1:8">
      <c r="A126" s="73">
        <v>111111111111111</v>
      </c>
      <c r="B126" t="s">
        <v>166</v>
      </c>
      <c r="C126" t="s">
        <v>402</v>
      </c>
      <c r="D126">
        <v>210</v>
      </c>
      <c r="E126">
        <v>111111</v>
      </c>
      <c r="F126" t="s">
        <v>638</v>
      </c>
      <c r="G126" t="s">
        <v>751</v>
      </c>
      <c r="H126" s="49" t="str">
        <f>IF(G126='0667'!$E$10=TRUE,ROWS($A$1:G126),"")</f>
        <v/>
      </c>
    </row>
    <row r="127" spans="1:8">
      <c r="A127" s="73">
        <v>111111111111111</v>
      </c>
      <c r="B127" t="s">
        <v>167</v>
      </c>
      <c r="C127" t="s">
        <v>403</v>
      </c>
      <c r="D127">
        <v>210</v>
      </c>
      <c r="E127">
        <v>111111</v>
      </c>
      <c r="F127" t="s">
        <v>639</v>
      </c>
      <c r="G127" t="s">
        <v>751</v>
      </c>
      <c r="H127" s="49" t="str">
        <f>IF(G127='0667'!$E$10=TRUE,ROWS($A$1:G127),"")</f>
        <v/>
      </c>
    </row>
    <row r="128" spans="1:8">
      <c r="A128" s="73">
        <v>111111111111111</v>
      </c>
      <c r="B128" t="s">
        <v>168</v>
      </c>
      <c r="C128" t="s">
        <v>404</v>
      </c>
      <c r="D128">
        <v>210</v>
      </c>
      <c r="E128">
        <v>111111</v>
      </c>
      <c r="F128" t="s">
        <v>640</v>
      </c>
      <c r="G128" t="s">
        <v>751</v>
      </c>
      <c r="H128" s="49" t="str">
        <f>IF(G128='0667'!$E$10=TRUE,ROWS($A$1:G128),"")</f>
        <v/>
      </c>
    </row>
    <row r="129" spans="1:8">
      <c r="A129" s="73">
        <v>111111111111111</v>
      </c>
      <c r="B129" t="s">
        <v>169</v>
      </c>
      <c r="C129" t="s">
        <v>405</v>
      </c>
      <c r="D129">
        <v>210</v>
      </c>
      <c r="E129">
        <v>111111</v>
      </c>
      <c r="F129" t="s">
        <v>641</v>
      </c>
      <c r="G129" t="s">
        <v>751</v>
      </c>
      <c r="H129" s="49" t="str">
        <f>IF(G129='0667'!$E$10=TRUE,ROWS($A$1:G129),"")</f>
        <v/>
      </c>
    </row>
    <row r="130" spans="1:8">
      <c r="A130" s="73">
        <v>111111111111111</v>
      </c>
      <c r="B130" t="s">
        <v>170</v>
      </c>
      <c r="C130" t="s">
        <v>406</v>
      </c>
      <c r="D130">
        <v>210</v>
      </c>
      <c r="E130">
        <v>111111</v>
      </c>
      <c r="F130" t="s">
        <v>642</v>
      </c>
      <c r="G130" t="s">
        <v>751</v>
      </c>
      <c r="H130" s="49" t="str">
        <f>IF(G130='0667'!$E$10=TRUE,ROWS($A$1:G130),"")</f>
        <v/>
      </c>
    </row>
    <row r="131" spans="1:8">
      <c r="A131" s="73">
        <v>111111111111111</v>
      </c>
      <c r="B131" t="s">
        <v>171</v>
      </c>
      <c r="C131" t="s">
        <v>407</v>
      </c>
      <c r="D131">
        <v>210</v>
      </c>
      <c r="E131">
        <v>111111</v>
      </c>
      <c r="F131" t="s">
        <v>643</v>
      </c>
      <c r="G131" t="s">
        <v>751</v>
      </c>
      <c r="H131" s="49" t="str">
        <f>IF(G131='0667'!$E$10=TRUE,ROWS($A$1:G131),"")</f>
        <v/>
      </c>
    </row>
    <row r="132" spans="1:8">
      <c r="A132" s="73">
        <v>111111111111111</v>
      </c>
      <c r="B132" t="s">
        <v>172</v>
      </c>
      <c r="C132" t="s">
        <v>408</v>
      </c>
      <c r="D132">
        <v>210</v>
      </c>
      <c r="E132">
        <v>111111</v>
      </c>
      <c r="F132" t="s">
        <v>644</v>
      </c>
      <c r="G132" t="s">
        <v>751</v>
      </c>
      <c r="H132" s="49" t="str">
        <f>IF(G132='0667'!$E$10=TRUE,ROWS($A$1:G132),"")</f>
        <v/>
      </c>
    </row>
    <row r="133" spans="1:8">
      <c r="A133" s="73">
        <v>111111111111111</v>
      </c>
      <c r="B133" t="s">
        <v>173</v>
      </c>
      <c r="C133" t="s">
        <v>409</v>
      </c>
      <c r="D133">
        <v>210</v>
      </c>
      <c r="E133">
        <v>111111</v>
      </c>
      <c r="F133" t="s">
        <v>645</v>
      </c>
      <c r="G133" t="s">
        <v>751</v>
      </c>
      <c r="H133" s="49" t="str">
        <f>IF(G133='0667'!$E$10=TRUE,ROWS($A$1:G133),"")</f>
        <v/>
      </c>
    </row>
    <row r="134" spans="1:8">
      <c r="A134" s="73">
        <v>111111111111111</v>
      </c>
      <c r="B134" t="s">
        <v>174</v>
      </c>
      <c r="C134" t="s">
        <v>410</v>
      </c>
      <c r="D134">
        <v>210</v>
      </c>
      <c r="E134">
        <v>111111</v>
      </c>
      <c r="F134" t="s">
        <v>646</v>
      </c>
      <c r="G134" t="s">
        <v>751</v>
      </c>
      <c r="H134" s="49" t="str">
        <f>IF(G134='0667'!$E$10=TRUE,ROWS($A$1:G134),"")</f>
        <v/>
      </c>
    </row>
    <row r="135" spans="1:8">
      <c r="A135" s="73">
        <v>111111111111111</v>
      </c>
      <c r="B135" t="s">
        <v>175</v>
      </c>
      <c r="C135" t="s">
        <v>411</v>
      </c>
      <c r="D135">
        <v>210</v>
      </c>
      <c r="E135">
        <v>111111</v>
      </c>
      <c r="F135" t="s">
        <v>647</v>
      </c>
      <c r="G135" t="s">
        <v>751</v>
      </c>
      <c r="H135" s="49" t="str">
        <f>IF(G135='0667'!$E$10=TRUE,ROWS($A$1:G135),"")</f>
        <v/>
      </c>
    </row>
    <row r="136" spans="1:8">
      <c r="A136" s="73">
        <v>111111111111111</v>
      </c>
      <c r="B136" t="s">
        <v>176</v>
      </c>
      <c r="C136" t="s">
        <v>412</v>
      </c>
      <c r="D136">
        <v>210</v>
      </c>
      <c r="E136">
        <v>111111</v>
      </c>
      <c r="F136" t="s">
        <v>648</v>
      </c>
      <c r="G136" t="s">
        <v>751</v>
      </c>
      <c r="H136" s="49" t="str">
        <f>IF(G136='0667'!$E$10=TRUE,ROWS($A$1:G136),"")</f>
        <v/>
      </c>
    </row>
    <row r="137" spans="1:8">
      <c r="A137" s="73">
        <v>111111111111111</v>
      </c>
      <c r="B137" t="s">
        <v>177</v>
      </c>
      <c r="C137" t="s">
        <v>413</v>
      </c>
      <c r="D137">
        <v>210</v>
      </c>
      <c r="E137">
        <v>111111</v>
      </c>
      <c r="F137" t="s">
        <v>649</v>
      </c>
      <c r="G137" t="s">
        <v>751</v>
      </c>
      <c r="H137" s="49" t="str">
        <f>IF(G137='0667'!$E$10=TRUE,ROWS($A$1:G137),"")</f>
        <v/>
      </c>
    </row>
    <row r="138" spans="1:8">
      <c r="A138" s="73">
        <v>111111111111111</v>
      </c>
      <c r="B138" t="s">
        <v>178</v>
      </c>
      <c r="C138" t="s">
        <v>414</v>
      </c>
      <c r="D138">
        <v>210</v>
      </c>
      <c r="E138">
        <v>111111</v>
      </c>
      <c r="F138" t="s">
        <v>650</v>
      </c>
      <c r="G138" t="s">
        <v>751</v>
      </c>
      <c r="H138" s="49" t="str">
        <f>IF(G138='0667'!$E$10=TRUE,ROWS($A$1:G138),"")</f>
        <v/>
      </c>
    </row>
    <row r="139" spans="1:8">
      <c r="A139" s="73">
        <v>111111111111111</v>
      </c>
      <c r="B139" t="s">
        <v>179</v>
      </c>
      <c r="C139" t="s">
        <v>415</v>
      </c>
      <c r="D139">
        <v>210</v>
      </c>
      <c r="E139">
        <v>111111</v>
      </c>
      <c r="F139" t="s">
        <v>651</v>
      </c>
      <c r="G139" t="s">
        <v>751</v>
      </c>
      <c r="H139" s="49" t="str">
        <f>IF(G139='0667'!$E$10=TRUE,ROWS($A$1:G139),"")</f>
        <v/>
      </c>
    </row>
    <row r="140" spans="1:8">
      <c r="A140" s="73">
        <v>111111111111111</v>
      </c>
      <c r="B140" t="s">
        <v>180</v>
      </c>
      <c r="C140" t="s">
        <v>416</v>
      </c>
      <c r="D140">
        <v>210</v>
      </c>
      <c r="E140">
        <v>111111</v>
      </c>
      <c r="F140" t="s">
        <v>652</v>
      </c>
      <c r="G140" t="s">
        <v>751</v>
      </c>
      <c r="H140" s="49" t="str">
        <f>IF(G140='0667'!$E$10=TRUE,ROWS($A$1:G140),"")</f>
        <v/>
      </c>
    </row>
    <row r="141" spans="1:8">
      <c r="A141" s="73">
        <v>111111111111111</v>
      </c>
      <c r="B141" t="s">
        <v>181</v>
      </c>
      <c r="C141" t="s">
        <v>417</v>
      </c>
      <c r="D141">
        <v>210</v>
      </c>
      <c r="E141">
        <v>111111</v>
      </c>
      <c r="F141" t="s">
        <v>653</v>
      </c>
      <c r="G141" t="s">
        <v>751</v>
      </c>
      <c r="H141" s="49" t="str">
        <f>IF(G141='0667'!$E$10=TRUE,ROWS($A$1:G141),"")</f>
        <v/>
      </c>
    </row>
    <row r="142" spans="1:8">
      <c r="A142" s="73">
        <v>111111111111111</v>
      </c>
      <c r="B142" t="s">
        <v>182</v>
      </c>
      <c r="C142" t="s">
        <v>418</v>
      </c>
      <c r="D142">
        <v>210</v>
      </c>
      <c r="E142">
        <v>111111</v>
      </c>
      <c r="F142" t="s">
        <v>654</v>
      </c>
      <c r="G142" t="s">
        <v>751</v>
      </c>
      <c r="H142" s="49" t="str">
        <f>IF(G142='0667'!$E$10=TRUE,ROWS($A$1:G142),"")</f>
        <v/>
      </c>
    </row>
    <row r="143" spans="1:8">
      <c r="A143" s="73">
        <v>111111111111111</v>
      </c>
      <c r="B143" t="s">
        <v>183</v>
      </c>
      <c r="C143" t="s">
        <v>419</v>
      </c>
      <c r="D143">
        <v>210</v>
      </c>
      <c r="E143">
        <v>111111</v>
      </c>
      <c r="F143" t="s">
        <v>655</v>
      </c>
      <c r="G143" t="s">
        <v>751</v>
      </c>
      <c r="H143" s="49" t="str">
        <f>IF(G143='0667'!$E$10=TRUE,ROWS($A$1:G143),"")</f>
        <v/>
      </c>
    </row>
    <row r="144" spans="1:8">
      <c r="A144" s="73">
        <v>111111111111111</v>
      </c>
      <c r="B144" t="s">
        <v>184</v>
      </c>
      <c r="C144" t="s">
        <v>420</v>
      </c>
      <c r="D144">
        <v>210</v>
      </c>
      <c r="E144">
        <v>111111</v>
      </c>
      <c r="F144" t="s">
        <v>656</v>
      </c>
      <c r="G144" t="s">
        <v>751</v>
      </c>
      <c r="H144" s="49" t="str">
        <f>IF(G144='0667'!$E$10=TRUE,ROWS($A$1:G144),"")</f>
        <v/>
      </c>
    </row>
    <row r="145" spans="1:8">
      <c r="A145" s="73">
        <v>111111111111111</v>
      </c>
      <c r="B145" t="s">
        <v>185</v>
      </c>
      <c r="C145" t="s">
        <v>421</v>
      </c>
      <c r="D145">
        <v>210</v>
      </c>
      <c r="E145">
        <v>111111</v>
      </c>
      <c r="F145" t="s">
        <v>657</v>
      </c>
      <c r="G145" t="s">
        <v>751</v>
      </c>
      <c r="H145" s="49" t="str">
        <f>IF(G145='0667'!$E$10=TRUE,ROWS($A$1:G145),"")</f>
        <v/>
      </c>
    </row>
    <row r="146" spans="1:8">
      <c r="A146" s="73">
        <v>111111111111111</v>
      </c>
      <c r="B146" t="s">
        <v>186</v>
      </c>
      <c r="C146" t="s">
        <v>422</v>
      </c>
      <c r="D146">
        <v>210</v>
      </c>
      <c r="E146">
        <v>111111</v>
      </c>
      <c r="F146" t="s">
        <v>658</v>
      </c>
      <c r="G146" t="s">
        <v>751</v>
      </c>
      <c r="H146" s="49" t="str">
        <f>IF(G146='0667'!$E$10=TRUE,ROWS($A$1:G146),"")</f>
        <v/>
      </c>
    </row>
    <row r="147" spans="1:8">
      <c r="A147" s="73">
        <v>111111111111111</v>
      </c>
      <c r="B147" t="s">
        <v>187</v>
      </c>
      <c r="C147" t="s">
        <v>423</v>
      </c>
      <c r="D147">
        <v>210</v>
      </c>
      <c r="E147">
        <v>111111</v>
      </c>
      <c r="F147" t="s">
        <v>659</v>
      </c>
      <c r="G147" t="s">
        <v>751</v>
      </c>
      <c r="H147" s="49" t="str">
        <f>IF(G147='0667'!$E$10=TRUE,ROWS($A$1:G147),"")</f>
        <v/>
      </c>
    </row>
    <row r="148" spans="1:8">
      <c r="A148" s="73">
        <v>111111111111111</v>
      </c>
      <c r="B148" t="s">
        <v>188</v>
      </c>
      <c r="C148" t="s">
        <v>424</v>
      </c>
      <c r="D148">
        <v>210</v>
      </c>
      <c r="E148">
        <v>111111</v>
      </c>
      <c r="F148" t="s">
        <v>660</v>
      </c>
      <c r="G148" t="s">
        <v>751</v>
      </c>
      <c r="H148" s="49" t="str">
        <f>IF(G148='0667'!$E$10=TRUE,ROWS($A$1:G148),"")</f>
        <v/>
      </c>
    </row>
    <row r="149" spans="1:8">
      <c r="A149" s="73">
        <v>111111111111111</v>
      </c>
      <c r="B149" t="s">
        <v>189</v>
      </c>
      <c r="C149" t="s">
        <v>425</v>
      </c>
      <c r="D149">
        <v>210</v>
      </c>
      <c r="E149">
        <v>111111</v>
      </c>
      <c r="F149" t="s">
        <v>661</v>
      </c>
      <c r="G149" t="s">
        <v>751</v>
      </c>
      <c r="H149" s="49" t="str">
        <f>IF(G149='0667'!$E$10=TRUE,ROWS($A$1:G149),"")</f>
        <v/>
      </c>
    </row>
    <row r="150" spans="1:8">
      <c r="A150" s="73">
        <v>111111111111111</v>
      </c>
      <c r="B150" t="s">
        <v>190</v>
      </c>
      <c r="C150" t="s">
        <v>426</v>
      </c>
      <c r="D150">
        <v>210</v>
      </c>
      <c r="E150">
        <v>111111</v>
      </c>
      <c r="F150" t="s">
        <v>662</v>
      </c>
      <c r="G150" t="s">
        <v>751</v>
      </c>
      <c r="H150" s="49" t="str">
        <f>IF(G150='0667'!$E$10=TRUE,ROWS($A$1:G150),"")</f>
        <v/>
      </c>
    </row>
    <row r="151" spans="1:8">
      <c r="A151" s="73">
        <v>111111111111111</v>
      </c>
      <c r="B151" t="s">
        <v>191</v>
      </c>
      <c r="C151" t="s">
        <v>427</v>
      </c>
      <c r="D151">
        <v>210</v>
      </c>
      <c r="E151">
        <v>111111</v>
      </c>
      <c r="F151" t="s">
        <v>663</v>
      </c>
      <c r="G151" t="s">
        <v>751</v>
      </c>
      <c r="H151" s="49" t="str">
        <f>IF(G151='0667'!$E$10=TRUE,ROWS($A$1:G151),"")</f>
        <v/>
      </c>
    </row>
    <row r="152" spans="1:8">
      <c r="A152" s="73">
        <v>111111111111111</v>
      </c>
      <c r="B152" t="s">
        <v>192</v>
      </c>
      <c r="C152" t="s">
        <v>428</v>
      </c>
      <c r="D152">
        <v>210</v>
      </c>
      <c r="E152">
        <v>111111</v>
      </c>
      <c r="F152" t="s">
        <v>664</v>
      </c>
      <c r="G152" t="s">
        <v>751</v>
      </c>
      <c r="H152" s="49" t="str">
        <f>IF(G152='0667'!$E$10=TRUE,ROWS($A$1:G152),"")</f>
        <v/>
      </c>
    </row>
    <row r="153" spans="1:8">
      <c r="A153" s="73">
        <v>111111111111111</v>
      </c>
      <c r="B153" t="s">
        <v>193</v>
      </c>
      <c r="C153" t="s">
        <v>429</v>
      </c>
      <c r="D153">
        <v>210</v>
      </c>
      <c r="E153">
        <v>111111</v>
      </c>
      <c r="F153" t="s">
        <v>665</v>
      </c>
      <c r="G153" t="s">
        <v>751</v>
      </c>
      <c r="H153" s="49" t="str">
        <f>IF(G153='0667'!$E$10=TRUE,ROWS($A$1:G153),"")</f>
        <v/>
      </c>
    </row>
    <row r="154" spans="1:8">
      <c r="A154" s="73">
        <v>111111111111111</v>
      </c>
      <c r="B154" t="s">
        <v>194</v>
      </c>
      <c r="C154" t="s">
        <v>430</v>
      </c>
      <c r="D154">
        <v>210</v>
      </c>
      <c r="E154">
        <v>111111</v>
      </c>
      <c r="F154" t="s">
        <v>666</v>
      </c>
      <c r="G154" t="s">
        <v>751</v>
      </c>
      <c r="H154" s="49" t="str">
        <f>IF(G154='0667'!$E$10=TRUE,ROWS($A$1:G154),"")</f>
        <v/>
      </c>
    </row>
    <row r="155" spans="1:8">
      <c r="A155" s="73">
        <v>111111111111111</v>
      </c>
      <c r="B155" t="s">
        <v>195</v>
      </c>
      <c r="C155" t="s">
        <v>431</v>
      </c>
      <c r="D155">
        <v>210</v>
      </c>
      <c r="E155">
        <v>111111</v>
      </c>
      <c r="F155" t="s">
        <v>667</v>
      </c>
      <c r="G155" t="s">
        <v>751</v>
      </c>
      <c r="H155" s="49" t="str">
        <f>IF(G155='0667'!$E$10=TRUE,ROWS($A$1:G155),"")</f>
        <v/>
      </c>
    </row>
    <row r="156" spans="1:8">
      <c r="A156" s="73">
        <v>111111111111111</v>
      </c>
      <c r="B156" t="s">
        <v>196</v>
      </c>
      <c r="C156" t="s">
        <v>432</v>
      </c>
      <c r="D156">
        <v>210</v>
      </c>
      <c r="E156">
        <v>111111</v>
      </c>
      <c r="F156" t="s">
        <v>668</v>
      </c>
      <c r="G156" t="s">
        <v>751</v>
      </c>
      <c r="H156" s="49" t="str">
        <f>IF(G156='0667'!$E$10=TRUE,ROWS($A$1:G156),"")</f>
        <v/>
      </c>
    </row>
    <row r="157" spans="1:8">
      <c r="A157" s="73">
        <v>111111111111111</v>
      </c>
      <c r="B157" t="s">
        <v>197</v>
      </c>
      <c r="C157" t="s">
        <v>433</v>
      </c>
      <c r="D157">
        <v>210</v>
      </c>
      <c r="E157">
        <v>111111</v>
      </c>
      <c r="F157" t="s">
        <v>669</v>
      </c>
      <c r="G157" t="s">
        <v>751</v>
      </c>
      <c r="H157" s="49" t="str">
        <f>IF(G157='0667'!$E$10=TRUE,ROWS($A$1:G157),"")</f>
        <v/>
      </c>
    </row>
    <row r="158" spans="1:8">
      <c r="A158" s="73">
        <v>111111111111111</v>
      </c>
      <c r="B158" t="s">
        <v>198</v>
      </c>
      <c r="C158" t="s">
        <v>434</v>
      </c>
      <c r="D158">
        <v>210</v>
      </c>
      <c r="E158">
        <v>111111</v>
      </c>
      <c r="F158" t="s">
        <v>670</v>
      </c>
      <c r="G158" t="s">
        <v>751</v>
      </c>
      <c r="H158" s="49" t="str">
        <f>IF(G158='0667'!$E$10=TRUE,ROWS($A$1:G158),"")</f>
        <v/>
      </c>
    </row>
    <row r="159" spans="1:8">
      <c r="A159" s="73">
        <v>111111111111111</v>
      </c>
      <c r="B159" t="s">
        <v>199</v>
      </c>
      <c r="C159" t="s">
        <v>435</v>
      </c>
      <c r="D159">
        <v>210</v>
      </c>
      <c r="E159">
        <v>111111</v>
      </c>
      <c r="F159" t="s">
        <v>671</v>
      </c>
      <c r="G159" t="s">
        <v>751</v>
      </c>
      <c r="H159" s="49" t="str">
        <f>IF(G159='0667'!$E$10=TRUE,ROWS($A$1:G159),"")</f>
        <v/>
      </c>
    </row>
    <row r="160" spans="1:8">
      <c r="A160" s="73">
        <v>111111111111111</v>
      </c>
      <c r="B160" t="s">
        <v>200</v>
      </c>
      <c r="C160" t="s">
        <v>436</v>
      </c>
      <c r="D160">
        <v>210</v>
      </c>
      <c r="E160">
        <v>111111</v>
      </c>
      <c r="F160" t="s">
        <v>672</v>
      </c>
      <c r="G160" t="s">
        <v>751</v>
      </c>
      <c r="H160" s="49" t="str">
        <f>IF(G160='0667'!$E$10=TRUE,ROWS($A$1:G160),"")</f>
        <v/>
      </c>
    </row>
    <row r="161" spans="1:8">
      <c r="A161" s="73">
        <v>111111111111111</v>
      </c>
      <c r="B161" t="s">
        <v>201</v>
      </c>
      <c r="C161" t="s">
        <v>437</v>
      </c>
      <c r="D161">
        <v>210</v>
      </c>
      <c r="E161">
        <v>111111</v>
      </c>
      <c r="F161" t="s">
        <v>673</v>
      </c>
      <c r="G161" t="s">
        <v>751</v>
      </c>
      <c r="H161" s="49" t="str">
        <f>IF(G161='0667'!$E$10=TRUE,ROWS($A$1:G161),"")</f>
        <v/>
      </c>
    </row>
    <row r="162" spans="1:8">
      <c r="A162" s="73">
        <v>111111111111111</v>
      </c>
      <c r="B162" t="s">
        <v>202</v>
      </c>
      <c r="C162" t="s">
        <v>438</v>
      </c>
      <c r="D162">
        <v>210</v>
      </c>
      <c r="E162">
        <v>111111</v>
      </c>
      <c r="F162" t="s">
        <v>674</v>
      </c>
      <c r="G162" t="s">
        <v>751</v>
      </c>
      <c r="H162" s="49" t="str">
        <f>IF(G162='0667'!$E$10=TRUE,ROWS($A$1:G162),"")</f>
        <v/>
      </c>
    </row>
    <row r="163" spans="1:8">
      <c r="A163" s="73">
        <v>111111111111111</v>
      </c>
      <c r="B163" t="s">
        <v>203</v>
      </c>
      <c r="C163" t="s">
        <v>439</v>
      </c>
      <c r="D163">
        <v>210</v>
      </c>
      <c r="E163">
        <v>111111</v>
      </c>
      <c r="F163" t="s">
        <v>675</v>
      </c>
      <c r="G163" t="s">
        <v>751</v>
      </c>
      <c r="H163" s="49" t="str">
        <f>IF(G163='0667'!$E$10=TRUE,ROWS($A$1:G163),"")</f>
        <v/>
      </c>
    </row>
    <row r="164" spans="1:8">
      <c r="A164" s="73">
        <v>111111111111111</v>
      </c>
      <c r="B164" t="s">
        <v>204</v>
      </c>
      <c r="C164" t="s">
        <v>440</v>
      </c>
      <c r="D164">
        <v>210</v>
      </c>
      <c r="E164">
        <v>111111</v>
      </c>
      <c r="F164" t="s">
        <v>676</v>
      </c>
      <c r="G164" t="s">
        <v>751</v>
      </c>
      <c r="H164" s="49" t="str">
        <f>IF(G164='0667'!$E$10=TRUE,ROWS($A$1:G164),"")</f>
        <v/>
      </c>
    </row>
    <row r="165" spans="1:8">
      <c r="A165" s="73">
        <v>111111111111111</v>
      </c>
      <c r="B165" t="s">
        <v>205</v>
      </c>
      <c r="C165" t="s">
        <v>441</v>
      </c>
      <c r="D165">
        <v>210</v>
      </c>
      <c r="E165">
        <v>111111</v>
      </c>
      <c r="F165" t="s">
        <v>677</v>
      </c>
      <c r="G165" t="s">
        <v>751</v>
      </c>
      <c r="H165" s="49" t="str">
        <f>IF(G165='0667'!$E$10=TRUE,ROWS($A$1:G165),"")</f>
        <v/>
      </c>
    </row>
    <row r="166" spans="1:8">
      <c r="A166" s="73">
        <v>111111111111111</v>
      </c>
      <c r="B166" t="s">
        <v>206</v>
      </c>
      <c r="C166" t="s">
        <v>442</v>
      </c>
      <c r="D166">
        <v>210</v>
      </c>
      <c r="E166">
        <v>111111</v>
      </c>
      <c r="F166" t="s">
        <v>678</v>
      </c>
      <c r="G166" t="s">
        <v>751</v>
      </c>
      <c r="H166" s="49" t="str">
        <f>IF(G166='0667'!$E$10=TRUE,ROWS($A$1:G166),"")</f>
        <v/>
      </c>
    </row>
    <row r="167" spans="1:8">
      <c r="A167" s="73">
        <v>111111111111111</v>
      </c>
      <c r="B167" t="s">
        <v>207</v>
      </c>
      <c r="C167" t="s">
        <v>443</v>
      </c>
      <c r="D167">
        <v>210</v>
      </c>
      <c r="E167">
        <v>111111</v>
      </c>
      <c r="F167" t="s">
        <v>679</v>
      </c>
      <c r="G167" t="s">
        <v>751</v>
      </c>
      <c r="H167" s="49" t="str">
        <f>IF(G167='0667'!$E$10=TRUE,ROWS($A$1:G167),"")</f>
        <v/>
      </c>
    </row>
    <row r="168" spans="1:8">
      <c r="A168" s="73">
        <v>111111111111111</v>
      </c>
      <c r="B168" t="s">
        <v>208</v>
      </c>
      <c r="C168" t="s">
        <v>444</v>
      </c>
      <c r="D168">
        <v>210</v>
      </c>
      <c r="E168">
        <v>111111</v>
      </c>
      <c r="F168" t="s">
        <v>680</v>
      </c>
      <c r="G168" t="s">
        <v>751</v>
      </c>
      <c r="H168" s="49" t="str">
        <f>IF(G168='0667'!$E$10=TRUE,ROWS($A$1:G168),"")</f>
        <v/>
      </c>
    </row>
    <row r="169" spans="1:8">
      <c r="A169" s="73">
        <v>111111111111111</v>
      </c>
      <c r="B169" t="s">
        <v>209</v>
      </c>
      <c r="C169" t="s">
        <v>445</v>
      </c>
      <c r="D169">
        <v>210</v>
      </c>
      <c r="E169">
        <v>111111</v>
      </c>
      <c r="F169" t="s">
        <v>681</v>
      </c>
      <c r="G169" t="s">
        <v>751</v>
      </c>
      <c r="H169" s="49" t="str">
        <f>IF(G169='0667'!$E$10=TRUE,ROWS($A$1:G169),"")</f>
        <v/>
      </c>
    </row>
    <row r="170" spans="1:8">
      <c r="A170" s="73">
        <v>111111111111111</v>
      </c>
      <c r="B170" t="s">
        <v>210</v>
      </c>
      <c r="C170" t="s">
        <v>446</v>
      </c>
      <c r="D170">
        <v>210</v>
      </c>
      <c r="E170">
        <v>111111</v>
      </c>
      <c r="F170" t="s">
        <v>682</v>
      </c>
      <c r="G170" t="s">
        <v>751</v>
      </c>
      <c r="H170" s="49" t="str">
        <f>IF(G170='0667'!$E$10=TRUE,ROWS($A$1:G170),"")</f>
        <v/>
      </c>
    </row>
    <row r="171" spans="1:8">
      <c r="A171" s="73">
        <v>111111111111111</v>
      </c>
      <c r="B171" t="s">
        <v>211</v>
      </c>
      <c r="C171" t="s">
        <v>447</v>
      </c>
      <c r="D171">
        <v>210</v>
      </c>
      <c r="E171">
        <v>111111</v>
      </c>
      <c r="F171" t="s">
        <v>683</v>
      </c>
      <c r="G171" t="s">
        <v>751</v>
      </c>
      <c r="H171" s="49" t="str">
        <f>IF(G171='0667'!$E$10=TRUE,ROWS($A$1:G171),"")</f>
        <v/>
      </c>
    </row>
    <row r="172" spans="1:8">
      <c r="A172" s="73">
        <v>111111111111111</v>
      </c>
      <c r="B172" t="s">
        <v>212</v>
      </c>
      <c r="C172" t="s">
        <v>448</v>
      </c>
      <c r="D172">
        <v>210</v>
      </c>
      <c r="E172">
        <v>111111</v>
      </c>
      <c r="F172" t="s">
        <v>684</v>
      </c>
      <c r="G172" t="s">
        <v>751</v>
      </c>
      <c r="H172" s="49" t="str">
        <f>IF(G172='0667'!$E$10=TRUE,ROWS($A$1:G172),"")</f>
        <v/>
      </c>
    </row>
    <row r="173" spans="1:8">
      <c r="A173" s="73">
        <v>111111111111111</v>
      </c>
      <c r="B173" t="s">
        <v>213</v>
      </c>
      <c r="C173" t="s">
        <v>449</v>
      </c>
      <c r="D173">
        <v>210</v>
      </c>
      <c r="E173">
        <v>111111</v>
      </c>
      <c r="F173" t="s">
        <v>685</v>
      </c>
      <c r="G173" t="s">
        <v>751</v>
      </c>
      <c r="H173" s="49" t="str">
        <f>IF(G173='0667'!$E$10=TRUE,ROWS($A$1:G173),"")</f>
        <v/>
      </c>
    </row>
    <row r="174" spans="1:8">
      <c r="A174" s="73">
        <v>111111111111111</v>
      </c>
      <c r="B174" t="s">
        <v>214</v>
      </c>
      <c r="C174" t="s">
        <v>450</v>
      </c>
      <c r="D174">
        <v>210</v>
      </c>
      <c r="E174">
        <v>111111</v>
      </c>
      <c r="F174" t="s">
        <v>686</v>
      </c>
      <c r="G174" t="s">
        <v>751</v>
      </c>
      <c r="H174" s="49" t="str">
        <f>IF(G174='0667'!$E$10=TRUE,ROWS($A$1:G174),"")</f>
        <v/>
      </c>
    </row>
    <row r="175" spans="1:8">
      <c r="A175" s="73">
        <v>111111111111111</v>
      </c>
      <c r="B175" t="s">
        <v>215</v>
      </c>
      <c r="C175" t="s">
        <v>451</v>
      </c>
      <c r="D175">
        <v>210</v>
      </c>
      <c r="E175">
        <v>111111</v>
      </c>
      <c r="F175" t="s">
        <v>687</v>
      </c>
      <c r="G175" t="s">
        <v>751</v>
      </c>
      <c r="H175" s="49" t="str">
        <f>IF(G175='0667'!$E$10=TRUE,ROWS($A$1:G175),"")</f>
        <v/>
      </c>
    </row>
    <row r="176" spans="1:8">
      <c r="A176" s="73">
        <v>111111111111111</v>
      </c>
      <c r="B176" t="s">
        <v>216</v>
      </c>
      <c r="C176" t="s">
        <v>452</v>
      </c>
      <c r="D176">
        <v>210</v>
      </c>
      <c r="E176">
        <v>111111</v>
      </c>
      <c r="F176" t="s">
        <v>688</v>
      </c>
      <c r="G176" t="s">
        <v>751</v>
      </c>
      <c r="H176" s="49" t="str">
        <f>IF(G176='0667'!$E$10=TRUE,ROWS($A$1:G176),"")</f>
        <v/>
      </c>
    </row>
    <row r="177" spans="1:8">
      <c r="A177" s="73">
        <v>111111111111111</v>
      </c>
      <c r="B177" t="s">
        <v>217</v>
      </c>
      <c r="C177" t="s">
        <v>453</v>
      </c>
      <c r="D177">
        <v>210</v>
      </c>
      <c r="E177">
        <v>111111</v>
      </c>
      <c r="F177" t="s">
        <v>689</v>
      </c>
      <c r="G177" t="s">
        <v>751</v>
      </c>
      <c r="H177" s="49" t="str">
        <f>IF(G177='0667'!$E$10=TRUE,ROWS($A$1:G177),"")</f>
        <v/>
      </c>
    </row>
    <row r="178" spans="1:8">
      <c r="A178" s="73">
        <v>111111111111111</v>
      </c>
      <c r="B178" t="s">
        <v>218</v>
      </c>
      <c r="C178" t="s">
        <v>454</v>
      </c>
      <c r="D178">
        <v>210</v>
      </c>
      <c r="E178">
        <v>111111</v>
      </c>
      <c r="F178" t="s">
        <v>690</v>
      </c>
      <c r="G178" t="s">
        <v>751</v>
      </c>
      <c r="H178" s="49" t="str">
        <f>IF(G178='0667'!$E$10=TRUE,ROWS($A$1:G178),"")</f>
        <v/>
      </c>
    </row>
    <row r="179" spans="1:8">
      <c r="A179" s="73">
        <v>111111111111111</v>
      </c>
      <c r="B179" t="s">
        <v>219</v>
      </c>
      <c r="C179" t="s">
        <v>455</v>
      </c>
      <c r="D179">
        <v>210</v>
      </c>
      <c r="E179">
        <v>111111</v>
      </c>
      <c r="F179" t="s">
        <v>691</v>
      </c>
      <c r="G179" t="s">
        <v>751</v>
      </c>
      <c r="H179" s="49" t="str">
        <f>IF(G179='0667'!$E$10=TRUE,ROWS($A$1:G179),"")</f>
        <v/>
      </c>
    </row>
    <row r="180" spans="1:8">
      <c r="A180" s="73">
        <v>111111111111111</v>
      </c>
      <c r="B180" t="s">
        <v>220</v>
      </c>
      <c r="C180" t="s">
        <v>456</v>
      </c>
      <c r="D180">
        <v>210</v>
      </c>
      <c r="E180">
        <v>111111</v>
      </c>
      <c r="F180" t="s">
        <v>692</v>
      </c>
      <c r="G180" t="s">
        <v>751</v>
      </c>
      <c r="H180" s="49" t="str">
        <f>IF(G180='0667'!$E$10=TRUE,ROWS($A$1:G180),"")</f>
        <v/>
      </c>
    </row>
    <row r="181" spans="1:8">
      <c r="A181" s="73">
        <v>111111111111111</v>
      </c>
      <c r="B181" t="s">
        <v>221</v>
      </c>
      <c r="C181" t="s">
        <v>457</v>
      </c>
      <c r="D181">
        <v>210</v>
      </c>
      <c r="E181">
        <v>111111</v>
      </c>
      <c r="F181" t="s">
        <v>693</v>
      </c>
      <c r="G181" t="s">
        <v>751</v>
      </c>
      <c r="H181" s="49" t="str">
        <f>IF(G181='0667'!$E$10=TRUE,ROWS($A$1:G181),"")</f>
        <v/>
      </c>
    </row>
    <row r="182" spans="1:8">
      <c r="A182" s="73">
        <v>111111111111111</v>
      </c>
      <c r="B182" t="s">
        <v>222</v>
      </c>
      <c r="C182" t="s">
        <v>458</v>
      </c>
      <c r="D182">
        <v>210</v>
      </c>
      <c r="E182">
        <v>111111</v>
      </c>
      <c r="F182" t="s">
        <v>694</v>
      </c>
      <c r="G182" t="s">
        <v>751</v>
      </c>
      <c r="H182" s="49" t="str">
        <f>IF(G182='0667'!$E$10=TRUE,ROWS($A$1:G182),"")</f>
        <v/>
      </c>
    </row>
    <row r="183" spans="1:8">
      <c r="A183" s="73">
        <v>111111111111111</v>
      </c>
      <c r="B183" t="s">
        <v>223</v>
      </c>
      <c r="C183" t="s">
        <v>459</v>
      </c>
      <c r="D183">
        <v>210</v>
      </c>
      <c r="E183">
        <v>111111</v>
      </c>
      <c r="F183" t="s">
        <v>695</v>
      </c>
      <c r="G183" t="s">
        <v>751</v>
      </c>
      <c r="H183" s="49" t="str">
        <f>IF(G183='0667'!$E$10=TRUE,ROWS($A$1:G183),"")</f>
        <v/>
      </c>
    </row>
    <row r="184" spans="1:8">
      <c r="A184" s="73">
        <v>111111111111111</v>
      </c>
      <c r="B184" t="s">
        <v>224</v>
      </c>
      <c r="C184" t="s">
        <v>460</v>
      </c>
      <c r="D184">
        <v>210</v>
      </c>
      <c r="E184">
        <v>111111</v>
      </c>
      <c r="F184" t="s">
        <v>696</v>
      </c>
      <c r="G184" t="s">
        <v>751</v>
      </c>
      <c r="H184" s="49" t="str">
        <f>IF(G184='0667'!$E$10=TRUE,ROWS($A$1:G184),"")</f>
        <v/>
      </c>
    </row>
    <row r="185" spans="1:8">
      <c r="A185" s="73">
        <v>111111111111111</v>
      </c>
      <c r="B185" t="s">
        <v>225</v>
      </c>
      <c r="C185" t="s">
        <v>461</v>
      </c>
      <c r="D185">
        <v>210</v>
      </c>
      <c r="E185">
        <v>111111</v>
      </c>
      <c r="F185" t="s">
        <v>697</v>
      </c>
      <c r="G185" t="s">
        <v>751</v>
      </c>
      <c r="H185" s="49" t="str">
        <f>IF(G185='0667'!$E$10=TRUE,ROWS($A$1:G185),"")</f>
        <v/>
      </c>
    </row>
    <row r="186" spans="1:8">
      <c r="A186" s="73">
        <v>111111111111111</v>
      </c>
      <c r="B186" t="s">
        <v>226</v>
      </c>
      <c r="C186" t="s">
        <v>462</v>
      </c>
      <c r="D186">
        <v>210</v>
      </c>
      <c r="E186">
        <v>111111</v>
      </c>
      <c r="F186" t="s">
        <v>698</v>
      </c>
      <c r="G186" t="s">
        <v>751</v>
      </c>
      <c r="H186" s="49" t="str">
        <f>IF(G186='0667'!$E$10=TRUE,ROWS($A$1:G186),"")</f>
        <v/>
      </c>
    </row>
    <row r="187" spans="1:8">
      <c r="A187" s="73">
        <v>111111111111111</v>
      </c>
      <c r="B187" t="s">
        <v>227</v>
      </c>
      <c r="C187" t="s">
        <v>463</v>
      </c>
      <c r="D187">
        <v>210</v>
      </c>
      <c r="E187">
        <v>111111</v>
      </c>
      <c r="F187" t="s">
        <v>699</v>
      </c>
      <c r="G187" t="s">
        <v>751</v>
      </c>
      <c r="H187" s="49" t="str">
        <f>IF(G187='0667'!$E$10=TRUE,ROWS($A$1:G187),"")</f>
        <v/>
      </c>
    </row>
    <row r="188" spans="1:8">
      <c r="A188" s="73">
        <v>111111111111111</v>
      </c>
      <c r="B188" t="s">
        <v>228</v>
      </c>
      <c r="C188" t="s">
        <v>464</v>
      </c>
      <c r="D188">
        <v>210</v>
      </c>
      <c r="E188">
        <v>111111</v>
      </c>
      <c r="F188" t="s">
        <v>700</v>
      </c>
      <c r="G188" t="s">
        <v>751</v>
      </c>
      <c r="H188" s="49" t="str">
        <f>IF(G188='0667'!$E$10=TRUE,ROWS($A$1:G188),"")</f>
        <v/>
      </c>
    </row>
    <row r="189" spans="1:8">
      <c r="A189" s="73">
        <v>111111111111111</v>
      </c>
      <c r="B189" t="s">
        <v>229</v>
      </c>
      <c r="C189" t="s">
        <v>465</v>
      </c>
      <c r="D189">
        <v>210</v>
      </c>
      <c r="E189">
        <v>111111</v>
      </c>
      <c r="F189" t="s">
        <v>701</v>
      </c>
      <c r="G189" t="s">
        <v>751</v>
      </c>
      <c r="H189" s="49" t="str">
        <f>IF(G189='0667'!$E$10=TRUE,ROWS($A$1:G189),"")</f>
        <v/>
      </c>
    </row>
    <row r="190" spans="1:8">
      <c r="A190" s="73">
        <v>111111111111111</v>
      </c>
      <c r="B190" t="s">
        <v>230</v>
      </c>
      <c r="C190" t="s">
        <v>466</v>
      </c>
      <c r="D190">
        <v>210</v>
      </c>
      <c r="E190">
        <v>111111</v>
      </c>
      <c r="F190" t="s">
        <v>702</v>
      </c>
      <c r="G190" t="s">
        <v>751</v>
      </c>
      <c r="H190" s="49" t="str">
        <f>IF(G190='0667'!$E$10=TRUE,ROWS($A$1:G190),"")</f>
        <v/>
      </c>
    </row>
    <row r="191" spans="1:8">
      <c r="A191" s="73">
        <v>111111111111111</v>
      </c>
      <c r="B191" t="s">
        <v>231</v>
      </c>
      <c r="C191" t="s">
        <v>467</v>
      </c>
      <c r="D191">
        <v>210</v>
      </c>
      <c r="E191">
        <v>111111</v>
      </c>
      <c r="F191" t="s">
        <v>703</v>
      </c>
      <c r="G191" t="s">
        <v>751</v>
      </c>
      <c r="H191" s="49" t="str">
        <f>IF(G191='0667'!$E$10=TRUE,ROWS($A$1:G191),"")</f>
        <v/>
      </c>
    </row>
    <row r="192" spans="1:8">
      <c r="A192" s="73">
        <v>111111111111111</v>
      </c>
      <c r="B192" t="s">
        <v>232</v>
      </c>
      <c r="C192" t="s">
        <v>468</v>
      </c>
      <c r="D192">
        <v>210</v>
      </c>
      <c r="E192">
        <v>111111</v>
      </c>
      <c r="F192" t="s">
        <v>704</v>
      </c>
      <c r="G192" t="s">
        <v>751</v>
      </c>
      <c r="H192" s="49" t="str">
        <f>IF(G192='0667'!$E$10=TRUE,ROWS($A$1:G192),"")</f>
        <v/>
      </c>
    </row>
    <row r="193" spans="1:8">
      <c r="A193" s="73">
        <v>111111111111111</v>
      </c>
      <c r="B193" t="s">
        <v>233</v>
      </c>
      <c r="C193" t="s">
        <v>469</v>
      </c>
      <c r="D193">
        <v>210</v>
      </c>
      <c r="E193">
        <v>111111</v>
      </c>
      <c r="F193" t="s">
        <v>705</v>
      </c>
      <c r="G193" t="s">
        <v>751</v>
      </c>
      <c r="H193" s="49" t="str">
        <f>IF(G193='0667'!$E$10=TRUE,ROWS($A$1:G193),"")</f>
        <v/>
      </c>
    </row>
    <row r="194" spans="1:8">
      <c r="A194" s="73">
        <v>111111111111111</v>
      </c>
      <c r="B194" t="s">
        <v>234</v>
      </c>
      <c r="C194" t="s">
        <v>470</v>
      </c>
      <c r="D194">
        <v>210</v>
      </c>
      <c r="E194">
        <v>111111</v>
      </c>
      <c r="F194" t="s">
        <v>706</v>
      </c>
      <c r="G194" t="s">
        <v>751</v>
      </c>
      <c r="H194" s="49" t="str">
        <f>IF(G194='0667'!$E$10=TRUE,ROWS($A$1:G194),"")</f>
        <v/>
      </c>
    </row>
    <row r="195" spans="1:8">
      <c r="A195" s="73">
        <v>111111111111111</v>
      </c>
      <c r="B195" t="s">
        <v>235</v>
      </c>
      <c r="C195" t="s">
        <v>471</v>
      </c>
      <c r="D195">
        <v>210</v>
      </c>
      <c r="E195">
        <v>111111</v>
      </c>
      <c r="F195" t="s">
        <v>707</v>
      </c>
      <c r="G195" t="s">
        <v>751</v>
      </c>
      <c r="H195" s="49" t="str">
        <f>IF(G195='0667'!$E$10=TRUE,ROWS($A$1:G195),"")</f>
        <v/>
      </c>
    </row>
    <row r="196" spans="1:8">
      <c r="A196" s="73">
        <v>111111111111111</v>
      </c>
      <c r="B196" t="s">
        <v>236</v>
      </c>
      <c r="C196" t="s">
        <v>472</v>
      </c>
      <c r="D196">
        <v>210</v>
      </c>
      <c r="E196">
        <v>111111</v>
      </c>
      <c r="F196" t="s">
        <v>708</v>
      </c>
      <c r="G196" t="s">
        <v>751</v>
      </c>
      <c r="H196" s="49" t="str">
        <f>IF(G196='0667'!$E$10=TRUE,ROWS($A$1:G196),"")</f>
        <v/>
      </c>
    </row>
    <row r="197" spans="1:8">
      <c r="A197" s="73">
        <v>111111111111111</v>
      </c>
      <c r="B197" t="s">
        <v>237</v>
      </c>
      <c r="C197" t="s">
        <v>473</v>
      </c>
      <c r="D197">
        <v>210</v>
      </c>
      <c r="E197">
        <v>111111</v>
      </c>
      <c r="F197" t="s">
        <v>709</v>
      </c>
      <c r="G197" t="s">
        <v>751</v>
      </c>
      <c r="H197" s="49" t="str">
        <f>IF(G197='0667'!$E$10=TRUE,ROWS($A$1:G197),"")</f>
        <v/>
      </c>
    </row>
    <row r="198" spans="1:8">
      <c r="A198" s="73">
        <v>111111111111111</v>
      </c>
      <c r="B198" t="s">
        <v>238</v>
      </c>
      <c r="C198" t="s">
        <v>474</v>
      </c>
      <c r="D198">
        <v>210</v>
      </c>
      <c r="E198">
        <v>111111</v>
      </c>
      <c r="F198" t="s">
        <v>710</v>
      </c>
      <c r="G198" t="s">
        <v>751</v>
      </c>
      <c r="H198" s="49" t="str">
        <f>IF(G198='0667'!$E$10=TRUE,ROWS($A$1:G198),"")</f>
        <v/>
      </c>
    </row>
    <row r="199" spans="1:8">
      <c r="A199" s="73">
        <v>111111111111111</v>
      </c>
      <c r="B199" t="s">
        <v>239</v>
      </c>
      <c r="C199" t="s">
        <v>475</v>
      </c>
      <c r="D199">
        <v>210</v>
      </c>
      <c r="E199">
        <v>111111</v>
      </c>
      <c r="F199" t="s">
        <v>711</v>
      </c>
      <c r="G199" t="s">
        <v>751</v>
      </c>
      <c r="H199" s="49" t="str">
        <f>IF(G199='0667'!$E$10=TRUE,ROWS($A$1:G199),"")</f>
        <v/>
      </c>
    </row>
    <row r="200" spans="1:8">
      <c r="A200" s="73">
        <v>111111111111111</v>
      </c>
      <c r="B200" t="s">
        <v>240</v>
      </c>
      <c r="C200" t="s">
        <v>476</v>
      </c>
      <c r="D200">
        <v>210</v>
      </c>
      <c r="E200">
        <v>111111</v>
      </c>
      <c r="F200" t="s">
        <v>712</v>
      </c>
      <c r="G200" t="s">
        <v>751</v>
      </c>
      <c r="H200" s="49" t="str">
        <f>IF(G200='0667'!$E$10=TRUE,ROWS($A$1:G200),"")</f>
        <v/>
      </c>
    </row>
    <row r="201" spans="1:8">
      <c r="A201" s="73">
        <v>111111111111111</v>
      </c>
      <c r="B201" t="s">
        <v>241</v>
      </c>
      <c r="C201" t="s">
        <v>477</v>
      </c>
      <c r="D201">
        <v>210</v>
      </c>
      <c r="E201">
        <v>111111</v>
      </c>
      <c r="F201" t="s">
        <v>713</v>
      </c>
      <c r="G201" t="s">
        <v>751</v>
      </c>
      <c r="H201" s="49" t="str">
        <f>IF(G201='0667'!$E$10=TRUE,ROWS($A$1:G201),"")</f>
        <v/>
      </c>
    </row>
    <row r="202" spans="1:8">
      <c r="A202" s="73">
        <v>111111111111111</v>
      </c>
      <c r="B202" t="s">
        <v>242</v>
      </c>
      <c r="C202" t="s">
        <v>478</v>
      </c>
      <c r="D202">
        <v>210</v>
      </c>
      <c r="E202">
        <v>111111</v>
      </c>
      <c r="F202" t="s">
        <v>714</v>
      </c>
      <c r="G202" t="s">
        <v>751</v>
      </c>
      <c r="H202" s="49" t="str">
        <f>IF(G202='0667'!$E$10=TRUE,ROWS($A$1:G202),"")</f>
        <v/>
      </c>
    </row>
    <row r="203" spans="1:8">
      <c r="A203" s="73">
        <v>111111111111111</v>
      </c>
      <c r="B203" t="s">
        <v>243</v>
      </c>
      <c r="C203" t="s">
        <v>479</v>
      </c>
      <c r="D203">
        <v>210</v>
      </c>
      <c r="E203">
        <v>111111</v>
      </c>
      <c r="F203" t="s">
        <v>715</v>
      </c>
      <c r="G203" t="s">
        <v>751</v>
      </c>
      <c r="H203" s="49" t="str">
        <f>IF(G203='0667'!$E$10=TRUE,ROWS($A$1:G203),"")</f>
        <v/>
      </c>
    </row>
    <row r="204" spans="1:8">
      <c r="A204" s="73">
        <v>111111111111111</v>
      </c>
      <c r="B204" t="s">
        <v>244</v>
      </c>
      <c r="C204" t="s">
        <v>480</v>
      </c>
      <c r="D204">
        <v>210</v>
      </c>
      <c r="E204">
        <v>111111</v>
      </c>
      <c r="F204" t="s">
        <v>716</v>
      </c>
      <c r="G204" t="s">
        <v>751</v>
      </c>
      <c r="H204" s="49" t="str">
        <f>IF(G204='0667'!$E$10=TRUE,ROWS($A$1:G204),"")</f>
        <v/>
      </c>
    </row>
    <row r="205" spans="1:8">
      <c r="A205" s="73">
        <v>111111111111111</v>
      </c>
      <c r="B205" t="s">
        <v>245</v>
      </c>
      <c r="C205" t="s">
        <v>481</v>
      </c>
      <c r="D205">
        <v>210</v>
      </c>
      <c r="E205">
        <v>111111</v>
      </c>
      <c r="F205" t="s">
        <v>717</v>
      </c>
      <c r="G205" t="s">
        <v>751</v>
      </c>
      <c r="H205" s="49" t="str">
        <f>IF(G205='0667'!$E$10=TRUE,ROWS($A$1:G205),"")</f>
        <v/>
      </c>
    </row>
    <row r="206" spans="1:8">
      <c r="A206" s="73">
        <v>111111111111111</v>
      </c>
      <c r="B206" t="s">
        <v>246</v>
      </c>
      <c r="C206" t="s">
        <v>482</v>
      </c>
      <c r="D206">
        <v>210</v>
      </c>
      <c r="E206">
        <v>111111</v>
      </c>
      <c r="F206" t="s">
        <v>718</v>
      </c>
      <c r="G206" t="s">
        <v>751</v>
      </c>
      <c r="H206" s="49" t="str">
        <f>IF(G206='0667'!$E$10=TRUE,ROWS($A$1:G206),"")</f>
        <v/>
      </c>
    </row>
    <row r="207" spans="1:8">
      <c r="A207" s="73">
        <v>111111111111111</v>
      </c>
      <c r="B207" t="s">
        <v>247</v>
      </c>
      <c r="C207" t="s">
        <v>483</v>
      </c>
      <c r="D207">
        <v>210</v>
      </c>
      <c r="E207">
        <v>111111</v>
      </c>
      <c r="F207" t="s">
        <v>719</v>
      </c>
      <c r="G207" t="s">
        <v>751</v>
      </c>
      <c r="H207" s="49" t="str">
        <f>IF(G207='0667'!$E$10=TRUE,ROWS($A$1:G207),"")</f>
        <v/>
      </c>
    </row>
    <row r="208" spans="1:8">
      <c r="A208" s="73">
        <v>111111111111111</v>
      </c>
      <c r="B208" t="s">
        <v>248</v>
      </c>
      <c r="C208" t="s">
        <v>484</v>
      </c>
      <c r="D208">
        <v>210</v>
      </c>
      <c r="E208">
        <v>111111</v>
      </c>
      <c r="F208" t="s">
        <v>720</v>
      </c>
      <c r="G208" t="s">
        <v>751</v>
      </c>
      <c r="H208" s="49" t="str">
        <f>IF(G208='0667'!$E$10=TRUE,ROWS($A$1:G208),"")</f>
        <v/>
      </c>
    </row>
    <row r="209" spans="1:8">
      <c r="A209" s="73">
        <v>111111111111111</v>
      </c>
      <c r="B209" t="s">
        <v>249</v>
      </c>
      <c r="C209" t="s">
        <v>485</v>
      </c>
      <c r="D209">
        <v>210</v>
      </c>
      <c r="E209">
        <v>111111</v>
      </c>
      <c r="F209" t="s">
        <v>721</v>
      </c>
      <c r="G209" t="s">
        <v>751</v>
      </c>
      <c r="H209" s="49" t="str">
        <f>IF(G209='0667'!$E$10=TRUE,ROWS($A$1:G209),"")</f>
        <v/>
      </c>
    </row>
    <row r="210" spans="1:8">
      <c r="A210" s="73">
        <v>111111111111111</v>
      </c>
      <c r="B210" t="s">
        <v>250</v>
      </c>
      <c r="C210" t="s">
        <v>486</v>
      </c>
      <c r="D210">
        <v>210</v>
      </c>
      <c r="E210">
        <v>111111</v>
      </c>
      <c r="F210" t="s">
        <v>722</v>
      </c>
      <c r="G210" t="s">
        <v>751</v>
      </c>
      <c r="H210" s="49" t="str">
        <f>IF(G210='0667'!$E$10=TRUE,ROWS($A$1:G210),"")</f>
        <v/>
      </c>
    </row>
    <row r="211" spans="1:8">
      <c r="A211" s="73">
        <v>111111111111111</v>
      </c>
      <c r="B211" t="s">
        <v>251</v>
      </c>
      <c r="C211" t="s">
        <v>487</v>
      </c>
      <c r="D211">
        <v>210</v>
      </c>
      <c r="E211">
        <v>111111</v>
      </c>
      <c r="F211" t="s">
        <v>723</v>
      </c>
      <c r="G211" t="s">
        <v>751</v>
      </c>
      <c r="H211" s="49" t="str">
        <f>IF(G211='0667'!$E$10=TRUE,ROWS($A$1:G211),"")</f>
        <v/>
      </c>
    </row>
    <row r="212" spans="1:8">
      <c r="A212" s="73">
        <v>111111111111111</v>
      </c>
      <c r="B212" t="s">
        <v>252</v>
      </c>
      <c r="C212" t="s">
        <v>488</v>
      </c>
      <c r="D212">
        <v>210</v>
      </c>
      <c r="E212">
        <v>111111</v>
      </c>
      <c r="F212" t="s">
        <v>724</v>
      </c>
      <c r="G212" t="s">
        <v>751</v>
      </c>
      <c r="H212" s="49" t="str">
        <f>IF(G212='0667'!$E$10=TRUE,ROWS($A$1:G212),"")</f>
        <v/>
      </c>
    </row>
    <row r="213" spans="1:8">
      <c r="A213" s="73">
        <v>111111111111111</v>
      </c>
      <c r="B213" t="s">
        <v>253</v>
      </c>
      <c r="C213" t="s">
        <v>489</v>
      </c>
      <c r="D213">
        <v>210</v>
      </c>
      <c r="E213">
        <v>111111</v>
      </c>
      <c r="F213" t="s">
        <v>725</v>
      </c>
      <c r="G213" t="s">
        <v>751</v>
      </c>
      <c r="H213" s="49" t="str">
        <f>IF(G213='0667'!$E$10=TRUE,ROWS($A$1:G213),"")</f>
        <v/>
      </c>
    </row>
    <row r="214" spans="1:8">
      <c r="A214" s="73">
        <v>111111111111111</v>
      </c>
      <c r="B214" t="s">
        <v>254</v>
      </c>
      <c r="C214" t="s">
        <v>490</v>
      </c>
      <c r="D214">
        <v>210</v>
      </c>
      <c r="E214">
        <v>111111</v>
      </c>
      <c r="F214" t="s">
        <v>726</v>
      </c>
      <c r="G214" t="s">
        <v>751</v>
      </c>
      <c r="H214" s="49" t="str">
        <f>IF(G214='0667'!$E$10=TRUE,ROWS($A$1:G214),"")</f>
        <v/>
      </c>
    </row>
    <row r="215" spans="1:8">
      <c r="A215" s="73">
        <v>111111111111111</v>
      </c>
      <c r="B215" t="s">
        <v>255</v>
      </c>
      <c r="C215" t="s">
        <v>491</v>
      </c>
      <c r="D215">
        <v>210</v>
      </c>
      <c r="E215">
        <v>111111</v>
      </c>
      <c r="F215" t="s">
        <v>727</v>
      </c>
      <c r="G215" t="s">
        <v>751</v>
      </c>
      <c r="H215" s="49" t="str">
        <f>IF(G215='0667'!$E$10=TRUE,ROWS($A$1:G215),"")</f>
        <v/>
      </c>
    </row>
    <row r="216" spans="1:8">
      <c r="A216" s="73">
        <v>111111111111111</v>
      </c>
      <c r="B216" t="s">
        <v>256</v>
      </c>
      <c r="C216" t="s">
        <v>492</v>
      </c>
      <c r="D216">
        <v>210</v>
      </c>
      <c r="E216">
        <v>111111</v>
      </c>
      <c r="F216" t="s">
        <v>728</v>
      </c>
      <c r="G216" t="s">
        <v>751</v>
      </c>
      <c r="H216" s="49" t="str">
        <f>IF(G216='0667'!$E$10=TRUE,ROWS($A$1:G216),"")</f>
        <v/>
      </c>
    </row>
    <row r="217" spans="1:8">
      <c r="A217" s="73">
        <v>111111111111111</v>
      </c>
      <c r="B217" t="s">
        <v>257</v>
      </c>
      <c r="C217" t="s">
        <v>493</v>
      </c>
      <c r="D217">
        <v>210</v>
      </c>
      <c r="E217">
        <v>111111</v>
      </c>
      <c r="F217" t="s">
        <v>729</v>
      </c>
      <c r="G217" t="s">
        <v>751</v>
      </c>
      <c r="H217" s="49" t="str">
        <f>IF(G217='0667'!$E$10=TRUE,ROWS($A$1:G217),"")</f>
        <v/>
      </c>
    </row>
    <row r="218" spans="1:8">
      <c r="A218" s="73">
        <v>111111111111111</v>
      </c>
      <c r="B218" t="s">
        <v>258</v>
      </c>
      <c r="C218" t="s">
        <v>494</v>
      </c>
      <c r="D218">
        <v>210</v>
      </c>
      <c r="E218">
        <v>111111</v>
      </c>
      <c r="F218" t="s">
        <v>730</v>
      </c>
      <c r="G218" t="s">
        <v>751</v>
      </c>
      <c r="H218" s="49" t="str">
        <f>IF(G218='0667'!$E$10=TRUE,ROWS($A$1:G218),"")</f>
        <v/>
      </c>
    </row>
    <row r="219" spans="1:8">
      <c r="A219" s="73">
        <v>111111111111111</v>
      </c>
      <c r="B219" t="s">
        <v>259</v>
      </c>
      <c r="C219" t="s">
        <v>495</v>
      </c>
      <c r="D219">
        <v>210</v>
      </c>
      <c r="E219">
        <v>111111</v>
      </c>
      <c r="F219" t="s">
        <v>731</v>
      </c>
      <c r="G219" t="s">
        <v>751</v>
      </c>
      <c r="H219" s="49" t="str">
        <f>IF(G219='0667'!$E$10=TRUE,ROWS($A$1:G219),"")</f>
        <v/>
      </c>
    </row>
    <row r="220" spans="1:8">
      <c r="A220" s="73">
        <v>111111111111111</v>
      </c>
      <c r="B220" t="s">
        <v>260</v>
      </c>
      <c r="C220" t="s">
        <v>496</v>
      </c>
      <c r="D220">
        <v>210</v>
      </c>
      <c r="E220">
        <v>111111</v>
      </c>
      <c r="F220" t="s">
        <v>732</v>
      </c>
      <c r="G220" t="s">
        <v>751</v>
      </c>
      <c r="H220" s="49" t="str">
        <f>IF(G220='0667'!$E$10=TRUE,ROWS($A$1:G220),"")</f>
        <v/>
      </c>
    </row>
    <row r="221" spans="1:8">
      <c r="A221" s="73">
        <v>111111111111111</v>
      </c>
      <c r="B221" t="s">
        <v>261</v>
      </c>
      <c r="C221" t="s">
        <v>497</v>
      </c>
      <c r="D221">
        <v>210</v>
      </c>
      <c r="E221">
        <v>111111</v>
      </c>
      <c r="F221" t="s">
        <v>733</v>
      </c>
      <c r="G221" t="s">
        <v>751</v>
      </c>
      <c r="H221" s="49" t="str">
        <f>IF(G221='0667'!$E$10=TRUE,ROWS($A$1:G221),"")</f>
        <v/>
      </c>
    </row>
    <row r="222" spans="1:8">
      <c r="A222" s="73">
        <v>111111111111111</v>
      </c>
      <c r="B222" t="s">
        <v>262</v>
      </c>
      <c r="C222" t="s">
        <v>498</v>
      </c>
      <c r="D222">
        <v>210</v>
      </c>
      <c r="E222">
        <v>111111</v>
      </c>
      <c r="F222" t="s">
        <v>734</v>
      </c>
      <c r="G222" t="s">
        <v>751</v>
      </c>
      <c r="H222" s="49" t="str">
        <f>IF(G222='0667'!$E$10=TRUE,ROWS($A$1:G222),"")</f>
        <v/>
      </c>
    </row>
    <row r="223" spans="1:8">
      <c r="A223" s="73">
        <v>111111111111111</v>
      </c>
      <c r="B223" t="s">
        <v>263</v>
      </c>
      <c r="C223" t="s">
        <v>499</v>
      </c>
      <c r="D223">
        <v>210</v>
      </c>
      <c r="E223">
        <v>111111</v>
      </c>
      <c r="F223" t="s">
        <v>735</v>
      </c>
      <c r="G223" t="s">
        <v>751</v>
      </c>
      <c r="H223" s="49" t="str">
        <f>IF(G223='0667'!$E$10=TRUE,ROWS($A$1:G223),"")</f>
        <v/>
      </c>
    </row>
    <row r="224" spans="1:8">
      <c r="A224" s="73">
        <v>111111111111111</v>
      </c>
      <c r="B224" t="s">
        <v>264</v>
      </c>
      <c r="C224" t="s">
        <v>500</v>
      </c>
      <c r="D224">
        <v>210</v>
      </c>
      <c r="E224">
        <v>111111</v>
      </c>
      <c r="F224" t="s">
        <v>736</v>
      </c>
      <c r="G224" t="s">
        <v>751</v>
      </c>
      <c r="H224" s="49" t="str">
        <f>IF(G224='0667'!$E$10=TRUE,ROWS($A$1:G224),"")</f>
        <v/>
      </c>
    </row>
    <row r="225" spans="1:8">
      <c r="A225" s="73">
        <v>111111111111111</v>
      </c>
      <c r="B225" t="s">
        <v>265</v>
      </c>
      <c r="C225" t="s">
        <v>501</v>
      </c>
      <c r="D225">
        <v>210</v>
      </c>
      <c r="E225">
        <v>111111</v>
      </c>
      <c r="F225" t="s">
        <v>737</v>
      </c>
      <c r="G225" t="s">
        <v>751</v>
      </c>
      <c r="H225" s="49" t="str">
        <f>IF(G225='0667'!$E$10=TRUE,ROWS($A$1:G225),"")</f>
        <v/>
      </c>
    </row>
    <row r="226" spans="1:8">
      <c r="A226" s="73">
        <v>111111111111111</v>
      </c>
      <c r="B226" t="s">
        <v>266</v>
      </c>
      <c r="C226" t="s">
        <v>502</v>
      </c>
      <c r="D226">
        <v>210</v>
      </c>
      <c r="E226">
        <v>111111</v>
      </c>
      <c r="F226" t="s">
        <v>738</v>
      </c>
      <c r="G226" t="s">
        <v>751</v>
      </c>
      <c r="H226" s="49" t="str">
        <f>IF(G226='0667'!$E$10=TRUE,ROWS($A$1:G226),"")</f>
        <v/>
      </c>
    </row>
    <row r="227" spans="1:8">
      <c r="A227" s="73">
        <v>111111111111111</v>
      </c>
      <c r="B227" t="s">
        <v>267</v>
      </c>
      <c r="C227" t="s">
        <v>503</v>
      </c>
      <c r="D227">
        <v>210</v>
      </c>
      <c r="E227">
        <v>111111</v>
      </c>
      <c r="F227" t="s">
        <v>739</v>
      </c>
      <c r="G227" t="s">
        <v>751</v>
      </c>
      <c r="H227" s="49" t="str">
        <f>IF(G227='0667'!$E$10=TRUE,ROWS($A$1:G227),"")</f>
        <v/>
      </c>
    </row>
    <row r="228" spans="1:8">
      <c r="A228" s="73">
        <v>111111111111111</v>
      </c>
      <c r="B228" t="s">
        <v>268</v>
      </c>
      <c r="C228" t="s">
        <v>504</v>
      </c>
      <c r="D228">
        <v>210</v>
      </c>
      <c r="E228">
        <v>111111</v>
      </c>
      <c r="F228" t="s">
        <v>740</v>
      </c>
      <c r="G228" t="s">
        <v>751</v>
      </c>
      <c r="H228" s="49" t="str">
        <f>IF(G228='0667'!$E$10=TRUE,ROWS($A$1:G228),"")</f>
        <v/>
      </c>
    </row>
    <row r="229" spans="1:8">
      <c r="A229" s="73">
        <v>111111111111111</v>
      </c>
      <c r="B229" t="s">
        <v>269</v>
      </c>
      <c r="C229" t="s">
        <v>505</v>
      </c>
      <c r="D229">
        <v>210</v>
      </c>
      <c r="E229">
        <v>111111</v>
      </c>
      <c r="F229" t="s">
        <v>741</v>
      </c>
      <c r="G229" t="s">
        <v>751</v>
      </c>
      <c r="H229" s="49" t="str">
        <f>IF(G229='0667'!$E$10=TRUE,ROWS($A$1:G229),"")</f>
        <v/>
      </c>
    </row>
    <row r="230" spans="1:8">
      <c r="A230" s="73">
        <v>111111111111111</v>
      </c>
      <c r="B230" t="s">
        <v>270</v>
      </c>
      <c r="C230" t="s">
        <v>506</v>
      </c>
      <c r="D230">
        <v>210</v>
      </c>
      <c r="E230">
        <v>111111</v>
      </c>
      <c r="F230" t="s">
        <v>742</v>
      </c>
      <c r="G230" t="s">
        <v>751</v>
      </c>
      <c r="H230" s="49" t="str">
        <f>IF(G230='0667'!$E$10=TRUE,ROWS($A$1:G230),"")</f>
        <v/>
      </c>
    </row>
    <row r="231" spans="1:8">
      <c r="A231" s="73">
        <v>111111111111111</v>
      </c>
      <c r="B231" t="s">
        <v>271</v>
      </c>
      <c r="C231" t="s">
        <v>507</v>
      </c>
      <c r="D231">
        <v>210</v>
      </c>
      <c r="E231">
        <v>111111</v>
      </c>
      <c r="F231" t="s">
        <v>743</v>
      </c>
      <c r="G231" t="s">
        <v>751</v>
      </c>
      <c r="H231" s="49" t="str">
        <f>IF(G231='0667'!$E$10=TRUE,ROWS($A$1:G231),"")</f>
        <v/>
      </c>
    </row>
    <row r="232" spans="1:8">
      <c r="A232" s="73">
        <v>111111111111111</v>
      </c>
      <c r="B232" t="s">
        <v>272</v>
      </c>
      <c r="C232" t="s">
        <v>508</v>
      </c>
      <c r="D232">
        <v>210</v>
      </c>
      <c r="E232">
        <v>111111</v>
      </c>
      <c r="F232" t="s">
        <v>744</v>
      </c>
      <c r="G232" t="s">
        <v>751</v>
      </c>
      <c r="H232" s="49" t="str">
        <f>IF(G232='0667'!$E$10=TRUE,ROWS($A$1:G232),"")</f>
        <v/>
      </c>
    </row>
    <row r="233" spans="1:8">
      <c r="A233" s="73">
        <v>111111111111111</v>
      </c>
      <c r="B233" t="s">
        <v>273</v>
      </c>
      <c r="C233" t="s">
        <v>509</v>
      </c>
      <c r="D233">
        <v>210</v>
      </c>
      <c r="E233">
        <v>111111</v>
      </c>
      <c r="F233" t="s">
        <v>745</v>
      </c>
      <c r="G233" t="s">
        <v>751</v>
      </c>
      <c r="H233" s="49" t="str">
        <f>IF(G233='0667'!$E$10=TRUE,ROWS($A$1:G233),"")</f>
        <v/>
      </c>
    </row>
    <row r="234" spans="1:8">
      <c r="A234" s="73">
        <v>111111111111111</v>
      </c>
      <c r="B234" t="s">
        <v>274</v>
      </c>
      <c r="C234" t="s">
        <v>510</v>
      </c>
      <c r="D234">
        <v>210</v>
      </c>
      <c r="E234">
        <v>111111</v>
      </c>
      <c r="F234" t="s">
        <v>746</v>
      </c>
      <c r="G234" t="s">
        <v>751</v>
      </c>
      <c r="H234" s="49" t="str">
        <f>IF(G234='0667'!$E$10=TRUE,ROWS($A$1:G234),"")</f>
        <v/>
      </c>
    </row>
    <row r="235" spans="1:8">
      <c r="A235" s="73">
        <v>111111111111111</v>
      </c>
      <c r="B235" t="s">
        <v>275</v>
      </c>
      <c r="C235" t="s">
        <v>511</v>
      </c>
      <c r="D235">
        <v>210</v>
      </c>
      <c r="E235">
        <v>111111</v>
      </c>
      <c r="F235" t="s">
        <v>747</v>
      </c>
      <c r="G235" t="s">
        <v>751</v>
      </c>
      <c r="H235" s="49" t="str">
        <f>IF(G235='0667'!$E$10=TRUE,ROWS($A$1:G235),"")</f>
        <v/>
      </c>
    </row>
    <row r="236" spans="1:8">
      <c r="A236" s="73">
        <v>111111111111111</v>
      </c>
      <c r="B236" t="s">
        <v>276</v>
      </c>
      <c r="C236" t="s">
        <v>512</v>
      </c>
      <c r="D236">
        <v>210</v>
      </c>
      <c r="E236">
        <v>111111</v>
      </c>
      <c r="F236" t="s">
        <v>748</v>
      </c>
      <c r="G236" t="s">
        <v>751</v>
      </c>
      <c r="H236" s="49" t="str">
        <f>IF(G236='0667'!$E$10=TRUE,ROWS($A$1:G236),"")</f>
        <v/>
      </c>
    </row>
  </sheetData>
  <sortState ref="A1:L941">
    <sortCondition ref="G1:G941"/>
    <sortCondition ref="B1:B94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sheetPr codeName="Feuil5" enableFormatConditionsCalculation="0">
    <tabColor rgb="FF92D050"/>
    <pageSetUpPr fitToPage="1"/>
  </sheetPr>
  <dimension ref="B1:N181"/>
  <sheetViews>
    <sheetView showGridLines="0" topLeftCell="A102" zoomScale="110" zoomScaleNormal="110" zoomScalePageLayoutView="110" workbookViewId="0">
      <selection activeCell="B109" sqref="B109"/>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16384" width="10.85546875" style="1"/>
  </cols>
  <sheetData>
    <row r="1" spans="2:14" ht="20.100000000000001" customHeight="1">
      <c r="G1" s="1"/>
      <c r="H1" s="1"/>
      <c r="J1" s="1"/>
      <c r="K1" s="1"/>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27</v>
      </c>
      <c r="E10" s="92" t="s">
        <v>749</v>
      </c>
      <c r="F10" s="92"/>
      <c r="G10" s="92"/>
      <c r="H10" s="92"/>
      <c r="I10" s="92"/>
      <c r="J10" s="92"/>
      <c r="K10" s="1"/>
      <c r="L10" s="1"/>
      <c r="M10" s="5"/>
      <c r="N10" s="5"/>
    </row>
    <row r="11" spans="2:14" s="4" customFormat="1" ht="20.100000000000001" customHeight="1">
      <c r="D11" s="26" t="s">
        <v>28</v>
      </c>
      <c r="E11" s="92" t="s">
        <v>14</v>
      </c>
      <c r="F11" s="92"/>
      <c r="G11" s="92"/>
      <c r="H11" s="92"/>
      <c r="I11" s="92"/>
      <c r="J11" s="92"/>
      <c r="K11" s="1"/>
      <c r="L11" s="1"/>
    </row>
    <row r="12" spans="2:14" s="4" customFormat="1" ht="20.100000000000001" customHeight="1">
      <c r="B12" s="25"/>
      <c r="C12" s="25"/>
      <c r="D12" s="26" t="s">
        <v>23</v>
      </c>
      <c r="E12" s="93">
        <v>42036</v>
      </c>
      <c r="F12" s="93"/>
      <c r="G12" s="93"/>
      <c r="H12" s="93"/>
      <c r="I12" s="93"/>
      <c r="J12" s="93"/>
      <c r="K12" s="1"/>
      <c r="L12" s="1"/>
    </row>
    <row r="13" spans="2:14" s="4" customFormat="1" ht="20.100000000000001" customHeight="1">
      <c r="B13" s="25"/>
      <c r="C13" s="25"/>
      <c r="D13" s="26" t="s">
        <v>29</v>
      </c>
      <c r="E13" s="94">
        <f>EOMONTH(E12,2)</f>
        <v>42124</v>
      </c>
      <c r="F13" s="94"/>
      <c r="G13" s="94"/>
      <c r="H13" s="94"/>
      <c r="I13" s="94"/>
      <c r="J13" s="94"/>
      <c r="K13" s="1"/>
      <c r="L13" s="1"/>
    </row>
    <row r="14" spans="2:14" s="4" customFormat="1" ht="20.100000000000001" customHeight="1">
      <c r="B14" s="25"/>
      <c r="C14" s="25"/>
      <c r="D14" s="26"/>
      <c r="E14" s="77"/>
      <c r="F14" s="77"/>
      <c r="G14" s="77"/>
      <c r="H14" s="77"/>
      <c r="I14" s="77"/>
      <c r="J14" s="77"/>
      <c r="K14" s="1"/>
      <c r="L14" s="1"/>
    </row>
    <row r="15" spans="2:14" ht="27" customHeight="1">
      <c r="B15" s="23"/>
      <c r="C15" s="23"/>
      <c r="D15" s="23"/>
      <c r="E15" s="23"/>
      <c r="F15" s="23"/>
      <c r="G15" s="24"/>
      <c r="H15" s="24"/>
      <c r="I15" s="23"/>
      <c r="J15" s="24"/>
      <c r="K15" s="24"/>
      <c r="L15" s="24"/>
    </row>
    <row r="16" spans="2:14" ht="30" customHeight="1">
      <c r="B16" s="29"/>
      <c r="C16" s="29"/>
      <c r="D16" s="29"/>
      <c r="E16" s="29"/>
      <c r="F16" s="90" t="s">
        <v>12</v>
      </c>
      <c r="G16" s="90"/>
      <c r="H16" s="90"/>
      <c r="I16" s="90" t="s">
        <v>13</v>
      </c>
      <c r="J16" s="90"/>
      <c r="K16" s="91"/>
      <c r="L16" s="89" t="s">
        <v>10</v>
      </c>
    </row>
    <row r="17" spans="2:12" ht="27" customHeight="1">
      <c r="B17" s="30" t="s">
        <v>32</v>
      </c>
      <c r="C17" s="32" t="s">
        <v>3</v>
      </c>
      <c r="D17" s="30" t="s">
        <v>30</v>
      </c>
      <c r="E17" s="32" t="s">
        <v>31</v>
      </c>
      <c r="F17" s="76" t="s">
        <v>1</v>
      </c>
      <c r="G17" s="31" t="s">
        <v>0</v>
      </c>
      <c r="H17" s="31" t="s">
        <v>2</v>
      </c>
      <c r="I17" s="76" t="s">
        <v>1</v>
      </c>
      <c r="J17" s="31" t="s">
        <v>0</v>
      </c>
      <c r="K17" s="46" t="s">
        <v>2</v>
      </c>
      <c r="L17" s="89"/>
    </row>
    <row r="18" spans="2:12" s="6" customFormat="1" ht="20.100000000000001" customHeight="1">
      <c r="B18" s="67">
        <f>Personnels!A1</f>
        <v>111111111111111</v>
      </c>
      <c r="C18" s="62" t="str">
        <f>Personnels!F1</f>
        <v>grade2</v>
      </c>
      <c r="D18" s="66" t="str">
        <f ca="1">IF(INDIRECT("Planning!"&amp;ADDRESS(1,ROW()-15))="","",INDIRECT("Planning!"&amp;ADDRESS(1,ROW()-15)))</f>
        <v>nom10</v>
      </c>
      <c r="E18" s="66" t="str">
        <f>Personnels!C1</f>
        <v>prenom2</v>
      </c>
      <c r="F18" s="81">
        <f ca="1">IF(D18="","",INDIRECT("Planning!"&amp;ADDRESS(33,ROW()-15)))</f>
        <v>5</v>
      </c>
      <c r="G18" s="71">
        <f ca="1">IF(D18&lt;&gt;"",10,"")</f>
        <v>10</v>
      </c>
      <c r="H18" s="63">
        <f ca="1">IF(D18&lt;&gt;"",F18*G18,"")</f>
        <v>50</v>
      </c>
      <c r="I18" s="82">
        <f ca="1">IF(D18="","",INDIRECT("Planning!"&amp;ADDRESS(34,ROW()-15)))</f>
        <v>3</v>
      </c>
      <c r="J18" s="71">
        <f ca="1">IF(G18&lt;&gt;"",40,"")</f>
        <v>40</v>
      </c>
      <c r="K18" s="63">
        <f ca="1">IF(G18&lt;&gt;"",I18*J18,"")</f>
        <v>120</v>
      </c>
      <c r="L18" s="63">
        <f ca="1">IF(D18&lt;&gt;"",H18+K18,"")</f>
        <v>170</v>
      </c>
    </row>
    <row r="19" spans="2:12" s="6" customFormat="1" ht="20.100000000000001" customHeight="1">
      <c r="B19" s="67">
        <f>Personnels!A2</f>
        <v>111111111111111</v>
      </c>
      <c r="C19" s="62" t="str">
        <f>Personnels!F2</f>
        <v>grade3</v>
      </c>
      <c r="D19" s="66" t="str">
        <f t="shared" ref="D19:D82" ca="1" si="0">IF(INDIRECT("Planning!"&amp;ADDRESS(1,ROW()-15))="","",INDIRECT("Planning!"&amp;ADDRESS(1,ROW()-15)))</f>
        <v>nom11</v>
      </c>
      <c r="E19" s="66" t="str">
        <f>Personnels!C2</f>
        <v>prenom3</v>
      </c>
      <c r="F19" s="81">
        <f t="shared" ref="F19:F82" ca="1" si="1">IF(D19="","",INDIRECT("Planning!"&amp;ADDRESS(33,ROW()-15)))</f>
        <v>8</v>
      </c>
      <c r="G19" s="71">
        <f t="shared" ref="G19:G82" ca="1" si="2">IF(D19&lt;&gt;"",10,"")</f>
        <v>10</v>
      </c>
      <c r="H19" s="63">
        <f t="shared" ref="H19:H82" ca="1" si="3">IF(D19&lt;&gt;"",F19*G19,"")</f>
        <v>80</v>
      </c>
      <c r="I19" s="82">
        <f t="shared" ref="I19:I82" ca="1" si="4">IF(D19="","",INDIRECT("Planning!"&amp;ADDRESS(34,ROW()-15)))</f>
        <v>5</v>
      </c>
      <c r="J19" s="71">
        <f t="shared" ref="J19:J82" ca="1" si="5">IF(G19&lt;&gt;"",40,"")</f>
        <v>40</v>
      </c>
      <c r="K19" s="63">
        <f t="shared" ref="K19:K82" ca="1" si="6">IF(G19&lt;&gt;"",I19*J19,"")</f>
        <v>200</v>
      </c>
      <c r="L19" s="63">
        <f t="shared" ref="L19:L82" ca="1" si="7">IF(D19&lt;&gt;"",H19+K19,"")</f>
        <v>280</v>
      </c>
    </row>
    <row r="20" spans="2:12" ht="20.100000000000001" customHeight="1">
      <c r="B20" s="67">
        <f>Personnels!A3</f>
        <v>111111111111111</v>
      </c>
      <c r="C20" s="62" t="str">
        <f>Personnels!F3</f>
        <v>grade4</v>
      </c>
      <c r="D20" s="66" t="str">
        <f t="shared" ca="1" si="0"/>
        <v>nom12</v>
      </c>
      <c r="E20" s="66" t="str">
        <f>Personnels!C3</f>
        <v>prenom4</v>
      </c>
      <c r="F20" s="81">
        <f t="shared" ca="1" si="1"/>
        <v>0</v>
      </c>
      <c r="G20" s="71">
        <f t="shared" ca="1" si="2"/>
        <v>10</v>
      </c>
      <c r="H20" s="63">
        <f t="shared" ca="1" si="3"/>
        <v>0</v>
      </c>
      <c r="I20" s="82">
        <f t="shared" ca="1" si="4"/>
        <v>0</v>
      </c>
      <c r="J20" s="71">
        <f t="shared" ca="1" si="5"/>
        <v>40</v>
      </c>
      <c r="K20" s="63">
        <f t="shared" ca="1" si="6"/>
        <v>0</v>
      </c>
      <c r="L20" s="63">
        <f t="shared" ca="1" si="7"/>
        <v>0</v>
      </c>
    </row>
    <row r="21" spans="2:12" ht="20.100000000000001" customHeight="1">
      <c r="B21" s="67">
        <f>Personnels!A4</f>
        <v>111111111111111</v>
      </c>
      <c r="C21" s="62" t="str">
        <f>Personnels!F4</f>
        <v>grade5</v>
      </c>
      <c r="D21" s="66" t="str">
        <f t="shared" ca="1" si="0"/>
        <v>nom13</v>
      </c>
      <c r="E21" s="66" t="str">
        <f>Personnels!C4</f>
        <v>prenom5</v>
      </c>
      <c r="F21" s="81">
        <f t="shared" ca="1" si="1"/>
        <v>0</v>
      </c>
      <c r="G21" s="71">
        <f t="shared" ca="1" si="2"/>
        <v>10</v>
      </c>
      <c r="H21" s="63">
        <f t="shared" ca="1" si="3"/>
        <v>0</v>
      </c>
      <c r="I21" s="82">
        <f t="shared" ca="1" si="4"/>
        <v>0</v>
      </c>
      <c r="J21" s="71">
        <f t="shared" ca="1" si="5"/>
        <v>40</v>
      </c>
      <c r="K21" s="63">
        <f t="shared" ca="1" si="6"/>
        <v>0</v>
      </c>
      <c r="L21" s="63">
        <f t="shared" ca="1" si="7"/>
        <v>0</v>
      </c>
    </row>
    <row r="22" spans="2:12" ht="20.100000000000001" customHeight="1">
      <c r="B22" s="67">
        <f>Personnels!A5</f>
        <v>111111111111111</v>
      </c>
      <c r="C22" s="62" t="str">
        <f>Personnels!F5</f>
        <v>grade6</v>
      </c>
      <c r="D22" s="66" t="str">
        <f t="shared" ca="1" si="0"/>
        <v>nom14</v>
      </c>
      <c r="E22" s="66" t="str">
        <f>Personnels!C5</f>
        <v>prenom6</v>
      </c>
      <c r="F22" s="81">
        <f t="shared" ca="1" si="1"/>
        <v>0</v>
      </c>
      <c r="G22" s="71">
        <f t="shared" ca="1" si="2"/>
        <v>10</v>
      </c>
      <c r="H22" s="63">
        <f t="shared" ca="1" si="3"/>
        <v>0</v>
      </c>
      <c r="I22" s="82">
        <f t="shared" ca="1" si="4"/>
        <v>0</v>
      </c>
      <c r="J22" s="71">
        <f t="shared" ca="1" si="5"/>
        <v>40</v>
      </c>
      <c r="K22" s="63">
        <f t="shared" ca="1" si="6"/>
        <v>0</v>
      </c>
      <c r="L22" s="63">
        <f t="shared" ca="1" si="7"/>
        <v>0</v>
      </c>
    </row>
    <row r="23" spans="2:12" ht="20.100000000000001" customHeight="1">
      <c r="B23" s="67">
        <f>Personnels!A6</f>
        <v>111111111111111</v>
      </c>
      <c r="C23" s="62" t="str">
        <f>Personnels!F6</f>
        <v>grade7</v>
      </c>
      <c r="D23" s="66" t="str">
        <f t="shared" ca="1" si="0"/>
        <v>nom15</v>
      </c>
      <c r="E23" s="66" t="str">
        <f>Personnels!C6</f>
        <v>prenom7</v>
      </c>
      <c r="F23" s="81">
        <f t="shared" ca="1" si="1"/>
        <v>0</v>
      </c>
      <c r="G23" s="71">
        <f t="shared" ca="1" si="2"/>
        <v>10</v>
      </c>
      <c r="H23" s="63">
        <f t="shared" ca="1" si="3"/>
        <v>0</v>
      </c>
      <c r="I23" s="82">
        <f t="shared" ca="1" si="4"/>
        <v>0</v>
      </c>
      <c r="J23" s="71">
        <f t="shared" ca="1" si="5"/>
        <v>40</v>
      </c>
      <c r="K23" s="63">
        <f t="shared" ca="1" si="6"/>
        <v>0</v>
      </c>
      <c r="L23" s="63">
        <f t="shared" ca="1" si="7"/>
        <v>0</v>
      </c>
    </row>
    <row r="24" spans="2:12" ht="20.100000000000001" customHeight="1">
      <c r="B24" s="67">
        <f>Personnels!A7</f>
        <v>111111111111111</v>
      </c>
      <c r="C24" s="62" t="str">
        <f>Personnels!F7</f>
        <v>grade8</v>
      </c>
      <c r="D24" s="66" t="str">
        <f t="shared" ca="1" si="0"/>
        <v>nom2</v>
      </c>
      <c r="E24" s="66" t="str">
        <f>Personnels!C7</f>
        <v>prenom8</v>
      </c>
      <c r="F24" s="81">
        <f t="shared" ca="1" si="1"/>
        <v>0</v>
      </c>
      <c r="G24" s="71">
        <f t="shared" ca="1" si="2"/>
        <v>10</v>
      </c>
      <c r="H24" s="63">
        <f t="shared" ca="1" si="3"/>
        <v>0</v>
      </c>
      <c r="I24" s="82">
        <f t="shared" ca="1" si="4"/>
        <v>0</v>
      </c>
      <c r="J24" s="71">
        <f t="shared" ca="1" si="5"/>
        <v>40</v>
      </c>
      <c r="K24" s="63">
        <f t="shared" ca="1" si="6"/>
        <v>0</v>
      </c>
      <c r="L24" s="63">
        <f t="shared" ca="1" si="7"/>
        <v>0</v>
      </c>
    </row>
    <row r="25" spans="2:12" ht="20.100000000000001" customHeight="1">
      <c r="B25" s="67">
        <f>Personnels!A8</f>
        <v>111111111111111</v>
      </c>
      <c r="C25" s="62" t="str">
        <f>Personnels!F8</f>
        <v>grade9</v>
      </c>
      <c r="D25" s="66" t="str">
        <f t="shared" ca="1" si="0"/>
        <v>nom3</v>
      </c>
      <c r="E25" s="66" t="str">
        <f>Personnels!C8</f>
        <v>prenom9</v>
      </c>
      <c r="F25" s="81">
        <f t="shared" ca="1" si="1"/>
        <v>0</v>
      </c>
      <c r="G25" s="71">
        <f t="shared" ca="1" si="2"/>
        <v>10</v>
      </c>
      <c r="H25" s="63">
        <f t="shared" ca="1" si="3"/>
        <v>0</v>
      </c>
      <c r="I25" s="82">
        <f t="shared" ca="1" si="4"/>
        <v>0</v>
      </c>
      <c r="J25" s="71">
        <f t="shared" ca="1" si="5"/>
        <v>40</v>
      </c>
      <c r="K25" s="63">
        <f t="shared" ca="1" si="6"/>
        <v>0</v>
      </c>
      <c r="L25" s="63">
        <f t="shared" ca="1" si="7"/>
        <v>0</v>
      </c>
    </row>
    <row r="26" spans="2:12" ht="20.100000000000001" customHeight="1">
      <c r="B26" s="67">
        <f>Personnels!A9</f>
        <v>111111111111111</v>
      </c>
      <c r="C26" s="62" t="str">
        <f>Personnels!F9</f>
        <v>grade10</v>
      </c>
      <c r="D26" s="66" t="str">
        <f t="shared" ca="1" si="0"/>
        <v>nom4</v>
      </c>
      <c r="E26" s="66" t="str">
        <f>Personnels!C9</f>
        <v>prenom10</v>
      </c>
      <c r="F26" s="81">
        <f t="shared" ca="1" si="1"/>
        <v>0</v>
      </c>
      <c r="G26" s="71">
        <f t="shared" ca="1" si="2"/>
        <v>10</v>
      </c>
      <c r="H26" s="63">
        <f t="shared" ca="1" si="3"/>
        <v>0</v>
      </c>
      <c r="I26" s="82">
        <f t="shared" ca="1" si="4"/>
        <v>0</v>
      </c>
      <c r="J26" s="71">
        <f t="shared" ca="1" si="5"/>
        <v>40</v>
      </c>
      <c r="K26" s="63">
        <f t="shared" ca="1" si="6"/>
        <v>0</v>
      </c>
      <c r="L26" s="63">
        <f t="shared" ca="1" si="7"/>
        <v>0</v>
      </c>
    </row>
    <row r="27" spans="2:12" ht="20.100000000000001" customHeight="1">
      <c r="B27" s="67">
        <f>Personnels!A10</f>
        <v>111111111111111</v>
      </c>
      <c r="C27" s="62" t="str">
        <f>Personnels!F10</f>
        <v>grade11</v>
      </c>
      <c r="D27" s="66" t="str">
        <f t="shared" ca="1" si="0"/>
        <v>nom5</v>
      </c>
      <c r="E27" s="66" t="str">
        <f>Personnels!C10</f>
        <v>prenom11</v>
      </c>
      <c r="F27" s="81">
        <f t="shared" ca="1" si="1"/>
        <v>0</v>
      </c>
      <c r="G27" s="71">
        <f t="shared" ca="1" si="2"/>
        <v>10</v>
      </c>
      <c r="H27" s="63">
        <f t="shared" ca="1" si="3"/>
        <v>0</v>
      </c>
      <c r="I27" s="82">
        <f t="shared" ca="1" si="4"/>
        <v>0</v>
      </c>
      <c r="J27" s="71">
        <f t="shared" ca="1" si="5"/>
        <v>40</v>
      </c>
      <c r="K27" s="63">
        <f t="shared" ca="1" si="6"/>
        <v>0</v>
      </c>
      <c r="L27" s="63">
        <f t="shared" ca="1" si="7"/>
        <v>0</v>
      </c>
    </row>
    <row r="28" spans="2:12" ht="20.100000000000001" customHeight="1">
      <c r="B28" s="67">
        <f>Personnels!A11</f>
        <v>111111111111111</v>
      </c>
      <c r="C28" s="62" t="str">
        <f>Personnels!F11</f>
        <v>grade12</v>
      </c>
      <c r="D28" s="66" t="str">
        <f t="shared" ca="1" si="0"/>
        <v>nom6</v>
      </c>
      <c r="E28" s="66" t="str">
        <f>Personnels!C11</f>
        <v>prenom12</v>
      </c>
      <c r="F28" s="81">
        <f t="shared" ca="1" si="1"/>
        <v>0</v>
      </c>
      <c r="G28" s="71">
        <f t="shared" ca="1" si="2"/>
        <v>10</v>
      </c>
      <c r="H28" s="63">
        <f t="shared" ca="1" si="3"/>
        <v>0</v>
      </c>
      <c r="I28" s="82">
        <f t="shared" ca="1" si="4"/>
        <v>0</v>
      </c>
      <c r="J28" s="71">
        <f t="shared" ca="1" si="5"/>
        <v>40</v>
      </c>
      <c r="K28" s="63">
        <f t="shared" ca="1" si="6"/>
        <v>0</v>
      </c>
      <c r="L28" s="63">
        <f t="shared" ca="1" si="7"/>
        <v>0</v>
      </c>
    </row>
    <row r="29" spans="2:12" ht="20.100000000000001" customHeight="1">
      <c r="B29" s="67">
        <f>Personnels!A12</f>
        <v>111111111111111</v>
      </c>
      <c r="C29" s="62" t="str">
        <f>Personnels!F12</f>
        <v>grade13</v>
      </c>
      <c r="D29" s="66" t="str">
        <f t="shared" ca="1" si="0"/>
        <v>nom7</v>
      </c>
      <c r="E29" s="66" t="str">
        <f>Personnels!C12</f>
        <v>prenom13</v>
      </c>
      <c r="F29" s="81">
        <f t="shared" ca="1" si="1"/>
        <v>0</v>
      </c>
      <c r="G29" s="71">
        <f t="shared" ca="1" si="2"/>
        <v>10</v>
      </c>
      <c r="H29" s="63">
        <f t="shared" ca="1" si="3"/>
        <v>0</v>
      </c>
      <c r="I29" s="82">
        <f t="shared" ca="1" si="4"/>
        <v>0</v>
      </c>
      <c r="J29" s="71">
        <f t="shared" ca="1" si="5"/>
        <v>40</v>
      </c>
      <c r="K29" s="63">
        <f t="shared" ca="1" si="6"/>
        <v>0</v>
      </c>
      <c r="L29" s="63">
        <f t="shared" ca="1" si="7"/>
        <v>0</v>
      </c>
    </row>
    <row r="30" spans="2:12" ht="20.100000000000001" customHeight="1">
      <c r="B30" s="67">
        <f>Personnels!A13</f>
        <v>111111111111111</v>
      </c>
      <c r="C30" s="62" t="str">
        <f>Personnels!F13</f>
        <v>grade14</v>
      </c>
      <c r="D30" s="66" t="str">
        <f t="shared" ca="1" si="0"/>
        <v>nom8</v>
      </c>
      <c r="E30" s="66" t="str">
        <f>Personnels!C13</f>
        <v>prenom14</v>
      </c>
      <c r="F30" s="81">
        <f t="shared" ca="1" si="1"/>
        <v>0</v>
      </c>
      <c r="G30" s="71">
        <f t="shared" ca="1" si="2"/>
        <v>10</v>
      </c>
      <c r="H30" s="63">
        <f t="shared" ca="1" si="3"/>
        <v>0</v>
      </c>
      <c r="I30" s="82">
        <f t="shared" ca="1" si="4"/>
        <v>0</v>
      </c>
      <c r="J30" s="71">
        <f t="shared" ca="1" si="5"/>
        <v>40</v>
      </c>
      <c r="K30" s="63">
        <f t="shared" ca="1" si="6"/>
        <v>0</v>
      </c>
      <c r="L30" s="63">
        <f t="shared" ca="1" si="7"/>
        <v>0</v>
      </c>
    </row>
    <row r="31" spans="2:12" ht="20.100000000000001" customHeight="1">
      <c r="B31" s="67">
        <f>Personnels!A14</f>
        <v>111111111111111</v>
      </c>
      <c r="C31" s="62" t="str">
        <f>Personnels!F14</f>
        <v>grade15</v>
      </c>
      <c r="D31" s="66" t="str">
        <f t="shared" ca="1" si="0"/>
        <v>nom9</v>
      </c>
      <c r="E31" s="66" t="str">
        <f>Personnels!C14</f>
        <v>prenom15</v>
      </c>
      <c r="F31" s="81">
        <f t="shared" ca="1" si="1"/>
        <v>0</v>
      </c>
      <c r="G31" s="71">
        <f t="shared" ca="1" si="2"/>
        <v>10</v>
      </c>
      <c r="H31" s="63">
        <f t="shared" ca="1" si="3"/>
        <v>0</v>
      </c>
      <c r="I31" s="82">
        <f t="shared" ca="1" si="4"/>
        <v>0</v>
      </c>
      <c r="J31" s="71">
        <f t="shared" ca="1" si="5"/>
        <v>40</v>
      </c>
      <c r="K31" s="63">
        <f t="shared" ca="1" si="6"/>
        <v>0</v>
      </c>
      <c r="L31" s="63">
        <f t="shared" ca="1" si="7"/>
        <v>0</v>
      </c>
    </row>
    <row r="32" spans="2:12" ht="20.100000000000001" customHeight="1">
      <c r="B32" s="67" t="str">
        <f>Personnels!A15</f>
        <v/>
      </c>
      <c r="C32" s="62" t="str">
        <f>Personnels!F15</f>
        <v/>
      </c>
      <c r="D32" s="66" t="str">
        <f t="shared" ca="1" si="0"/>
        <v/>
      </c>
      <c r="E32" s="66" t="str">
        <f>Personnels!C15</f>
        <v/>
      </c>
      <c r="F32" s="81" t="str">
        <f t="shared" ca="1" si="1"/>
        <v/>
      </c>
      <c r="G32" s="71" t="str">
        <f t="shared" ca="1" si="2"/>
        <v/>
      </c>
      <c r="H32" s="63" t="str">
        <f t="shared" ca="1" si="3"/>
        <v/>
      </c>
      <c r="I32" s="82" t="str">
        <f t="shared" ca="1" si="4"/>
        <v/>
      </c>
      <c r="J32" s="71" t="str">
        <f t="shared" ca="1" si="5"/>
        <v/>
      </c>
      <c r="K32" s="63" t="str">
        <f t="shared" ca="1" si="6"/>
        <v/>
      </c>
      <c r="L32" s="63" t="str">
        <f t="shared" ca="1" si="7"/>
        <v/>
      </c>
    </row>
    <row r="33" spans="2:12" ht="20.100000000000001" customHeight="1">
      <c r="B33" s="67" t="str">
        <f>Personnels!A16</f>
        <v/>
      </c>
      <c r="C33" s="62" t="str">
        <f>Personnels!F16</f>
        <v/>
      </c>
      <c r="D33" s="66" t="str">
        <f t="shared" ca="1" si="0"/>
        <v/>
      </c>
      <c r="E33" s="66" t="str">
        <f>Personnels!C16</f>
        <v/>
      </c>
      <c r="F33" s="81" t="str">
        <f t="shared" ca="1" si="1"/>
        <v/>
      </c>
      <c r="G33" s="71" t="str">
        <f t="shared" ca="1" si="2"/>
        <v/>
      </c>
      <c r="H33" s="63" t="str">
        <f t="shared" ca="1" si="3"/>
        <v/>
      </c>
      <c r="I33" s="82" t="str">
        <f t="shared" ca="1" si="4"/>
        <v/>
      </c>
      <c r="J33" s="71" t="str">
        <f t="shared" ca="1" si="5"/>
        <v/>
      </c>
      <c r="K33" s="63" t="str">
        <f t="shared" ca="1" si="6"/>
        <v/>
      </c>
      <c r="L33" s="63" t="str">
        <f t="shared" ca="1" si="7"/>
        <v/>
      </c>
    </row>
    <row r="34" spans="2:12" ht="20.100000000000001" customHeight="1">
      <c r="B34" s="67" t="str">
        <f>Personnels!A17</f>
        <v/>
      </c>
      <c r="C34" s="62" t="str">
        <f>Personnels!F17</f>
        <v/>
      </c>
      <c r="D34" s="66" t="str">
        <f t="shared" ca="1" si="0"/>
        <v/>
      </c>
      <c r="E34" s="66" t="str">
        <f>Personnels!C17</f>
        <v/>
      </c>
      <c r="F34" s="81" t="str">
        <f t="shared" ca="1" si="1"/>
        <v/>
      </c>
      <c r="G34" s="71" t="str">
        <f t="shared" ca="1" si="2"/>
        <v/>
      </c>
      <c r="H34" s="63" t="str">
        <f t="shared" ca="1" si="3"/>
        <v/>
      </c>
      <c r="I34" s="82" t="str">
        <f t="shared" ca="1" si="4"/>
        <v/>
      </c>
      <c r="J34" s="71" t="str">
        <f t="shared" ca="1" si="5"/>
        <v/>
      </c>
      <c r="K34" s="63" t="str">
        <f t="shared" ca="1" si="6"/>
        <v/>
      </c>
      <c r="L34" s="63" t="str">
        <f t="shared" ca="1" si="7"/>
        <v/>
      </c>
    </row>
    <row r="35" spans="2:12" ht="20.100000000000001" customHeight="1">
      <c r="B35" s="67" t="str">
        <f>Personnels!A18</f>
        <v/>
      </c>
      <c r="C35" s="62" t="str">
        <f>Personnels!F18</f>
        <v/>
      </c>
      <c r="D35" s="66" t="str">
        <f t="shared" ca="1" si="0"/>
        <v/>
      </c>
      <c r="E35" s="66" t="str">
        <f>Personnels!C18</f>
        <v/>
      </c>
      <c r="F35" s="81" t="str">
        <f t="shared" ca="1" si="1"/>
        <v/>
      </c>
      <c r="G35" s="71" t="str">
        <f t="shared" ca="1" si="2"/>
        <v/>
      </c>
      <c r="H35" s="63" t="str">
        <f t="shared" ca="1" si="3"/>
        <v/>
      </c>
      <c r="I35" s="82" t="str">
        <f t="shared" ca="1" si="4"/>
        <v/>
      </c>
      <c r="J35" s="71" t="str">
        <f t="shared" ca="1" si="5"/>
        <v/>
      </c>
      <c r="K35" s="63" t="str">
        <f t="shared" ca="1" si="6"/>
        <v/>
      </c>
      <c r="L35" s="63" t="str">
        <f t="shared" ca="1" si="7"/>
        <v/>
      </c>
    </row>
    <row r="36" spans="2:12" ht="20.100000000000001" customHeight="1">
      <c r="B36" s="67" t="str">
        <f>Personnels!A19</f>
        <v/>
      </c>
      <c r="C36" s="62" t="str">
        <f>Personnels!F19</f>
        <v/>
      </c>
      <c r="D36" s="66" t="str">
        <f t="shared" ca="1" si="0"/>
        <v/>
      </c>
      <c r="E36" s="66" t="str">
        <f>Personnels!C19</f>
        <v/>
      </c>
      <c r="F36" s="81" t="str">
        <f t="shared" ca="1" si="1"/>
        <v/>
      </c>
      <c r="G36" s="71" t="str">
        <f t="shared" ca="1" si="2"/>
        <v/>
      </c>
      <c r="H36" s="63" t="str">
        <f t="shared" ca="1" si="3"/>
        <v/>
      </c>
      <c r="I36" s="82" t="str">
        <f t="shared" ca="1" si="4"/>
        <v/>
      </c>
      <c r="J36" s="71" t="str">
        <f t="shared" ca="1" si="5"/>
        <v/>
      </c>
      <c r="K36" s="63" t="str">
        <f t="shared" ca="1" si="6"/>
        <v/>
      </c>
      <c r="L36" s="63" t="str">
        <f t="shared" ca="1" si="7"/>
        <v/>
      </c>
    </row>
    <row r="37" spans="2:12" ht="20.100000000000001" customHeight="1">
      <c r="B37" s="67" t="str">
        <f>Personnels!A20</f>
        <v/>
      </c>
      <c r="C37" s="62" t="str">
        <f>Personnels!F20</f>
        <v/>
      </c>
      <c r="D37" s="66" t="str">
        <f t="shared" ca="1" si="0"/>
        <v/>
      </c>
      <c r="E37" s="66" t="str">
        <f>Personnels!C20</f>
        <v/>
      </c>
      <c r="F37" s="81" t="str">
        <f t="shared" ca="1" si="1"/>
        <v/>
      </c>
      <c r="G37" s="71" t="str">
        <f t="shared" ca="1" si="2"/>
        <v/>
      </c>
      <c r="H37" s="63" t="str">
        <f t="shared" ca="1" si="3"/>
        <v/>
      </c>
      <c r="I37" s="82" t="str">
        <f t="shared" ca="1" si="4"/>
        <v/>
      </c>
      <c r="J37" s="71" t="str">
        <f t="shared" ca="1" si="5"/>
        <v/>
      </c>
      <c r="K37" s="63" t="str">
        <f t="shared" ca="1" si="6"/>
        <v/>
      </c>
      <c r="L37" s="63" t="str">
        <f t="shared" ca="1" si="7"/>
        <v/>
      </c>
    </row>
    <row r="38" spans="2:12" ht="20.100000000000001" customHeight="1">
      <c r="B38" s="67" t="str">
        <f>Personnels!A21</f>
        <v/>
      </c>
      <c r="C38" s="62" t="str">
        <f>Personnels!F21</f>
        <v/>
      </c>
      <c r="D38" s="66" t="str">
        <f t="shared" ca="1" si="0"/>
        <v/>
      </c>
      <c r="E38" s="66" t="str">
        <f>Personnels!C21</f>
        <v/>
      </c>
      <c r="F38" s="81" t="str">
        <f t="shared" ca="1" si="1"/>
        <v/>
      </c>
      <c r="G38" s="71" t="str">
        <f t="shared" ca="1" si="2"/>
        <v/>
      </c>
      <c r="H38" s="63" t="str">
        <f t="shared" ca="1" si="3"/>
        <v/>
      </c>
      <c r="I38" s="82" t="str">
        <f t="shared" ca="1" si="4"/>
        <v/>
      </c>
      <c r="J38" s="71" t="str">
        <f t="shared" ca="1" si="5"/>
        <v/>
      </c>
      <c r="K38" s="63" t="str">
        <f t="shared" ca="1" si="6"/>
        <v/>
      </c>
      <c r="L38" s="63" t="str">
        <f t="shared" ca="1" si="7"/>
        <v/>
      </c>
    </row>
    <row r="39" spans="2:12" ht="20.100000000000001" customHeight="1">
      <c r="B39" s="67" t="str">
        <f>Personnels!A22</f>
        <v/>
      </c>
      <c r="C39" s="62" t="str">
        <f>Personnels!F22</f>
        <v/>
      </c>
      <c r="D39" s="66" t="str">
        <f t="shared" ca="1" si="0"/>
        <v/>
      </c>
      <c r="E39" s="66" t="str">
        <f>Personnels!C22</f>
        <v/>
      </c>
      <c r="F39" s="81" t="str">
        <f t="shared" ca="1" si="1"/>
        <v/>
      </c>
      <c r="G39" s="71" t="str">
        <f t="shared" ca="1" si="2"/>
        <v/>
      </c>
      <c r="H39" s="63" t="str">
        <f t="shared" ca="1" si="3"/>
        <v/>
      </c>
      <c r="I39" s="82" t="str">
        <f t="shared" ca="1" si="4"/>
        <v/>
      </c>
      <c r="J39" s="71" t="str">
        <f t="shared" ca="1" si="5"/>
        <v/>
      </c>
      <c r="K39" s="63" t="str">
        <f t="shared" ca="1" si="6"/>
        <v/>
      </c>
      <c r="L39" s="63" t="str">
        <f t="shared" ca="1" si="7"/>
        <v/>
      </c>
    </row>
    <row r="40" spans="2:12" ht="20.100000000000001" customHeight="1">
      <c r="B40" s="67" t="str">
        <f>Personnels!A23</f>
        <v/>
      </c>
      <c r="C40" s="62" t="str">
        <f>Personnels!F23</f>
        <v/>
      </c>
      <c r="D40" s="66" t="str">
        <f t="shared" ca="1" si="0"/>
        <v/>
      </c>
      <c r="E40" s="66" t="str">
        <f>Personnels!C23</f>
        <v/>
      </c>
      <c r="F40" s="81" t="str">
        <f t="shared" ca="1" si="1"/>
        <v/>
      </c>
      <c r="G40" s="71" t="str">
        <f t="shared" ca="1" si="2"/>
        <v/>
      </c>
      <c r="H40" s="63" t="str">
        <f t="shared" ca="1" si="3"/>
        <v/>
      </c>
      <c r="I40" s="82" t="str">
        <f t="shared" ca="1" si="4"/>
        <v/>
      </c>
      <c r="J40" s="71" t="str">
        <f t="shared" ca="1" si="5"/>
        <v/>
      </c>
      <c r="K40" s="63" t="str">
        <f t="shared" ca="1" si="6"/>
        <v/>
      </c>
      <c r="L40" s="63" t="str">
        <f t="shared" ca="1" si="7"/>
        <v/>
      </c>
    </row>
    <row r="41" spans="2:12" ht="20.100000000000001" customHeight="1">
      <c r="B41" s="67" t="str">
        <f>Personnels!A24</f>
        <v/>
      </c>
      <c r="C41" s="62" t="str">
        <f>Personnels!F24</f>
        <v/>
      </c>
      <c r="D41" s="66" t="str">
        <f t="shared" ca="1" si="0"/>
        <v/>
      </c>
      <c r="E41" s="66" t="str">
        <f>Personnels!C24</f>
        <v/>
      </c>
      <c r="F41" s="81" t="str">
        <f t="shared" ca="1" si="1"/>
        <v/>
      </c>
      <c r="G41" s="71" t="str">
        <f t="shared" ca="1" si="2"/>
        <v/>
      </c>
      <c r="H41" s="63" t="str">
        <f t="shared" ca="1" si="3"/>
        <v/>
      </c>
      <c r="I41" s="82" t="str">
        <f t="shared" ca="1" si="4"/>
        <v/>
      </c>
      <c r="J41" s="71" t="str">
        <f t="shared" ca="1" si="5"/>
        <v/>
      </c>
      <c r="K41" s="63" t="str">
        <f t="shared" ca="1" si="6"/>
        <v/>
      </c>
      <c r="L41" s="63" t="str">
        <f t="shared" ca="1" si="7"/>
        <v/>
      </c>
    </row>
    <row r="42" spans="2:12" ht="20.100000000000001" customHeight="1">
      <c r="B42" s="67" t="str">
        <f>Personnels!A25</f>
        <v/>
      </c>
      <c r="C42" s="62" t="str">
        <f>Personnels!F25</f>
        <v/>
      </c>
      <c r="D42" s="66" t="str">
        <f t="shared" ca="1" si="0"/>
        <v/>
      </c>
      <c r="E42" s="66" t="str">
        <f>Personnels!C25</f>
        <v/>
      </c>
      <c r="F42" s="81" t="str">
        <f t="shared" ca="1" si="1"/>
        <v/>
      </c>
      <c r="G42" s="71" t="str">
        <f t="shared" ca="1" si="2"/>
        <v/>
      </c>
      <c r="H42" s="63" t="str">
        <f t="shared" ca="1" si="3"/>
        <v/>
      </c>
      <c r="I42" s="82" t="str">
        <f t="shared" ca="1" si="4"/>
        <v/>
      </c>
      <c r="J42" s="71" t="str">
        <f t="shared" ca="1" si="5"/>
        <v/>
      </c>
      <c r="K42" s="63" t="str">
        <f t="shared" ca="1" si="6"/>
        <v/>
      </c>
      <c r="L42" s="63" t="str">
        <f t="shared" ca="1" si="7"/>
        <v/>
      </c>
    </row>
    <row r="43" spans="2:12" ht="20.100000000000001" customHeight="1">
      <c r="B43" s="67" t="str">
        <f>Personnels!A26</f>
        <v/>
      </c>
      <c r="C43" s="62" t="str">
        <f>Personnels!F26</f>
        <v/>
      </c>
      <c r="D43" s="66" t="str">
        <f t="shared" ca="1" si="0"/>
        <v/>
      </c>
      <c r="E43" s="66" t="str">
        <f>Personnels!C26</f>
        <v/>
      </c>
      <c r="F43" s="81" t="str">
        <f t="shared" ca="1" si="1"/>
        <v/>
      </c>
      <c r="G43" s="71" t="str">
        <f t="shared" ca="1" si="2"/>
        <v/>
      </c>
      <c r="H43" s="63" t="str">
        <f t="shared" ca="1" si="3"/>
        <v/>
      </c>
      <c r="I43" s="82" t="str">
        <f t="shared" ca="1" si="4"/>
        <v/>
      </c>
      <c r="J43" s="71" t="str">
        <f t="shared" ca="1" si="5"/>
        <v/>
      </c>
      <c r="K43" s="63" t="str">
        <f t="shared" ca="1" si="6"/>
        <v/>
      </c>
      <c r="L43" s="63" t="str">
        <f t="shared" ca="1" si="7"/>
        <v/>
      </c>
    </row>
    <row r="44" spans="2:12" ht="20.100000000000001" customHeight="1">
      <c r="B44" s="67" t="str">
        <f>Personnels!A27</f>
        <v/>
      </c>
      <c r="C44" s="62" t="str">
        <f>Personnels!F27</f>
        <v/>
      </c>
      <c r="D44" s="66" t="str">
        <f t="shared" ca="1" si="0"/>
        <v/>
      </c>
      <c r="E44" s="66" t="str">
        <f>Personnels!C27</f>
        <v/>
      </c>
      <c r="F44" s="81" t="str">
        <f t="shared" ca="1" si="1"/>
        <v/>
      </c>
      <c r="G44" s="71" t="str">
        <f t="shared" ca="1" si="2"/>
        <v/>
      </c>
      <c r="H44" s="63" t="str">
        <f t="shared" ca="1" si="3"/>
        <v/>
      </c>
      <c r="I44" s="82" t="str">
        <f t="shared" ca="1" si="4"/>
        <v/>
      </c>
      <c r="J44" s="71" t="str">
        <f t="shared" ca="1" si="5"/>
        <v/>
      </c>
      <c r="K44" s="63" t="str">
        <f t="shared" ca="1" si="6"/>
        <v/>
      </c>
      <c r="L44" s="63" t="str">
        <f t="shared" ca="1" si="7"/>
        <v/>
      </c>
    </row>
    <row r="45" spans="2:12" ht="20.100000000000001" customHeight="1">
      <c r="B45" s="67" t="str">
        <f>Personnels!A28</f>
        <v/>
      </c>
      <c r="C45" s="62" t="str">
        <f>Personnels!F28</f>
        <v/>
      </c>
      <c r="D45" s="66" t="str">
        <f t="shared" ca="1" si="0"/>
        <v/>
      </c>
      <c r="E45" s="66" t="str">
        <f>Personnels!C28</f>
        <v/>
      </c>
      <c r="F45" s="81" t="str">
        <f t="shared" ca="1" si="1"/>
        <v/>
      </c>
      <c r="G45" s="71" t="str">
        <f t="shared" ca="1" si="2"/>
        <v/>
      </c>
      <c r="H45" s="63" t="str">
        <f t="shared" ca="1" si="3"/>
        <v/>
      </c>
      <c r="I45" s="82" t="str">
        <f t="shared" ca="1" si="4"/>
        <v/>
      </c>
      <c r="J45" s="71" t="str">
        <f t="shared" ca="1" si="5"/>
        <v/>
      </c>
      <c r="K45" s="63" t="str">
        <f t="shared" ca="1" si="6"/>
        <v/>
      </c>
      <c r="L45" s="63" t="str">
        <f t="shared" ca="1" si="7"/>
        <v/>
      </c>
    </row>
    <row r="46" spans="2:12" ht="20.100000000000001" customHeight="1">
      <c r="B46" s="67" t="str">
        <f>Personnels!A29</f>
        <v/>
      </c>
      <c r="C46" s="62" t="str">
        <f>Personnels!F29</f>
        <v/>
      </c>
      <c r="D46" s="66" t="str">
        <f t="shared" ca="1" si="0"/>
        <v/>
      </c>
      <c r="E46" s="66" t="str">
        <f>Personnels!C29</f>
        <v/>
      </c>
      <c r="F46" s="81" t="str">
        <f t="shared" ca="1" si="1"/>
        <v/>
      </c>
      <c r="G46" s="71" t="str">
        <f t="shared" ca="1" si="2"/>
        <v/>
      </c>
      <c r="H46" s="63" t="str">
        <f t="shared" ca="1" si="3"/>
        <v/>
      </c>
      <c r="I46" s="82" t="str">
        <f t="shared" ca="1" si="4"/>
        <v/>
      </c>
      <c r="J46" s="71" t="str">
        <f t="shared" ca="1" si="5"/>
        <v/>
      </c>
      <c r="K46" s="63" t="str">
        <f t="shared" ca="1" si="6"/>
        <v/>
      </c>
      <c r="L46" s="63" t="str">
        <f t="shared" ca="1" si="7"/>
        <v/>
      </c>
    </row>
    <row r="47" spans="2:12" ht="20.100000000000001" customHeight="1">
      <c r="B47" s="67" t="str">
        <f>Personnels!A30</f>
        <v/>
      </c>
      <c r="C47" s="62" t="str">
        <f>Personnels!F30</f>
        <v/>
      </c>
      <c r="D47" s="66" t="str">
        <f t="shared" ca="1" si="0"/>
        <v/>
      </c>
      <c r="E47" s="66" t="str">
        <f>Personnels!C30</f>
        <v/>
      </c>
      <c r="F47" s="81" t="str">
        <f t="shared" ca="1" si="1"/>
        <v/>
      </c>
      <c r="G47" s="71" t="str">
        <f t="shared" ca="1" si="2"/>
        <v/>
      </c>
      <c r="H47" s="63" t="str">
        <f t="shared" ca="1" si="3"/>
        <v/>
      </c>
      <c r="I47" s="82" t="str">
        <f t="shared" ca="1" si="4"/>
        <v/>
      </c>
      <c r="J47" s="71" t="str">
        <f t="shared" ca="1" si="5"/>
        <v/>
      </c>
      <c r="K47" s="63" t="str">
        <f t="shared" ca="1" si="6"/>
        <v/>
      </c>
      <c r="L47" s="63" t="str">
        <f t="shared" ca="1" si="7"/>
        <v/>
      </c>
    </row>
    <row r="48" spans="2:12" ht="20.100000000000001" customHeight="1">
      <c r="B48" s="67" t="str">
        <f>Personnels!A31</f>
        <v/>
      </c>
      <c r="C48" s="62" t="str">
        <f>Personnels!F31</f>
        <v/>
      </c>
      <c r="D48" s="66" t="str">
        <f t="shared" ca="1" si="0"/>
        <v/>
      </c>
      <c r="E48" s="66" t="str">
        <f>Personnels!C31</f>
        <v/>
      </c>
      <c r="F48" s="81" t="str">
        <f t="shared" ca="1" si="1"/>
        <v/>
      </c>
      <c r="G48" s="71" t="str">
        <f t="shared" ca="1" si="2"/>
        <v/>
      </c>
      <c r="H48" s="63" t="str">
        <f t="shared" ca="1" si="3"/>
        <v/>
      </c>
      <c r="I48" s="82" t="str">
        <f t="shared" ca="1" si="4"/>
        <v/>
      </c>
      <c r="J48" s="71" t="str">
        <f t="shared" ca="1" si="5"/>
        <v/>
      </c>
      <c r="K48" s="63" t="str">
        <f t="shared" ca="1" si="6"/>
        <v/>
      </c>
      <c r="L48" s="63" t="str">
        <f t="shared" ca="1" si="7"/>
        <v/>
      </c>
    </row>
    <row r="49" spans="2:12" ht="20.100000000000001" customHeight="1">
      <c r="B49" s="67" t="str">
        <f>Personnels!A32</f>
        <v/>
      </c>
      <c r="C49" s="62" t="str">
        <f>Personnels!F32</f>
        <v/>
      </c>
      <c r="D49" s="66" t="str">
        <f t="shared" ca="1" si="0"/>
        <v/>
      </c>
      <c r="E49" s="66" t="str">
        <f>Personnels!C32</f>
        <v/>
      </c>
      <c r="F49" s="81" t="str">
        <f t="shared" ca="1" si="1"/>
        <v/>
      </c>
      <c r="G49" s="71" t="str">
        <f t="shared" ca="1" si="2"/>
        <v/>
      </c>
      <c r="H49" s="63" t="str">
        <f t="shared" ca="1" si="3"/>
        <v/>
      </c>
      <c r="I49" s="82" t="str">
        <f t="shared" ca="1" si="4"/>
        <v/>
      </c>
      <c r="J49" s="71" t="str">
        <f t="shared" ca="1" si="5"/>
        <v/>
      </c>
      <c r="K49" s="63" t="str">
        <f t="shared" ca="1" si="6"/>
        <v/>
      </c>
      <c r="L49" s="63" t="str">
        <f t="shared" ca="1" si="7"/>
        <v/>
      </c>
    </row>
    <row r="50" spans="2:12" ht="20.100000000000001" customHeight="1">
      <c r="B50" s="67" t="str">
        <f>Personnels!A33</f>
        <v/>
      </c>
      <c r="C50" s="62" t="str">
        <f>Personnels!F33</f>
        <v/>
      </c>
      <c r="D50" s="66" t="str">
        <f t="shared" ca="1" si="0"/>
        <v/>
      </c>
      <c r="E50" s="66" t="str">
        <f>Personnels!C33</f>
        <v/>
      </c>
      <c r="F50" s="81" t="str">
        <f t="shared" ca="1" si="1"/>
        <v/>
      </c>
      <c r="G50" s="71" t="str">
        <f t="shared" ca="1" si="2"/>
        <v/>
      </c>
      <c r="H50" s="63" t="str">
        <f t="shared" ca="1" si="3"/>
        <v/>
      </c>
      <c r="I50" s="82" t="str">
        <f t="shared" ca="1" si="4"/>
        <v/>
      </c>
      <c r="J50" s="71" t="str">
        <f t="shared" ca="1" si="5"/>
        <v/>
      </c>
      <c r="K50" s="63" t="str">
        <f t="shared" ca="1" si="6"/>
        <v/>
      </c>
      <c r="L50" s="63" t="str">
        <f t="shared" ca="1" si="7"/>
        <v/>
      </c>
    </row>
    <row r="51" spans="2:12" ht="20.100000000000001" customHeight="1">
      <c r="B51" s="67" t="str">
        <f>Personnels!A34</f>
        <v/>
      </c>
      <c r="C51" s="62" t="str">
        <f>Personnels!F34</f>
        <v/>
      </c>
      <c r="D51" s="66" t="str">
        <f t="shared" ca="1" si="0"/>
        <v/>
      </c>
      <c r="E51" s="66" t="str">
        <f>Personnels!C34</f>
        <v/>
      </c>
      <c r="F51" s="81" t="str">
        <f t="shared" ca="1" si="1"/>
        <v/>
      </c>
      <c r="G51" s="71" t="str">
        <f t="shared" ca="1" si="2"/>
        <v/>
      </c>
      <c r="H51" s="63" t="str">
        <f t="shared" ca="1" si="3"/>
        <v/>
      </c>
      <c r="I51" s="82" t="str">
        <f t="shared" ca="1" si="4"/>
        <v/>
      </c>
      <c r="J51" s="71" t="str">
        <f t="shared" ca="1" si="5"/>
        <v/>
      </c>
      <c r="K51" s="63" t="str">
        <f t="shared" ca="1" si="6"/>
        <v/>
      </c>
      <c r="L51" s="63" t="str">
        <f t="shared" ca="1" si="7"/>
        <v/>
      </c>
    </row>
    <row r="52" spans="2:12" ht="20.100000000000001" customHeight="1">
      <c r="B52" s="67" t="str">
        <f>Personnels!A35</f>
        <v/>
      </c>
      <c r="C52" s="62" t="str">
        <f>Personnels!F35</f>
        <v/>
      </c>
      <c r="D52" s="66" t="str">
        <f t="shared" ca="1" si="0"/>
        <v/>
      </c>
      <c r="E52" s="66" t="str">
        <f>Personnels!C35</f>
        <v/>
      </c>
      <c r="F52" s="81" t="str">
        <f t="shared" ca="1" si="1"/>
        <v/>
      </c>
      <c r="G52" s="71" t="str">
        <f t="shared" ca="1" si="2"/>
        <v/>
      </c>
      <c r="H52" s="63" t="str">
        <f t="shared" ca="1" si="3"/>
        <v/>
      </c>
      <c r="I52" s="82" t="str">
        <f t="shared" ca="1" si="4"/>
        <v/>
      </c>
      <c r="J52" s="71" t="str">
        <f t="shared" ca="1" si="5"/>
        <v/>
      </c>
      <c r="K52" s="63" t="str">
        <f t="shared" ca="1" si="6"/>
        <v/>
      </c>
      <c r="L52" s="63" t="str">
        <f t="shared" ca="1" si="7"/>
        <v/>
      </c>
    </row>
    <row r="53" spans="2:12" ht="20.100000000000001" customHeight="1">
      <c r="B53" s="67" t="str">
        <f>Personnels!A36</f>
        <v/>
      </c>
      <c r="C53" s="62" t="str">
        <f>Personnels!F36</f>
        <v/>
      </c>
      <c r="D53" s="66" t="str">
        <f t="shared" ca="1" si="0"/>
        <v/>
      </c>
      <c r="E53" s="66" t="str">
        <f>Personnels!C36</f>
        <v/>
      </c>
      <c r="F53" s="81" t="str">
        <f t="shared" ca="1" si="1"/>
        <v/>
      </c>
      <c r="G53" s="71" t="str">
        <f t="shared" ca="1" si="2"/>
        <v/>
      </c>
      <c r="H53" s="63" t="str">
        <f t="shared" ca="1" si="3"/>
        <v/>
      </c>
      <c r="I53" s="82" t="str">
        <f t="shared" ca="1" si="4"/>
        <v/>
      </c>
      <c r="J53" s="71" t="str">
        <f t="shared" ca="1" si="5"/>
        <v/>
      </c>
      <c r="K53" s="63" t="str">
        <f t="shared" ca="1" si="6"/>
        <v/>
      </c>
      <c r="L53" s="63" t="str">
        <f t="shared" ca="1" si="7"/>
        <v/>
      </c>
    </row>
    <row r="54" spans="2:12" ht="20.100000000000001" customHeight="1">
      <c r="B54" s="67" t="str">
        <f>Personnels!A37</f>
        <v/>
      </c>
      <c r="C54" s="62" t="str">
        <f>Personnels!F37</f>
        <v/>
      </c>
      <c r="D54" s="66" t="str">
        <f t="shared" ca="1" si="0"/>
        <v/>
      </c>
      <c r="E54" s="66" t="str">
        <f>Personnels!C37</f>
        <v/>
      </c>
      <c r="F54" s="81" t="str">
        <f t="shared" ca="1" si="1"/>
        <v/>
      </c>
      <c r="G54" s="71" t="str">
        <f t="shared" ca="1" si="2"/>
        <v/>
      </c>
      <c r="H54" s="63" t="str">
        <f t="shared" ca="1" si="3"/>
        <v/>
      </c>
      <c r="I54" s="82" t="str">
        <f t="shared" ca="1" si="4"/>
        <v/>
      </c>
      <c r="J54" s="71" t="str">
        <f t="shared" ca="1" si="5"/>
        <v/>
      </c>
      <c r="K54" s="63" t="str">
        <f t="shared" ca="1" si="6"/>
        <v/>
      </c>
      <c r="L54" s="63" t="str">
        <f t="shared" ca="1" si="7"/>
        <v/>
      </c>
    </row>
    <row r="55" spans="2:12" ht="20.100000000000001" customHeight="1">
      <c r="B55" s="67" t="str">
        <f>Personnels!A38</f>
        <v/>
      </c>
      <c r="C55" s="62" t="str">
        <f>Personnels!F38</f>
        <v/>
      </c>
      <c r="D55" s="66" t="str">
        <f t="shared" ca="1" si="0"/>
        <v/>
      </c>
      <c r="E55" s="66" t="str">
        <f>Personnels!C38</f>
        <v/>
      </c>
      <c r="F55" s="81" t="str">
        <f t="shared" ca="1" si="1"/>
        <v/>
      </c>
      <c r="G55" s="71" t="str">
        <f t="shared" ca="1" si="2"/>
        <v/>
      </c>
      <c r="H55" s="63" t="str">
        <f t="shared" ca="1" si="3"/>
        <v/>
      </c>
      <c r="I55" s="82" t="str">
        <f t="shared" ca="1" si="4"/>
        <v/>
      </c>
      <c r="J55" s="71" t="str">
        <f t="shared" ca="1" si="5"/>
        <v/>
      </c>
      <c r="K55" s="63" t="str">
        <f t="shared" ca="1" si="6"/>
        <v/>
      </c>
      <c r="L55" s="63" t="str">
        <f t="shared" ca="1" si="7"/>
        <v/>
      </c>
    </row>
    <row r="56" spans="2:12" ht="20.100000000000001" customHeight="1">
      <c r="B56" s="67" t="str">
        <f>Personnels!A39</f>
        <v/>
      </c>
      <c r="C56" s="62" t="str">
        <f>Personnels!F39</f>
        <v/>
      </c>
      <c r="D56" s="66" t="str">
        <f t="shared" ca="1" si="0"/>
        <v/>
      </c>
      <c r="E56" s="66" t="str">
        <f>Personnels!C39</f>
        <v/>
      </c>
      <c r="F56" s="81" t="str">
        <f t="shared" ca="1" si="1"/>
        <v/>
      </c>
      <c r="G56" s="71" t="str">
        <f t="shared" ca="1" si="2"/>
        <v/>
      </c>
      <c r="H56" s="63" t="str">
        <f t="shared" ca="1" si="3"/>
        <v/>
      </c>
      <c r="I56" s="82" t="str">
        <f t="shared" ca="1" si="4"/>
        <v/>
      </c>
      <c r="J56" s="71" t="str">
        <f t="shared" ca="1" si="5"/>
        <v/>
      </c>
      <c r="K56" s="63" t="str">
        <f t="shared" ca="1" si="6"/>
        <v/>
      </c>
      <c r="L56" s="63" t="str">
        <f t="shared" ca="1" si="7"/>
        <v/>
      </c>
    </row>
    <row r="57" spans="2:12" ht="20.100000000000001" customHeight="1">
      <c r="B57" s="67" t="str">
        <f>Personnels!A40</f>
        <v/>
      </c>
      <c r="C57" s="62" t="str">
        <f>Personnels!F40</f>
        <v/>
      </c>
      <c r="D57" s="66" t="str">
        <f t="shared" ca="1" si="0"/>
        <v/>
      </c>
      <c r="E57" s="66" t="str">
        <f>Personnels!C40</f>
        <v/>
      </c>
      <c r="F57" s="81" t="str">
        <f t="shared" ca="1" si="1"/>
        <v/>
      </c>
      <c r="G57" s="71" t="str">
        <f t="shared" ca="1" si="2"/>
        <v/>
      </c>
      <c r="H57" s="63" t="str">
        <f t="shared" ca="1" si="3"/>
        <v/>
      </c>
      <c r="I57" s="82" t="str">
        <f t="shared" ca="1" si="4"/>
        <v/>
      </c>
      <c r="J57" s="71" t="str">
        <f t="shared" ca="1" si="5"/>
        <v/>
      </c>
      <c r="K57" s="63" t="str">
        <f t="shared" ca="1" si="6"/>
        <v/>
      </c>
      <c r="L57" s="63" t="str">
        <f t="shared" ca="1" si="7"/>
        <v/>
      </c>
    </row>
    <row r="58" spans="2:12" ht="20.100000000000001" customHeight="1">
      <c r="B58" s="67" t="str">
        <f>Personnels!A41</f>
        <v/>
      </c>
      <c r="C58" s="62" t="str">
        <f>Personnels!F41</f>
        <v/>
      </c>
      <c r="D58" s="66" t="str">
        <f t="shared" ca="1" si="0"/>
        <v/>
      </c>
      <c r="E58" s="66" t="str">
        <f>Personnels!C41</f>
        <v/>
      </c>
      <c r="F58" s="81" t="str">
        <f t="shared" ca="1" si="1"/>
        <v/>
      </c>
      <c r="G58" s="71" t="str">
        <f t="shared" ca="1" si="2"/>
        <v/>
      </c>
      <c r="H58" s="63" t="str">
        <f t="shared" ca="1" si="3"/>
        <v/>
      </c>
      <c r="I58" s="82" t="str">
        <f t="shared" ca="1" si="4"/>
        <v/>
      </c>
      <c r="J58" s="71" t="str">
        <f t="shared" ca="1" si="5"/>
        <v/>
      </c>
      <c r="K58" s="63" t="str">
        <f t="shared" ca="1" si="6"/>
        <v/>
      </c>
      <c r="L58" s="63" t="str">
        <f t="shared" ca="1" si="7"/>
        <v/>
      </c>
    </row>
    <row r="59" spans="2:12" ht="20.100000000000001" customHeight="1">
      <c r="B59" s="67" t="str">
        <f>Personnels!A42</f>
        <v/>
      </c>
      <c r="C59" s="62" t="str">
        <f>Personnels!F42</f>
        <v/>
      </c>
      <c r="D59" s="66" t="str">
        <f t="shared" ca="1" si="0"/>
        <v/>
      </c>
      <c r="E59" s="66" t="str">
        <f>Personnels!C42</f>
        <v/>
      </c>
      <c r="F59" s="81" t="str">
        <f t="shared" ca="1" si="1"/>
        <v/>
      </c>
      <c r="G59" s="71" t="str">
        <f t="shared" ca="1" si="2"/>
        <v/>
      </c>
      <c r="H59" s="63" t="str">
        <f t="shared" ca="1" si="3"/>
        <v/>
      </c>
      <c r="I59" s="82" t="str">
        <f t="shared" ca="1" si="4"/>
        <v/>
      </c>
      <c r="J59" s="71" t="str">
        <f t="shared" ca="1" si="5"/>
        <v/>
      </c>
      <c r="K59" s="63" t="str">
        <f t="shared" ca="1" si="6"/>
        <v/>
      </c>
      <c r="L59" s="63" t="str">
        <f t="shared" ca="1" si="7"/>
        <v/>
      </c>
    </row>
    <row r="60" spans="2:12" ht="20.100000000000001" customHeight="1">
      <c r="B60" s="67" t="str">
        <f>Personnels!A43</f>
        <v/>
      </c>
      <c r="C60" s="62" t="str">
        <f>Personnels!F43</f>
        <v/>
      </c>
      <c r="D60" s="66" t="str">
        <f t="shared" ca="1" si="0"/>
        <v/>
      </c>
      <c r="E60" s="66" t="str">
        <f>Personnels!C43</f>
        <v/>
      </c>
      <c r="F60" s="81" t="str">
        <f t="shared" ca="1" si="1"/>
        <v/>
      </c>
      <c r="G60" s="71" t="str">
        <f t="shared" ca="1" si="2"/>
        <v/>
      </c>
      <c r="H60" s="63" t="str">
        <f t="shared" ca="1" si="3"/>
        <v/>
      </c>
      <c r="I60" s="82" t="str">
        <f t="shared" ca="1" si="4"/>
        <v/>
      </c>
      <c r="J60" s="71" t="str">
        <f t="shared" ca="1" si="5"/>
        <v/>
      </c>
      <c r="K60" s="63" t="str">
        <f t="shared" ca="1" si="6"/>
        <v/>
      </c>
      <c r="L60" s="63" t="str">
        <f t="shared" ca="1" si="7"/>
        <v/>
      </c>
    </row>
    <row r="61" spans="2:12" ht="20.100000000000001" customHeight="1">
      <c r="B61" s="67" t="str">
        <f>Personnels!A44</f>
        <v/>
      </c>
      <c r="C61" s="62" t="str">
        <f>Personnels!F44</f>
        <v/>
      </c>
      <c r="D61" s="66" t="str">
        <f t="shared" ca="1" si="0"/>
        <v/>
      </c>
      <c r="E61" s="66" t="str">
        <f>Personnels!C44</f>
        <v/>
      </c>
      <c r="F61" s="81" t="str">
        <f t="shared" ca="1" si="1"/>
        <v/>
      </c>
      <c r="G61" s="71" t="str">
        <f t="shared" ca="1" si="2"/>
        <v/>
      </c>
      <c r="H61" s="63" t="str">
        <f t="shared" ca="1" si="3"/>
        <v/>
      </c>
      <c r="I61" s="82" t="str">
        <f t="shared" ca="1" si="4"/>
        <v/>
      </c>
      <c r="J61" s="71" t="str">
        <f t="shared" ca="1" si="5"/>
        <v/>
      </c>
      <c r="K61" s="63" t="str">
        <f t="shared" ca="1" si="6"/>
        <v/>
      </c>
      <c r="L61" s="63" t="str">
        <f t="shared" ca="1" si="7"/>
        <v/>
      </c>
    </row>
    <row r="62" spans="2:12" ht="20.100000000000001" customHeight="1">
      <c r="B62" s="67" t="str">
        <f>Personnels!A45</f>
        <v/>
      </c>
      <c r="C62" s="62" t="str">
        <f>Personnels!F45</f>
        <v/>
      </c>
      <c r="D62" s="66" t="str">
        <f t="shared" ca="1" si="0"/>
        <v/>
      </c>
      <c r="E62" s="66" t="str">
        <f>Personnels!C45</f>
        <v/>
      </c>
      <c r="F62" s="81" t="str">
        <f t="shared" ca="1" si="1"/>
        <v/>
      </c>
      <c r="G62" s="71" t="str">
        <f t="shared" ca="1" si="2"/>
        <v/>
      </c>
      <c r="H62" s="63" t="str">
        <f t="shared" ca="1" si="3"/>
        <v/>
      </c>
      <c r="I62" s="82" t="str">
        <f t="shared" ca="1" si="4"/>
        <v/>
      </c>
      <c r="J62" s="71" t="str">
        <f t="shared" ca="1" si="5"/>
        <v/>
      </c>
      <c r="K62" s="63" t="str">
        <f t="shared" ca="1" si="6"/>
        <v/>
      </c>
      <c r="L62" s="63" t="str">
        <f t="shared" ca="1" si="7"/>
        <v/>
      </c>
    </row>
    <row r="63" spans="2:12" ht="20.100000000000001" customHeight="1">
      <c r="B63" s="67" t="str">
        <f>Personnels!A46</f>
        <v/>
      </c>
      <c r="C63" s="62" t="str">
        <f>Personnels!F46</f>
        <v/>
      </c>
      <c r="D63" s="66" t="str">
        <f t="shared" ca="1" si="0"/>
        <v/>
      </c>
      <c r="E63" s="66" t="str">
        <f>Personnels!C46</f>
        <v/>
      </c>
      <c r="F63" s="81" t="str">
        <f t="shared" ca="1" si="1"/>
        <v/>
      </c>
      <c r="G63" s="71" t="str">
        <f t="shared" ca="1" si="2"/>
        <v/>
      </c>
      <c r="H63" s="63" t="str">
        <f t="shared" ca="1" si="3"/>
        <v/>
      </c>
      <c r="I63" s="82" t="str">
        <f t="shared" ca="1" si="4"/>
        <v/>
      </c>
      <c r="J63" s="71" t="str">
        <f t="shared" ca="1" si="5"/>
        <v/>
      </c>
      <c r="K63" s="63" t="str">
        <f t="shared" ca="1" si="6"/>
        <v/>
      </c>
      <c r="L63" s="63" t="str">
        <f t="shared" ca="1" si="7"/>
        <v/>
      </c>
    </row>
    <row r="64" spans="2:12" ht="20.100000000000001" customHeight="1">
      <c r="B64" s="67" t="str">
        <f>Personnels!A47</f>
        <v/>
      </c>
      <c r="C64" s="62" t="str">
        <f>Personnels!F47</f>
        <v/>
      </c>
      <c r="D64" s="66" t="str">
        <f t="shared" ca="1" si="0"/>
        <v/>
      </c>
      <c r="E64" s="66" t="str">
        <f>Personnels!C47</f>
        <v/>
      </c>
      <c r="F64" s="81" t="str">
        <f t="shared" ca="1" si="1"/>
        <v/>
      </c>
      <c r="G64" s="71" t="str">
        <f t="shared" ca="1" si="2"/>
        <v/>
      </c>
      <c r="H64" s="63" t="str">
        <f t="shared" ca="1" si="3"/>
        <v/>
      </c>
      <c r="I64" s="82" t="str">
        <f t="shared" ca="1" si="4"/>
        <v/>
      </c>
      <c r="J64" s="71" t="str">
        <f t="shared" ca="1" si="5"/>
        <v/>
      </c>
      <c r="K64" s="63" t="str">
        <f t="shared" ca="1" si="6"/>
        <v/>
      </c>
      <c r="L64" s="63" t="str">
        <f t="shared" ca="1" si="7"/>
        <v/>
      </c>
    </row>
    <row r="65" spans="2:12" ht="20.100000000000001" customHeight="1">
      <c r="B65" s="67" t="str">
        <f>Personnels!A48</f>
        <v/>
      </c>
      <c r="C65" s="62" t="str">
        <f>Personnels!F48</f>
        <v/>
      </c>
      <c r="D65" s="66" t="str">
        <f t="shared" ca="1" si="0"/>
        <v/>
      </c>
      <c r="E65" s="66" t="str">
        <f>Personnels!C48</f>
        <v/>
      </c>
      <c r="F65" s="81" t="str">
        <f t="shared" ca="1" si="1"/>
        <v/>
      </c>
      <c r="G65" s="71" t="str">
        <f t="shared" ca="1" si="2"/>
        <v/>
      </c>
      <c r="H65" s="63" t="str">
        <f t="shared" ca="1" si="3"/>
        <v/>
      </c>
      <c r="I65" s="82" t="str">
        <f t="shared" ca="1" si="4"/>
        <v/>
      </c>
      <c r="J65" s="71" t="str">
        <f t="shared" ca="1" si="5"/>
        <v/>
      </c>
      <c r="K65" s="63" t="str">
        <f t="shared" ca="1" si="6"/>
        <v/>
      </c>
      <c r="L65" s="63" t="str">
        <f t="shared" ca="1" si="7"/>
        <v/>
      </c>
    </row>
    <row r="66" spans="2:12" ht="20.100000000000001" customHeight="1">
      <c r="B66" s="67" t="str">
        <f>Personnels!A49</f>
        <v/>
      </c>
      <c r="C66" s="62" t="str">
        <f>Personnels!F49</f>
        <v/>
      </c>
      <c r="D66" s="66" t="str">
        <f t="shared" ca="1" si="0"/>
        <v/>
      </c>
      <c r="E66" s="66" t="str">
        <f>Personnels!C49</f>
        <v/>
      </c>
      <c r="F66" s="81" t="str">
        <f t="shared" ca="1" si="1"/>
        <v/>
      </c>
      <c r="G66" s="71" t="str">
        <f t="shared" ca="1" si="2"/>
        <v/>
      </c>
      <c r="H66" s="63" t="str">
        <f t="shared" ca="1" si="3"/>
        <v/>
      </c>
      <c r="I66" s="82" t="str">
        <f t="shared" ca="1" si="4"/>
        <v/>
      </c>
      <c r="J66" s="71" t="str">
        <f t="shared" ca="1" si="5"/>
        <v/>
      </c>
      <c r="K66" s="63" t="str">
        <f t="shared" ca="1" si="6"/>
        <v/>
      </c>
      <c r="L66" s="63" t="str">
        <f t="shared" ca="1" si="7"/>
        <v/>
      </c>
    </row>
    <row r="67" spans="2:12" ht="20.100000000000001" customHeight="1">
      <c r="B67" s="67" t="str">
        <f>Personnels!A50</f>
        <v/>
      </c>
      <c r="C67" s="62" t="str">
        <f>Personnels!F50</f>
        <v/>
      </c>
      <c r="D67" s="66" t="str">
        <f t="shared" ca="1" si="0"/>
        <v/>
      </c>
      <c r="E67" s="66" t="str">
        <f>Personnels!C50</f>
        <v/>
      </c>
      <c r="F67" s="81" t="str">
        <f t="shared" ca="1" si="1"/>
        <v/>
      </c>
      <c r="G67" s="71" t="str">
        <f t="shared" ca="1" si="2"/>
        <v/>
      </c>
      <c r="H67" s="63" t="str">
        <f t="shared" ca="1" si="3"/>
        <v/>
      </c>
      <c r="I67" s="82" t="str">
        <f t="shared" ca="1" si="4"/>
        <v/>
      </c>
      <c r="J67" s="71" t="str">
        <f t="shared" ca="1" si="5"/>
        <v/>
      </c>
      <c r="K67" s="63" t="str">
        <f t="shared" ca="1" si="6"/>
        <v/>
      </c>
      <c r="L67" s="63" t="str">
        <f t="shared" ca="1" si="7"/>
        <v/>
      </c>
    </row>
    <row r="68" spans="2:12" ht="20.100000000000001" customHeight="1">
      <c r="B68" s="67" t="str">
        <f>Personnels!A51</f>
        <v/>
      </c>
      <c r="C68" s="62" t="str">
        <f>Personnels!F51</f>
        <v/>
      </c>
      <c r="D68" s="66" t="str">
        <f t="shared" ca="1" si="0"/>
        <v/>
      </c>
      <c r="E68" s="66" t="str">
        <f>Personnels!C51</f>
        <v/>
      </c>
      <c r="F68" s="81" t="str">
        <f t="shared" ca="1" si="1"/>
        <v/>
      </c>
      <c r="G68" s="71" t="str">
        <f t="shared" ca="1" si="2"/>
        <v/>
      </c>
      <c r="H68" s="63" t="str">
        <f t="shared" ca="1" si="3"/>
        <v/>
      </c>
      <c r="I68" s="82" t="str">
        <f t="shared" ca="1" si="4"/>
        <v/>
      </c>
      <c r="J68" s="71" t="str">
        <f t="shared" ca="1" si="5"/>
        <v/>
      </c>
      <c r="K68" s="63" t="str">
        <f t="shared" ca="1" si="6"/>
        <v/>
      </c>
      <c r="L68" s="63" t="str">
        <f t="shared" ca="1" si="7"/>
        <v/>
      </c>
    </row>
    <row r="69" spans="2:12" ht="20.100000000000001" customHeight="1">
      <c r="B69" s="67" t="str">
        <f>Personnels!A52</f>
        <v/>
      </c>
      <c r="C69" s="62" t="str">
        <f>Personnels!F52</f>
        <v/>
      </c>
      <c r="D69" s="66" t="str">
        <f t="shared" ca="1" si="0"/>
        <v/>
      </c>
      <c r="E69" s="66" t="str">
        <f>Personnels!C52</f>
        <v/>
      </c>
      <c r="F69" s="81" t="str">
        <f t="shared" ca="1" si="1"/>
        <v/>
      </c>
      <c r="G69" s="71" t="str">
        <f t="shared" ca="1" si="2"/>
        <v/>
      </c>
      <c r="H69" s="63" t="str">
        <f t="shared" ca="1" si="3"/>
        <v/>
      </c>
      <c r="I69" s="82" t="str">
        <f t="shared" ca="1" si="4"/>
        <v/>
      </c>
      <c r="J69" s="71" t="str">
        <f t="shared" ca="1" si="5"/>
        <v/>
      </c>
      <c r="K69" s="63" t="str">
        <f t="shared" ca="1" si="6"/>
        <v/>
      </c>
      <c r="L69" s="63" t="str">
        <f t="shared" ca="1" si="7"/>
        <v/>
      </c>
    </row>
    <row r="70" spans="2:12" ht="20.100000000000001" customHeight="1">
      <c r="B70" s="67" t="str">
        <f>Personnels!A53</f>
        <v/>
      </c>
      <c r="C70" s="62" t="str">
        <f>Personnels!F53</f>
        <v/>
      </c>
      <c r="D70" s="66" t="str">
        <f t="shared" ca="1" si="0"/>
        <v/>
      </c>
      <c r="E70" s="66" t="str">
        <f>Personnels!C53</f>
        <v/>
      </c>
      <c r="F70" s="81" t="str">
        <f t="shared" ca="1" si="1"/>
        <v/>
      </c>
      <c r="G70" s="71" t="str">
        <f t="shared" ca="1" si="2"/>
        <v/>
      </c>
      <c r="H70" s="63" t="str">
        <f t="shared" ca="1" si="3"/>
        <v/>
      </c>
      <c r="I70" s="82" t="str">
        <f t="shared" ca="1" si="4"/>
        <v/>
      </c>
      <c r="J70" s="71" t="str">
        <f t="shared" ca="1" si="5"/>
        <v/>
      </c>
      <c r="K70" s="63" t="str">
        <f t="shared" ca="1" si="6"/>
        <v/>
      </c>
      <c r="L70" s="63" t="str">
        <f t="shared" ca="1" si="7"/>
        <v/>
      </c>
    </row>
    <row r="71" spans="2:12" ht="20.100000000000001" customHeight="1">
      <c r="B71" s="67" t="str">
        <f>Personnels!A54</f>
        <v/>
      </c>
      <c r="C71" s="62" t="str">
        <f>Personnels!F54</f>
        <v/>
      </c>
      <c r="D71" s="66" t="str">
        <f t="shared" ca="1" si="0"/>
        <v/>
      </c>
      <c r="E71" s="66" t="str">
        <f>Personnels!C54</f>
        <v/>
      </c>
      <c r="F71" s="81" t="str">
        <f t="shared" ca="1" si="1"/>
        <v/>
      </c>
      <c r="G71" s="71" t="str">
        <f t="shared" ca="1" si="2"/>
        <v/>
      </c>
      <c r="H71" s="63" t="str">
        <f t="shared" ca="1" si="3"/>
        <v/>
      </c>
      <c r="I71" s="82" t="str">
        <f t="shared" ca="1" si="4"/>
        <v/>
      </c>
      <c r="J71" s="71" t="str">
        <f t="shared" ca="1" si="5"/>
        <v/>
      </c>
      <c r="K71" s="63" t="str">
        <f t="shared" ca="1" si="6"/>
        <v/>
      </c>
      <c r="L71" s="63" t="str">
        <f t="shared" ca="1" si="7"/>
        <v/>
      </c>
    </row>
    <row r="72" spans="2:12" ht="20.100000000000001" customHeight="1">
      <c r="B72" s="67" t="str">
        <f>Personnels!A55</f>
        <v/>
      </c>
      <c r="C72" s="62" t="str">
        <f>Personnels!F55</f>
        <v/>
      </c>
      <c r="D72" s="66" t="str">
        <f t="shared" ca="1" si="0"/>
        <v/>
      </c>
      <c r="E72" s="66" t="str">
        <f>Personnels!C55</f>
        <v/>
      </c>
      <c r="F72" s="81" t="str">
        <f t="shared" ca="1" si="1"/>
        <v/>
      </c>
      <c r="G72" s="71" t="str">
        <f t="shared" ca="1" si="2"/>
        <v/>
      </c>
      <c r="H72" s="63" t="str">
        <f t="shared" ca="1" si="3"/>
        <v/>
      </c>
      <c r="I72" s="82" t="str">
        <f t="shared" ca="1" si="4"/>
        <v/>
      </c>
      <c r="J72" s="71" t="str">
        <f t="shared" ca="1" si="5"/>
        <v/>
      </c>
      <c r="K72" s="63" t="str">
        <f t="shared" ca="1" si="6"/>
        <v/>
      </c>
      <c r="L72" s="63" t="str">
        <f t="shared" ca="1" si="7"/>
        <v/>
      </c>
    </row>
    <row r="73" spans="2:12" ht="20.100000000000001" customHeight="1">
      <c r="B73" s="67" t="str">
        <f>Personnels!A56</f>
        <v/>
      </c>
      <c r="C73" s="62" t="str">
        <f>Personnels!F56</f>
        <v/>
      </c>
      <c r="D73" s="66" t="str">
        <f t="shared" ca="1" si="0"/>
        <v/>
      </c>
      <c r="E73" s="66" t="str">
        <f>Personnels!C56</f>
        <v/>
      </c>
      <c r="F73" s="81" t="str">
        <f t="shared" ca="1" si="1"/>
        <v/>
      </c>
      <c r="G73" s="71" t="str">
        <f t="shared" ca="1" si="2"/>
        <v/>
      </c>
      <c r="H73" s="63" t="str">
        <f t="shared" ca="1" si="3"/>
        <v/>
      </c>
      <c r="I73" s="82" t="str">
        <f t="shared" ca="1" si="4"/>
        <v/>
      </c>
      <c r="J73" s="71" t="str">
        <f t="shared" ca="1" si="5"/>
        <v/>
      </c>
      <c r="K73" s="63" t="str">
        <f t="shared" ca="1" si="6"/>
        <v/>
      </c>
      <c r="L73" s="63" t="str">
        <f t="shared" ca="1" si="7"/>
        <v/>
      </c>
    </row>
    <row r="74" spans="2:12" ht="20.100000000000001" customHeight="1">
      <c r="B74" s="67" t="str">
        <f>Personnels!A57</f>
        <v/>
      </c>
      <c r="C74" s="62" t="str">
        <f>Personnels!F57</f>
        <v/>
      </c>
      <c r="D74" s="66" t="str">
        <f t="shared" ca="1" si="0"/>
        <v/>
      </c>
      <c r="E74" s="66" t="str">
        <f>Personnels!C57</f>
        <v/>
      </c>
      <c r="F74" s="81" t="str">
        <f t="shared" ca="1" si="1"/>
        <v/>
      </c>
      <c r="G74" s="71" t="str">
        <f t="shared" ca="1" si="2"/>
        <v/>
      </c>
      <c r="H74" s="63" t="str">
        <f t="shared" ca="1" si="3"/>
        <v/>
      </c>
      <c r="I74" s="82" t="str">
        <f t="shared" ca="1" si="4"/>
        <v/>
      </c>
      <c r="J74" s="71" t="str">
        <f t="shared" ca="1" si="5"/>
        <v/>
      </c>
      <c r="K74" s="63" t="str">
        <f t="shared" ca="1" si="6"/>
        <v/>
      </c>
      <c r="L74" s="63" t="str">
        <f t="shared" ca="1" si="7"/>
        <v/>
      </c>
    </row>
    <row r="75" spans="2:12" ht="20.100000000000001" customHeight="1">
      <c r="B75" s="67" t="str">
        <f>Personnels!A58</f>
        <v/>
      </c>
      <c r="C75" s="62" t="str">
        <f>Personnels!F58</f>
        <v/>
      </c>
      <c r="D75" s="66" t="str">
        <f t="shared" ca="1" si="0"/>
        <v/>
      </c>
      <c r="E75" s="66" t="str">
        <f>Personnels!C58</f>
        <v/>
      </c>
      <c r="F75" s="81" t="str">
        <f t="shared" ca="1" si="1"/>
        <v/>
      </c>
      <c r="G75" s="71" t="str">
        <f t="shared" ca="1" si="2"/>
        <v/>
      </c>
      <c r="H75" s="63" t="str">
        <f t="shared" ca="1" si="3"/>
        <v/>
      </c>
      <c r="I75" s="82" t="str">
        <f t="shared" ca="1" si="4"/>
        <v/>
      </c>
      <c r="J75" s="71" t="str">
        <f t="shared" ca="1" si="5"/>
        <v/>
      </c>
      <c r="K75" s="63" t="str">
        <f t="shared" ca="1" si="6"/>
        <v/>
      </c>
      <c r="L75" s="63" t="str">
        <f t="shared" ca="1" si="7"/>
        <v/>
      </c>
    </row>
    <row r="76" spans="2:12" ht="20.100000000000001" customHeight="1">
      <c r="B76" s="67" t="str">
        <f>Personnels!A59</f>
        <v/>
      </c>
      <c r="C76" s="62" t="str">
        <f>Personnels!F59</f>
        <v/>
      </c>
      <c r="D76" s="66" t="str">
        <f t="shared" ca="1" si="0"/>
        <v/>
      </c>
      <c r="E76" s="66" t="str">
        <f>Personnels!C59</f>
        <v/>
      </c>
      <c r="F76" s="81" t="str">
        <f t="shared" ca="1" si="1"/>
        <v/>
      </c>
      <c r="G76" s="71" t="str">
        <f t="shared" ca="1" si="2"/>
        <v/>
      </c>
      <c r="H76" s="63" t="str">
        <f t="shared" ca="1" si="3"/>
        <v/>
      </c>
      <c r="I76" s="82" t="str">
        <f t="shared" ca="1" si="4"/>
        <v/>
      </c>
      <c r="J76" s="71" t="str">
        <f t="shared" ca="1" si="5"/>
        <v/>
      </c>
      <c r="K76" s="63" t="str">
        <f t="shared" ca="1" si="6"/>
        <v/>
      </c>
      <c r="L76" s="63" t="str">
        <f t="shared" ca="1" si="7"/>
        <v/>
      </c>
    </row>
    <row r="77" spans="2:12" ht="20.100000000000001" customHeight="1">
      <c r="B77" s="67" t="str">
        <f>Personnels!A60</f>
        <v/>
      </c>
      <c r="C77" s="62" t="str">
        <f>Personnels!F60</f>
        <v/>
      </c>
      <c r="D77" s="66" t="str">
        <f t="shared" ca="1" si="0"/>
        <v/>
      </c>
      <c r="E77" s="66" t="str">
        <f>Personnels!C60</f>
        <v/>
      </c>
      <c r="F77" s="81" t="str">
        <f t="shared" ca="1" si="1"/>
        <v/>
      </c>
      <c r="G77" s="71" t="str">
        <f t="shared" ca="1" si="2"/>
        <v/>
      </c>
      <c r="H77" s="63" t="str">
        <f t="shared" ca="1" si="3"/>
        <v/>
      </c>
      <c r="I77" s="82" t="str">
        <f t="shared" ca="1" si="4"/>
        <v/>
      </c>
      <c r="J77" s="71" t="str">
        <f t="shared" ca="1" si="5"/>
        <v/>
      </c>
      <c r="K77" s="63" t="str">
        <f t="shared" ca="1" si="6"/>
        <v/>
      </c>
      <c r="L77" s="63" t="str">
        <f t="shared" ca="1" si="7"/>
        <v/>
      </c>
    </row>
    <row r="78" spans="2:12" ht="20.100000000000001" customHeight="1">
      <c r="B78" s="67" t="str">
        <f>Personnels!A61</f>
        <v/>
      </c>
      <c r="C78" s="62" t="str">
        <f>Personnels!F61</f>
        <v/>
      </c>
      <c r="D78" s="66" t="str">
        <f t="shared" ca="1" si="0"/>
        <v/>
      </c>
      <c r="E78" s="66" t="str">
        <f>Personnels!C61</f>
        <v/>
      </c>
      <c r="F78" s="81" t="str">
        <f t="shared" ca="1" si="1"/>
        <v/>
      </c>
      <c r="G78" s="71" t="str">
        <f t="shared" ca="1" si="2"/>
        <v/>
      </c>
      <c r="H78" s="63" t="str">
        <f t="shared" ca="1" si="3"/>
        <v/>
      </c>
      <c r="I78" s="82" t="str">
        <f t="shared" ca="1" si="4"/>
        <v/>
      </c>
      <c r="J78" s="71" t="str">
        <f t="shared" ca="1" si="5"/>
        <v/>
      </c>
      <c r="K78" s="63" t="str">
        <f t="shared" ca="1" si="6"/>
        <v/>
      </c>
      <c r="L78" s="63" t="str">
        <f t="shared" ca="1" si="7"/>
        <v/>
      </c>
    </row>
    <row r="79" spans="2:12" ht="20.100000000000001" customHeight="1">
      <c r="B79" s="67" t="str">
        <f>Personnels!A62</f>
        <v/>
      </c>
      <c r="C79" s="62" t="str">
        <f>Personnels!F62</f>
        <v/>
      </c>
      <c r="D79" s="66" t="str">
        <f t="shared" ca="1" si="0"/>
        <v/>
      </c>
      <c r="E79" s="66" t="str">
        <f>Personnels!C62</f>
        <v/>
      </c>
      <c r="F79" s="81" t="str">
        <f t="shared" ca="1" si="1"/>
        <v/>
      </c>
      <c r="G79" s="71" t="str">
        <f t="shared" ca="1" si="2"/>
        <v/>
      </c>
      <c r="H79" s="63" t="str">
        <f t="shared" ca="1" si="3"/>
        <v/>
      </c>
      <c r="I79" s="82" t="str">
        <f t="shared" ca="1" si="4"/>
        <v/>
      </c>
      <c r="J79" s="71" t="str">
        <f t="shared" ca="1" si="5"/>
        <v/>
      </c>
      <c r="K79" s="63" t="str">
        <f t="shared" ca="1" si="6"/>
        <v/>
      </c>
      <c r="L79" s="63" t="str">
        <f t="shared" ca="1" si="7"/>
        <v/>
      </c>
    </row>
    <row r="80" spans="2:12" ht="20.100000000000001" customHeight="1">
      <c r="B80" s="67" t="str">
        <f>Personnels!A63</f>
        <v/>
      </c>
      <c r="C80" s="62" t="str">
        <f>Personnels!F63</f>
        <v/>
      </c>
      <c r="D80" s="66" t="str">
        <f t="shared" ca="1" si="0"/>
        <v/>
      </c>
      <c r="E80" s="66" t="str">
        <f>Personnels!C63</f>
        <v/>
      </c>
      <c r="F80" s="81" t="str">
        <f t="shared" ca="1" si="1"/>
        <v/>
      </c>
      <c r="G80" s="71" t="str">
        <f t="shared" ca="1" si="2"/>
        <v/>
      </c>
      <c r="H80" s="63" t="str">
        <f t="shared" ca="1" si="3"/>
        <v/>
      </c>
      <c r="I80" s="82" t="str">
        <f t="shared" ca="1" si="4"/>
        <v/>
      </c>
      <c r="J80" s="71" t="str">
        <f t="shared" ca="1" si="5"/>
        <v/>
      </c>
      <c r="K80" s="63" t="str">
        <f t="shared" ca="1" si="6"/>
        <v/>
      </c>
      <c r="L80" s="63" t="str">
        <f t="shared" ca="1" si="7"/>
        <v/>
      </c>
    </row>
    <row r="81" spans="2:12" ht="20.100000000000001" customHeight="1">
      <c r="B81" s="67" t="str">
        <f>Personnels!A64</f>
        <v/>
      </c>
      <c r="C81" s="62" t="str">
        <f>Personnels!F64</f>
        <v/>
      </c>
      <c r="D81" s="66" t="str">
        <f t="shared" ca="1" si="0"/>
        <v/>
      </c>
      <c r="E81" s="66" t="str">
        <f>Personnels!C64</f>
        <v/>
      </c>
      <c r="F81" s="81" t="str">
        <f t="shared" ca="1" si="1"/>
        <v/>
      </c>
      <c r="G81" s="71" t="str">
        <f t="shared" ca="1" si="2"/>
        <v/>
      </c>
      <c r="H81" s="63" t="str">
        <f t="shared" ca="1" si="3"/>
        <v/>
      </c>
      <c r="I81" s="82" t="str">
        <f t="shared" ca="1" si="4"/>
        <v/>
      </c>
      <c r="J81" s="71" t="str">
        <f t="shared" ca="1" si="5"/>
        <v/>
      </c>
      <c r="K81" s="63" t="str">
        <f t="shared" ca="1" si="6"/>
        <v/>
      </c>
      <c r="L81" s="63" t="str">
        <f t="shared" ca="1" si="7"/>
        <v/>
      </c>
    </row>
    <row r="82" spans="2:12" ht="20.100000000000001" customHeight="1">
      <c r="B82" s="67" t="str">
        <f>Personnels!A65</f>
        <v/>
      </c>
      <c r="C82" s="62" t="str">
        <f>Personnels!F65</f>
        <v/>
      </c>
      <c r="D82" s="66" t="str">
        <f t="shared" ca="1" si="0"/>
        <v/>
      </c>
      <c r="E82" s="66" t="str">
        <f>Personnels!C65</f>
        <v/>
      </c>
      <c r="F82" s="81" t="str">
        <f t="shared" ca="1" si="1"/>
        <v/>
      </c>
      <c r="G82" s="71" t="str">
        <f t="shared" ca="1" si="2"/>
        <v/>
      </c>
      <c r="H82" s="63" t="str">
        <f t="shared" ca="1" si="3"/>
        <v/>
      </c>
      <c r="I82" s="82" t="str">
        <f t="shared" ca="1" si="4"/>
        <v/>
      </c>
      <c r="J82" s="71" t="str">
        <f t="shared" ca="1" si="5"/>
        <v/>
      </c>
      <c r="K82" s="63" t="str">
        <f t="shared" ca="1" si="6"/>
        <v/>
      </c>
      <c r="L82" s="63" t="str">
        <f t="shared" ca="1" si="7"/>
        <v/>
      </c>
    </row>
    <row r="83" spans="2:12" ht="20.100000000000001" customHeight="1">
      <c r="B83" s="67" t="str">
        <f>Personnels!A66</f>
        <v/>
      </c>
      <c r="C83" s="62" t="str">
        <f>Personnels!F66</f>
        <v/>
      </c>
      <c r="D83" s="66" t="str">
        <f t="shared" ref="D83:D117" ca="1" si="8">IF(INDIRECT("Planning!"&amp;ADDRESS(1,ROW()-15))="","",INDIRECT("Planning!"&amp;ADDRESS(1,ROW()-15)))</f>
        <v/>
      </c>
      <c r="E83" s="66" t="str">
        <f>Personnels!C66</f>
        <v/>
      </c>
      <c r="F83" s="81" t="str">
        <f t="shared" ref="F83:F146" ca="1" si="9">IF(D83="","",INDIRECT("Planning!"&amp;ADDRESS(33,ROW()-15)))</f>
        <v/>
      </c>
      <c r="G83" s="71" t="str">
        <f t="shared" ref="G83:G117" ca="1" si="10">IF(D83&lt;&gt;"",10,"")</f>
        <v/>
      </c>
      <c r="H83" s="63" t="str">
        <f t="shared" ref="H83:H117" ca="1" si="11">IF(D83&lt;&gt;"",F83*G83,"")</f>
        <v/>
      </c>
      <c r="I83" s="82" t="str">
        <f t="shared" ref="I83:I146" ca="1" si="12">IF(D83="","",INDIRECT("Planning!"&amp;ADDRESS(34,ROW()-15)))</f>
        <v/>
      </c>
      <c r="J83" s="71" t="str">
        <f t="shared" ref="J83:J117" ca="1" si="13">IF(G83&lt;&gt;"",40,"")</f>
        <v/>
      </c>
      <c r="K83" s="63" t="str">
        <f t="shared" ref="K83:K117" ca="1" si="14">IF(G83&lt;&gt;"",I83*J83,"")</f>
        <v/>
      </c>
      <c r="L83" s="63" t="str">
        <f t="shared" ref="L83:L117" ca="1" si="15">IF(D83&lt;&gt;"",H83+K83,"")</f>
        <v/>
      </c>
    </row>
    <row r="84" spans="2:12" ht="20.100000000000001" customHeight="1">
      <c r="B84" s="67" t="str">
        <f>Personnels!A67</f>
        <v/>
      </c>
      <c r="C84" s="62" t="str">
        <f>Personnels!F67</f>
        <v/>
      </c>
      <c r="D84" s="66" t="str">
        <f t="shared" ca="1" si="8"/>
        <v/>
      </c>
      <c r="E84" s="66" t="str">
        <f>Personnels!C67</f>
        <v/>
      </c>
      <c r="F84" s="81" t="str">
        <f t="shared" ca="1" si="9"/>
        <v/>
      </c>
      <c r="G84" s="71" t="str">
        <f t="shared" ca="1" si="10"/>
        <v/>
      </c>
      <c r="H84" s="63" t="str">
        <f t="shared" ca="1" si="11"/>
        <v/>
      </c>
      <c r="I84" s="82" t="str">
        <f t="shared" ca="1" si="12"/>
        <v/>
      </c>
      <c r="J84" s="71" t="str">
        <f t="shared" ca="1" si="13"/>
        <v/>
      </c>
      <c r="K84" s="63" t="str">
        <f t="shared" ca="1" si="14"/>
        <v/>
      </c>
      <c r="L84" s="63" t="str">
        <f t="shared" ca="1" si="15"/>
        <v/>
      </c>
    </row>
    <row r="85" spans="2:12" ht="20.100000000000001" customHeight="1">
      <c r="B85" s="67" t="str">
        <f>Personnels!A68</f>
        <v/>
      </c>
      <c r="C85" s="62" t="str">
        <f>Personnels!F68</f>
        <v/>
      </c>
      <c r="D85" s="66" t="str">
        <f t="shared" ca="1" si="8"/>
        <v/>
      </c>
      <c r="E85" s="66" t="str">
        <f>Personnels!C68</f>
        <v/>
      </c>
      <c r="F85" s="81" t="str">
        <f t="shared" ca="1" si="9"/>
        <v/>
      </c>
      <c r="G85" s="71" t="str">
        <f t="shared" ca="1" si="10"/>
        <v/>
      </c>
      <c r="H85" s="63" t="str">
        <f t="shared" ca="1" si="11"/>
        <v/>
      </c>
      <c r="I85" s="82" t="str">
        <f t="shared" ca="1" si="12"/>
        <v/>
      </c>
      <c r="J85" s="71" t="str">
        <f t="shared" ca="1" si="13"/>
        <v/>
      </c>
      <c r="K85" s="63" t="str">
        <f t="shared" ca="1" si="14"/>
        <v/>
      </c>
      <c r="L85" s="63" t="str">
        <f t="shared" ca="1" si="15"/>
        <v/>
      </c>
    </row>
    <row r="86" spans="2:12" ht="20.100000000000001" customHeight="1">
      <c r="B86" s="67" t="str">
        <f>Personnels!A69</f>
        <v/>
      </c>
      <c r="C86" s="62" t="str">
        <f>Personnels!F69</f>
        <v/>
      </c>
      <c r="D86" s="66" t="str">
        <f t="shared" ca="1" si="8"/>
        <v/>
      </c>
      <c r="E86" s="66" t="str">
        <f>Personnels!C69</f>
        <v/>
      </c>
      <c r="F86" s="81" t="str">
        <f t="shared" ca="1" si="9"/>
        <v/>
      </c>
      <c r="G86" s="71" t="str">
        <f t="shared" ca="1" si="10"/>
        <v/>
      </c>
      <c r="H86" s="63" t="str">
        <f t="shared" ca="1" si="11"/>
        <v/>
      </c>
      <c r="I86" s="82" t="str">
        <f t="shared" ca="1" si="12"/>
        <v/>
      </c>
      <c r="J86" s="71" t="str">
        <f t="shared" ca="1" si="13"/>
        <v/>
      </c>
      <c r="K86" s="63" t="str">
        <f t="shared" ca="1" si="14"/>
        <v/>
      </c>
      <c r="L86" s="63" t="str">
        <f t="shared" ca="1" si="15"/>
        <v/>
      </c>
    </row>
    <row r="87" spans="2:12" ht="20.100000000000001" customHeight="1">
      <c r="B87" s="67" t="str">
        <f>Personnels!A70</f>
        <v/>
      </c>
      <c r="C87" s="62" t="str">
        <f>Personnels!F70</f>
        <v/>
      </c>
      <c r="D87" s="66" t="str">
        <f t="shared" ca="1" si="8"/>
        <v/>
      </c>
      <c r="E87" s="66" t="str">
        <f>Personnels!C70</f>
        <v/>
      </c>
      <c r="F87" s="81" t="str">
        <f t="shared" ca="1" si="9"/>
        <v/>
      </c>
      <c r="G87" s="71" t="str">
        <f t="shared" ca="1" si="10"/>
        <v/>
      </c>
      <c r="H87" s="63" t="str">
        <f t="shared" ca="1" si="11"/>
        <v/>
      </c>
      <c r="I87" s="82" t="str">
        <f t="shared" ca="1" si="12"/>
        <v/>
      </c>
      <c r="J87" s="71" t="str">
        <f t="shared" ca="1" si="13"/>
        <v/>
      </c>
      <c r="K87" s="63" t="str">
        <f t="shared" ca="1" si="14"/>
        <v/>
      </c>
      <c r="L87" s="63" t="str">
        <f t="shared" ca="1" si="15"/>
        <v/>
      </c>
    </row>
    <row r="88" spans="2:12" ht="20.100000000000001" customHeight="1">
      <c r="B88" s="67" t="str">
        <f>Personnels!A71</f>
        <v/>
      </c>
      <c r="C88" s="62" t="str">
        <f>Personnels!F71</f>
        <v/>
      </c>
      <c r="D88" s="66" t="str">
        <f t="shared" ca="1" si="8"/>
        <v/>
      </c>
      <c r="E88" s="66" t="str">
        <f>Personnels!C71</f>
        <v/>
      </c>
      <c r="F88" s="81" t="str">
        <f t="shared" ca="1" si="9"/>
        <v/>
      </c>
      <c r="G88" s="71" t="str">
        <f t="shared" ca="1" si="10"/>
        <v/>
      </c>
      <c r="H88" s="63" t="str">
        <f t="shared" ca="1" si="11"/>
        <v/>
      </c>
      <c r="I88" s="82" t="str">
        <f t="shared" ca="1" si="12"/>
        <v/>
      </c>
      <c r="J88" s="71" t="str">
        <f t="shared" ca="1" si="13"/>
        <v/>
      </c>
      <c r="K88" s="63" t="str">
        <f t="shared" ca="1" si="14"/>
        <v/>
      </c>
      <c r="L88" s="63" t="str">
        <f t="shared" ca="1" si="15"/>
        <v/>
      </c>
    </row>
    <row r="89" spans="2:12" ht="20.100000000000001" customHeight="1">
      <c r="B89" s="67" t="str">
        <f>Personnels!A72</f>
        <v/>
      </c>
      <c r="C89" s="62" t="str">
        <f>Personnels!F72</f>
        <v/>
      </c>
      <c r="D89" s="66" t="str">
        <f t="shared" ca="1" si="8"/>
        <v/>
      </c>
      <c r="E89" s="66" t="str">
        <f>Personnels!C72</f>
        <v/>
      </c>
      <c r="F89" s="81" t="str">
        <f t="shared" ca="1" si="9"/>
        <v/>
      </c>
      <c r="G89" s="71" t="str">
        <f t="shared" ca="1" si="10"/>
        <v/>
      </c>
      <c r="H89" s="63" t="str">
        <f t="shared" ca="1" si="11"/>
        <v/>
      </c>
      <c r="I89" s="82" t="str">
        <f t="shared" ca="1" si="12"/>
        <v/>
      </c>
      <c r="J89" s="71" t="str">
        <f t="shared" ca="1" si="13"/>
        <v/>
      </c>
      <c r="K89" s="63" t="str">
        <f t="shared" ca="1" si="14"/>
        <v/>
      </c>
      <c r="L89" s="63" t="str">
        <f t="shared" ca="1" si="15"/>
        <v/>
      </c>
    </row>
    <row r="90" spans="2:12" ht="20.100000000000001" customHeight="1">
      <c r="B90" s="67" t="str">
        <f>Personnels!A73</f>
        <v/>
      </c>
      <c r="C90" s="62" t="str">
        <f>Personnels!F73</f>
        <v/>
      </c>
      <c r="D90" s="66" t="str">
        <f t="shared" ca="1" si="8"/>
        <v/>
      </c>
      <c r="E90" s="66" t="str">
        <f>Personnels!C73</f>
        <v/>
      </c>
      <c r="F90" s="81" t="str">
        <f t="shared" ca="1" si="9"/>
        <v/>
      </c>
      <c r="G90" s="71" t="str">
        <f t="shared" ca="1" si="10"/>
        <v/>
      </c>
      <c r="H90" s="63" t="str">
        <f t="shared" ca="1" si="11"/>
        <v/>
      </c>
      <c r="I90" s="82" t="str">
        <f t="shared" ca="1" si="12"/>
        <v/>
      </c>
      <c r="J90" s="71" t="str">
        <f t="shared" ca="1" si="13"/>
        <v/>
      </c>
      <c r="K90" s="63" t="str">
        <f t="shared" ca="1" si="14"/>
        <v/>
      </c>
      <c r="L90" s="63" t="str">
        <f t="shared" ca="1" si="15"/>
        <v/>
      </c>
    </row>
    <row r="91" spans="2:12" ht="20.100000000000001" customHeight="1">
      <c r="B91" s="67" t="str">
        <f>Personnels!A74</f>
        <v/>
      </c>
      <c r="C91" s="62" t="str">
        <f>Personnels!F74</f>
        <v/>
      </c>
      <c r="D91" s="66" t="str">
        <f t="shared" ca="1" si="8"/>
        <v/>
      </c>
      <c r="E91" s="66" t="str">
        <f>Personnels!C74</f>
        <v/>
      </c>
      <c r="F91" s="81" t="str">
        <f t="shared" ca="1" si="9"/>
        <v/>
      </c>
      <c r="G91" s="71" t="str">
        <f t="shared" ca="1" si="10"/>
        <v/>
      </c>
      <c r="H91" s="63" t="str">
        <f t="shared" ca="1" si="11"/>
        <v/>
      </c>
      <c r="I91" s="82" t="str">
        <f t="shared" ca="1" si="12"/>
        <v/>
      </c>
      <c r="J91" s="71" t="str">
        <f t="shared" ca="1" si="13"/>
        <v/>
      </c>
      <c r="K91" s="63" t="str">
        <f t="shared" ca="1" si="14"/>
        <v/>
      </c>
      <c r="L91" s="63" t="str">
        <f t="shared" ca="1" si="15"/>
        <v/>
      </c>
    </row>
    <row r="92" spans="2:12" ht="20.100000000000001" customHeight="1">
      <c r="B92" s="67" t="str">
        <f>Personnels!A75</f>
        <v/>
      </c>
      <c r="C92" s="62" t="str">
        <f>Personnels!F75</f>
        <v/>
      </c>
      <c r="D92" s="66" t="str">
        <f t="shared" ca="1" si="8"/>
        <v/>
      </c>
      <c r="E92" s="66" t="str">
        <f>Personnels!C75</f>
        <v/>
      </c>
      <c r="F92" s="81" t="str">
        <f t="shared" ca="1" si="9"/>
        <v/>
      </c>
      <c r="G92" s="71" t="str">
        <f t="shared" ca="1" si="10"/>
        <v/>
      </c>
      <c r="H92" s="63" t="str">
        <f t="shared" ca="1" si="11"/>
        <v/>
      </c>
      <c r="I92" s="82" t="str">
        <f t="shared" ca="1" si="12"/>
        <v/>
      </c>
      <c r="J92" s="71" t="str">
        <f t="shared" ca="1" si="13"/>
        <v/>
      </c>
      <c r="K92" s="63" t="str">
        <f t="shared" ca="1" si="14"/>
        <v/>
      </c>
      <c r="L92" s="63" t="str">
        <f t="shared" ca="1" si="15"/>
        <v/>
      </c>
    </row>
    <row r="93" spans="2:12" ht="20.100000000000001" customHeight="1">
      <c r="B93" s="67" t="str">
        <f>Personnels!A76</f>
        <v/>
      </c>
      <c r="C93" s="62" t="str">
        <f>Personnels!F76</f>
        <v/>
      </c>
      <c r="D93" s="66" t="str">
        <f t="shared" ca="1" si="8"/>
        <v/>
      </c>
      <c r="E93" s="66" t="str">
        <f>Personnels!C76</f>
        <v/>
      </c>
      <c r="F93" s="81" t="str">
        <f t="shared" ca="1" si="9"/>
        <v/>
      </c>
      <c r="G93" s="71" t="str">
        <f t="shared" ca="1" si="10"/>
        <v/>
      </c>
      <c r="H93" s="63" t="str">
        <f t="shared" ca="1" si="11"/>
        <v/>
      </c>
      <c r="I93" s="82" t="str">
        <f t="shared" ca="1" si="12"/>
        <v/>
      </c>
      <c r="J93" s="71" t="str">
        <f t="shared" ca="1" si="13"/>
        <v/>
      </c>
      <c r="K93" s="63" t="str">
        <f t="shared" ca="1" si="14"/>
        <v/>
      </c>
      <c r="L93" s="63" t="str">
        <f t="shared" ca="1" si="15"/>
        <v/>
      </c>
    </row>
    <row r="94" spans="2:12" ht="20.100000000000001" customHeight="1">
      <c r="B94" s="67" t="str">
        <f>Personnels!A77</f>
        <v/>
      </c>
      <c r="C94" s="62" t="str">
        <f>Personnels!F77</f>
        <v/>
      </c>
      <c r="D94" s="66" t="str">
        <f t="shared" ca="1" si="8"/>
        <v/>
      </c>
      <c r="E94" s="66" t="str">
        <f>Personnels!C77</f>
        <v/>
      </c>
      <c r="F94" s="81" t="str">
        <f t="shared" ca="1" si="9"/>
        <v/>
      </c>
      <c r="G94" s="71" t="str">
        <f t="shared" ca="1" si="10"/>
        <v/>
      </c>
      <c r="H94" s="63" t="str">
        <f t="shared" ca="1" si="11"/>
        <v/>
      </c>
      <c r="I94" s="82" t="str">
        <f t="shared" ca="1" si="12"/>
        <v/>
      </c>
      <c r="J94" s="71" t="str">
        <f t="shared" ca="1" si="13"/>
        <v/>
      </c>
      <c r="K94" s="63" t="str">
        <f t="shared" ca="1" si="14"/>
        <v/>
      </c>
      <c r="L94" s="63" t="str">
        <f t="shared" ca="1" si="15"/>
        <v/>
      </c>
    </row>
    <row r="95" spans="2:12" ht="20.100000000000001" customHeight="1">
      <c r="B95" s="67" t="str">
        <f>Personnels!A78</f>
        <v/>
      </c>
      <c r="C95" s="62" t="str">
        <f>Personnels!F78</f>
        <v/>
      </c>
      <c r="D95" s="66" t="str">
        <f t="shared" ca="1" si="8"/>
        <v/>
      </c>
      <c r="E95" s="66" t="str">
        <f>Personnels!C78</f>
        <v/>
      </c>
      <c r="F95" s="81" t="str">
        <f t="shared" ca="1" si="9"/>
        <v/>
      </c>
      <c r="G95" s="71" t="str">
        <f t="shared" ca="1" si="10"/>
        <v/>
      </c>
      <c r="H95" s="63" t="str">
        <f t="shared" ca="1" si="11"/>
        <v/>
      </c>
      <c r="I95" s="82" t="str">
        <f t="shared" ca="1" si="12"/>
        <v/>
      </c>
      <c r="J95" s="71" t="str">
        <f t="shared" ca="1" si="13"/>
        <v/>
      </c>
      <c r="K95" s="63" t="str">
        <f t="shared" ca="1" si="14"/>
        <v/>
      </c>
      <c r="L95" s="63" t="str">
        <f t="shared" ca="1" si="15"/>
        <v/>
      </c>
    </row>
    <row r="96" spans="2:12" ht="20.100000000000001" customHeight="1">
      <c r="B96" s="67" t="str">
        <f>Personnels!A79</f>
        <v/>
      </c>
      <c r="C96" s="62" t="str">
        <f>Personnels!F79</f>
        <v/>
      </c>
      <c r="D96" s="66" t="str">
        <f t="shared" ca="1" si="8"/>
        <v/>
      </c>
      <c r="E96" s="66" t="str">
        <f>Personnels!C79</f>
        <v/>
      </c>
      <c r="F96" s="81" t="str">
        <f t="shared" ca="1" si="9"/>
        <v/>
      </c>
      <c r="G96" s="71" t="str">
        <f t="shared" ca="1" si="10"/>
        <v/>
      </c>
      <c r="H96" s="63" t="str">
        <f t="shared" ca="1" si="11"/>
        <v/>
      </c>
      <c r="I96" s="82" t="str">
        <f t="shared" ca="1" si="12"/>
        <v/>
      </c>
      <c r="J96" s="71" t="str">
        <f t="shared" ca="1" si="13"/>
        <v/>
      </c>
      <c r="K96" s="63" t="str">
        <f t="shared" ca="1" si="14"/>
        <v/>
      </c>
      <c r="L96" s="63" t="str">
        <f t="shared" ca="1" si="15"/>
        <v/>
      </c>
    </row>
    <row r="97" spans="2:12" ht="20.100000000000001" customHeight="1">
      <c r="B97" s="67" t="str">
        <f>Personnels!A80</f>
        <v/>
      </c>
      <c r="C97" s="62" t="str">
        <f>Personnels!F80</f>
        <v/>
      </c>
      <c r="D97" s="66" t="str">
        <f t="shared" ca="1" si="8"/>
        <v/>
      </c>
      <c r="E97" s="66" t="str">
        <f>Personnels!C80</f>
        <v/>
      </c>
      <c r="F97" s="81" t="str">
        <f t="shared" ca="1" si="9"/>
        <v/>
      </c>
      <c r="G97" s="71" t="str">
        <f t="shared" ca="1" si="10"/>
        <v/>
      </c>
      <c r="H97" s="63" t="str">
        <f t="shared" ca="1" si="11"/>
        <v/>
      </c>
      <c r="I97" s="82" t="str">
        <f t="shared" ca="1" si="12"/>
        <v/>
      </c>
      <c r="J97" s="71" t="str">
        <f t="shared" ca="1" si="13"/>
        <v/>
      </c>
      <c r="K97" s="63" t="str">
        <f t="shared" ca="1" si="14"/>
        <v/>
      </c>
      <c r="L97" s="63" t="str">
        <f t="shared" ca="1" si="15"/>
        <v/>
      </c>
    </row>
    <row r="98" spans="2:12" ht="20.100000000000001" customHeight="1">
      <c r="B98" s="67" t="str">
        <f>Personnels!A81</f>
        <v/>
      </c>
      <c r="C98" s="62" t="str">
        <f>Personnels!F81</f>
        <v/>
      </c>
      <c r="D98" s="66" t="str">
        <f t="shared" ca="1" si="8"/>
        <v/>
      </c>
      <c r="E98" s="66" t="str">
        <f>Personnels!C81</f>
        <v/>
      </c>
      <c r="F98" s="81" t="str">
        <f t="shared" ca="1" si="9"/>
        <v/>
      </c>
      <c r="G98" s="71" t="str">
        <f t="shared" ca="1" si="10"/>
        <v/>
      </c>
      <c r="H98" s="63" t="str">
        <f t="shared" ca="1" si="11"/>
        <v/>
      </c>
      <c r="I98" s="82" t="str">
        <f t="shared" ca="1" si="12"/>
        <v/>
      </c>
      <c r="J98" s="71" t="str">
        <f t="shared" ca="1" si="13"/>
        <v/>
      </c>
      <c r="K98" s="63" t="str">
        <f t="shared" ca="1" si="14"/>
        <v/>
      </c>
      <c r="L98" s="63" t="str">
        <f t="shared" ca="1" si="15"/>
        <v/>
      </c>
    </row>
    <row r="99" spans="2:12" ht="20.100000000000001" customHeight="1">
      <c r="B99" s="67" t="str">
        <f>Personnels!A82</f>
        <v/>
      </c>
      <c r="C99" s="62" t="str">
        <f>Personnels!F82</f>
        <v/>
      </c>
      <c r="D99" s="66" t="str">
        <f t="shared" ca="1" si="8"/>
        <v/>
      </c>
      <c r="E99" s="66" t="str">
        <f>Personnels!C82</f>
        <v/>
      </c>
      <c r="F99" s="81" t="str">
        <f t="shared" ca="1" si="9"/>
        <v/>
      </c>
      <c r="G99" s="71" t="str">
        <f t="shared" ca="1" si="10"/>
        <v/>
      </c>
      <c r="H99" s="63" t="str">
        <f t="shared" ca="1" si="11"/>
        <v/>
      </c>
      <c r="I99" s="82" t="str">
        <f t="shared" ca="1" si="12"/>
        <v/>
      </c>
      <c r="J99" s="71" t="str">
        <f t="shared" ca="1" si="13"/>
        <v/>
      </c>
      <c r="K99" s="63" t="str">
        <f t="shared" ca="1" si="14"/>
        <v/>
      </c>
      <c r="L99" s="63" t="str">
        <f t="shared" ca="1" si="15"/>
        <v/>
      </c>
    </row>
    <row r="100" spans="2:12" ht="20.100000000000001" customHeight="1">
      <c r="B100" s="67" t="str">
        <f>Personnels!A83</f>
        <v/>
      </c>
      <c r="C100" s="62" t="str">
        <f>Personnels!F83</f>
        <v/>
      </c>
      <c r="D100" s="66" t="str">
        <f t="shared" ca="1" si="8"/>
        <v/>
      </c>
      <c r="E100" s="66" t="str">
        <f>Personnels!C83</f>
        <v/>
      </c>
      <c r="F100" s="81" t="str">
        <f t="shared" ca="1" si="9"/>
        <v/>
      </c>
      <c r="G100" s="71" t="str">
        <f t="shared" ca="1" si="10"/>
        <v/>
      </c>
      <c r="H100" s="63" t="str">
        <f t="shared" ca="1" si="11"/>
        <v/>
      </c>
      <c r="I100" s="82" t="str">
        <f t="shared" ca="1" si="12"/>
        <v/>
      </c>
      <c r="J100" s="71" t="str">
        <f t="shared" ca="1" si="13"/>
        <v/>
      </c>
      <c r="K100" s="63" t="str">
        <f t="shared" ca="1" si="14"/>
        <v/>
      </c>
      <c r="L100" s="63" t="str">
        <f t="shared" ca="1" si="15"/>
        <v/>
      </c>
    </row>
    <row r="101" spans="2:12" ht="20.100000000000001" customHeight="1">
      <c r="B101" s="67" t="str">
        <f>Personnels!A84</f>
        <v/>
      </c>
      <c r="C101" s="62" t="str">
        <f>Personnels!F84</f>
        <v/>
      </c>
      <c r="D101" s="66" t="str">
        <f t="shared" ca="1" si="8"/>
        <v/>
      </c>
      <c r="E101" s="66" t="str">
        <f>Personnels!C84</f>
        <v/>
      </c>
      <c r="F101" s="81" t="str">
        <f t="shared" ca="1" si="9"/>
        <v/>
      </c>
      <c r="G101" s="71" t="str">
        <f t="shared" ca="1" si="10"/>
        <v/>
      </c>
      <c r="H101" s="63" t="str">
        <f t="shared" ca="1" si="11"/>
        <v/>
      </c>
      <c r="I101" s="82" t="str">
        <f t="shared" ca="1" si="12"/>
        <v/>
      </c>
      <c r="J101" s="71" t="str">
        <f t="shared" ca="1" si="13"/>
        <v/>
      </c>
      <c r="K101" s="63" t="str">
        <f t="shared" ca="1" si="14"/>
        <v/>
      </c>
      <c r="L101" s="63" t="str">
        <f t="shared" ca="1" si="15"/>
        <v/>
      </c>
    </row>
    <row r="102" spans="2:12" ht="20.100000000000001" customHeight="1">
      <c r="B102" s="67" t="str">
        <f>Personnels!A85</f>
        <v/>
      </c>
      <c r="C102" s="62" t="str">
        <f>Personnels!F85</f>
        <v/>
      </c>
      <c r="D102" s="66" t="str">
        <f t="shared" ca="1" si="8"/>
        <v/>
      </c>
      <c r="E102" s="66" t="str">
        <f>Personnels!C85</f>
        <v/>
      </c>
      <c r="F102" s="81" t="str">
        <f t="shared" ca="1" si="9"/>
        <v/>
      </c>
      <c r="G102" s="71" t="str">
        <f t="shared" ca="1" si="10"/>
        <v/>
      </c>
      <c r="H102" s="63" t="str">
        <f t="shared" ca="1" si="11"/>
        <v/>
      </c>
      <c r="I102" s="82" t="str">
        <f t="shared" ca="1" si="12"/>
        <v/>
      </c>
      <c r="J102" s="71" t="str">
        <f t="shared" ca="1" si="13"/>
        <v/>
      </c>
      <c r="K102" s="63" t="str">
        <f t="shared" ca="1" si="14"/>
        <v/>
      </c>
      <c r="L102" s="63" t="str">
        <f t="shared" ca="1" si="15"/>
        <v/>
      </c>
    </row>
    <row r="103" spans="2:12" ht="20.100000000000001" customHeight="1">
      <c r="B103" s="67" t="str">
        <f>Personnels!A86</f>
        <v/>
      </c>
      <c r="C103" s="62" t="str">
        <f>Personnels!F86</f>
        <v/>
      </c>
      <c r="D103" s="66" t="str">
        <f t="shared" ca="1" si="8"/>
        <v/>
      </c>
      <c r="E103" s="66" t="str">
        <f>Personnels!C86</f>
        <v/>
      </c>
      <c r="F103" s="81" t="str">
        <f t="shared" ca="1" si="9"/>
        <v/>
      </c>
      <c r="G103" s="71" t="str">
        <f t="shared" ca="1" si="10"/>
        <v/>
      </c>
      <c r="H103" s="63" t="str">
        <f t="shared" ca="1" si="11"/>
        <v/>
      </c>
      <c r="I103" s="82" t="str">
        <f t="shared" ca="1" si="12"/>
        <v/>
      </c>
      <c r="J103" s="71" t="str">
        <f t="shared" ca="1" si="13"/>
        <v/>
      </c>
      <c r="K103" s="63" t="str">
        <f t="shared" ca="1" si="14"/>
        <v/>
      </c>
      <c r="L103" s="63" t="str">
        <f t="shared" ca="1" si="15"/>
        <v/>
      </c>
    </row>
    <row r="104" spans="2:12" ht="20.100000000000001" customHeight="1">
      <c r="B104" s="67" t="str">
        <f>Personnels!A87</f>
        <v/>
      </c>
      <c r="C104" s="62" t="str">
        <f>Personnels!F87</f>
        <v/>
      </c>
      <c r="D104" s="66" t="str">
        <f t="shared" ca="1" si="8"/>
        <v/>
      </c>
      <c r="E104" s="66" t="str">
        <f>Personnels!C87</f>
        <v/>
      </c>
      <c r="F104" s="81" t="str">
        <f t="shared" ca="1" si="9"/>
        <v/>
      </c>
      <c r="G104" s="71" t="str">
        <f t="shared" ca="1" si="10"/>
        <v/>
      </c>
      <c r="H104" s="63" t="str">
        <f t="shared" ca="1" si="11"/>
        <v/>
      </c>
      <c r="I104" s="82" t="str">
        <f t="shared" ca="1" si="12"/>
        <v/>
      </c>
      <c r="J104" s="71" t="str">
        <f t="shared" ca="1" si="13"/>
        <v/>
      </c>
      <c r="K104" s="63" t="str">
        <f t="shared" ca="1" si="14"/>
        <v/>
      </c>
      <c r="L104" s="63" t="str">
        <f t="shared" ca="1" si="15"/>
        <v/>
      </c>
    </row>
    <row r="105" spans="2:12" ht="20.100000000000001" customHeight="1">
      <c r="B105" s="67" t="str">
        <f>Personnels!A88</f>
        <v/>
      </c>
      <c r="C105" s="62" t="str">
        <f>Personnels!F88</f>
        <v/>
      </c>
      <c r="D105" s="66" t="str">
        <f t="shared" ca="1" si="8"/>
        <v/>
      </c>
      <c r="E105" s="66" t="str">
        <f>Personnels!C88</f>
        <v/>
      </c>
      <c r="F105" s="81" t="str">
        <f t="shared" ca="1" si="9"/>
        <v/>
      </c>
      <c r="G105" s="71" t="str">
        <f t="shared" ca="1" si="10"/>
        <v/>
      </c>
      <c r="H105" s="63" t="str">
        <f t="shared" ca="1" si="11"/>
        <v/>
      </c>
      <c r="I105" s="82" t="str">
        <f t="shared" ca="1" si="12"/>
        <v/>
      </c>
      <c r="J105" s="71" t="str">
        <f t="shared" ca="1" si="13"/>
        <v/>
      </c>
      <c r="K105" s="63" t="str">
        <f t="shared" ca="1" si="14"/>
        <v/>
      </c>
      <c r="L105" s="63" t="str">
        <f t="shared" ca="1" si="15"/>
        <v/>
      </c>
    </row>
    <row r="106" spans="2:12" ht="20.100000000000001" customHeight="1">
      <c r="B106" s="67" t="str">
        <f>Personnels!A89</f>
        <v/>
      </c>
      <c r="C106" s="62" t="str">
        <f>Personnels!F89</f>
        <v/>
      </c>
      <c r="D106" s="66" t="str">
        <f t="shared" ca="1" si="8"/>
        <v/>
      </c>
      <c r="E106" s="66" t="str">
        <f>Personnels!C89</f>
        <v/>
      </c>
      <c r="F106" s="81" t="str">
        <f t="shared" ca="1" si="9"/>
        <v/>
      </c>
      <c r="G106" s="71" t="str">
        <f t="shared" ca="1" si="10"/>
        <v/>
      </c>
      <c r="H106" s="63" t="str">
        <f t="shared" ca="1" si="11"/>
        <v/>
      </c>
      <c r="I106" s="82" t="str">
        <f t="shared" ca="1" si="12"/>
        <v/>
      </c>
      <c r="J106" s="71" t="str">
        <f t="shared" ca="1" si="13"/>
        <v/>
      </c>
      <c r="K106" s="63" t="str">
        <f t="shared" ca="1" si="14"/>
        <v/>
      </c>
      <c r="L106" s="63" t="str">
        <f t="shared" ca="1" si="15"/>
        <v/>
      </c>
    </row>
    <row r="107" spans="2:12" ht="20.100000000000001" customHeight="1">
      <c r="B107" s="67" t="str">
        <f>Personnels!A90</f>
        <v/>
      </c>
      <c r="C107" s="62" t="str">
        <f>Personnels!F90</f>
        <v/>
      </c>
      <c r="D107" s="66" t="str">
        <f t="shared" ca="1" si="8"/>
        <v/>
      </c>
      <c r="E107" s="66" t="str">
        <f>Personnels!C90</f>
        <v/>
      </c>
      <c r="F107" s="81" t="str">
        <f t="shared" ca="1" si="9"/>
        <v/>
      </c>
      <c r="G107" s="71" t="str">
        <f t="shared" ca="1" si="10"/>
        <v/>
      </c>
      <c r="H107" s="63" t="str">
        <f t="shared" ca="1" si="11"/>
        <v/>
      </c>
      <c r="I107" s="82" t="str">
        <f t="shared" ca="1" si="12"/>
        <v/>
      </c>
      <c r="J107" s="71" t="str">
        <f t="shared" ca="1" si="13"/>
        <v/>
      </c>
      <c r="K107" s="63" t="str">
        <f t="shared" ca="1" si="14"/>
        <v/>
      </c>
      <c r="L107" s="63" t="str">
        <f t="shared" ca="1" si="15"/>
        <v/>
      </c>
    </row>
    <row r="108" spans="2:12" ht="20.100000000000001" customHeight="1">
      <c r="B108" s="67" t="str">
        <f>Personnels!A91</f>
        <v/>
      </c>
      <c r="C108" s="62" t="str">
        <f>Personnels!F91</f>
        <v/>
      </c>
      <c r="D108" s="66" t="str">
        <f t="shared" ca="1" si="8"/>
        <v/>
      </c>
      <c r="E108" s="66" t="str">
        <f>Personnels!C91</f>
        <v/>
      </c>
      <c r="F108" s="81" t="str">
        <f t="shared" ca="1" si="9"/>
        <v/>
      </c>
      <c r="G108" s="71" t="str">
        <f t="shared" ca="1" si="10"/>
        <v/>
      </c>
      <c r="H108" s="63" t="str">
        <f t="shared" ca="1" si="11"/>
        <v/>
      </c>
      <c r="I108" s="82" t="str">
        <f t="shared" ca="1" si="12"/>
        <v/>
      </c>
      <c r="J108" s="71" t="str">
        <f t="shared" ca="1" si="13"/>
        <v/>
      </c>
      <c r="K108" s="63" t="str">
        <f t="shared" ca="1" si="14"/>
        <v/>
      </c>
      <c r="L108" s="63" t="str">
        <f t="shared" ca="1" si="15"/>
        <v/>
      </c>
    </row>
    <row r="109" spans="2:12" ht="20.100000000000001" customHeight="1">
      <c r="B109" s="67" t="str">
        <f>Personnels!A92</f>
        <v/>
      </c>
      <c r="C109" s="62" t="str">
        <f>Personnels!F92</f>
        <v/>
      </c>
      <c r="D109" s="66" t="str">
        <f t="shared" ca="1" si="8"/>
        <v/>
      </c>
      <c r="E109" s="66" t="str">
        <f>Personnels!C92</f>
        <v/>
      </c>
      <c r="F109" s="81" t="str">
        <f t="shared" ca="1" si="9"/>
        <v/>
      </c>
      <c r="G109" s="71" t="str">
        <f t="shared" ca="1" si="10"/>
        <v/>
      </c>
      <c r="H109" s="63" t="str">
        <f t="shared" ca="1" si="11"/>
        <v/>
      </c>
      <c r="I109" s="82" t="str">
        <f t="shared" ca="1" si="12"/>
        <v/>
      </c>
      <c r="J109" s="71" t="str">
        <f t="shared" ca="1" si="13"/>
        <v/>
      </c>
      <c r="K109" s="63" t="str">
        <f t="shared" ca="1" si="14"/>
        <v/>
      </c>
      <c r="L109" s="63" t="str">
        <f t="shared" ca="1" si="15"/>
        <v/>
      </c>
    </row>
    <row r="110" spans="2:12" ht="20.100000000000001" customHeight="1">
      <c r="B110" s="67" t="str">
        <f>Personnels!A93</f>
        <v/>
      </c>
      <c r="C110" s="62" t="str">
        <f>Personnels!F93</f>
        <v/>
      </c>
      <c r="D110" s="66" t="str">
        <f t="shared" ca="1" si="8"/>
        <v/>
      </c>
      <c r="E110" s="66" t="str">
        <f>Personnels!C93</f>
        <v/>
      </c>
      <c r="F110" s="81" t="str">
        <f t="shared" ca="1" si="9"/>
        <v/>
      </c>
      <c r="G110" s="71" t="str">
        <f t="shared" ca="1" si="10"/>
        <v/>
      </c>
      <c r="H110" s="63" t="str">
        <f t="shared" ca="1" si="11"/>
        <v/>
      </c>
      <c r="I110" s="82" t="str">
        <f t="shared" ca="1" si="12"/>
        <v/>
      </c>
      <c r="J110" s="71" t="str">
        <f t="shared" ca="1" si="13"/>
        <v/>
      </c>
      <c r="K110" s="63" t="str">
        <f t="shared" ca="1" si="14"/>
        <v/>
      </c>
      <c r="L110" s="63" t="str">
        <f t="shared" ca="1" si="15"/>
        <v/>
      </c>
    </row>
    <row r="111" spans="2:12" ht="20.100000000000001" customHeight="1">
      <c r="B111" s="67" t="str">
        <f>Personnels!A94</f>
        <v/>
      </c>
      <c r="C111" s="62" t="str">
        <f>Personnels!F94</f>
        <v/>
      </c>
      <c r="D111" s="66" t="str">
        <f t="shared" ca="1" si="8"/>
        <v/>
      </c>
      <c r="E111" s="66" t="str">
        <f>Personnels!C94</f>
        <v/>
      </c>
      <c r="F111" s="81" t="str">
        <f t="shared" ca="1" si="9"/>
        <v/>
      </c>
      <c r="G111" s="71" t="str">
        <f t="shared" ca="1" si="10"/>
        <v/>
      </c>
      <c r="H111" s="63" t="str">
        <f t="shared" ca="1" si="11"/>
        <v/>
      </c>
      <c r="I111" s="82" t="str">
        <f t="shared" ca="1" si="12"/>
        <v/>
      </c>
      <c r="J111" s="71" t="str">
        <f t="shared" ca="1" si="13"/>
        <v/>
      </c>
      <c r="K111" s="63" t="str">
        <f t="shared" ca="1" si="14"/>
        <v/>
      </c>
      <c r="L111" s="63" t="str">
        <f t="shared" ca="1" si="15"/>
        <v/>
      </c>
    </row>
    <row r="112" spans="2:12" ht="20.100000000000001" customHeight="1">
      <c r="B112" s="67" t="str">
        <f>Personnels!A95</f>
        <v/>
      </c>
      <c r="C112" s="62" t="str">
        <f>Personnels!F95</f>
        <v/>
      </c>
      <c r="D112" s="66" t="str">
        <f t="shared" ca="1" si="8"/>
        <v/>
      </c>
      <c r="E112" s="66" t="str">
        <f>Personnels!C95</f>
        <v/>
      </c>
      <c r="F112" s="81" t="str">
        <f t="shared" ca="1" si="9"/>
        <v/>
      </c>
      <c r="G112" s="71" t="str">
        <f t="shared" ca="1" si="10"/>
        <v/>
      </c>
      <c r="H112" s="63" t="str">
        <f t="shared" ca="1" si="11"/>
        <v/>
      </c>
      <c r="I112" s="82" t="str">
        <f t="shared" ca="1" si="12"/>
        <v/>
      </c>
      <c r="J112" s="71" t="str">
        <f t="shared" ca="1" si="13"/>
        <v/>
      </c>
      <c r="K112" s="63" t="str">
        <f t="shared" ca="1" si="14"/>
        <v/>
      </c>
      <c r="L112" s="63" t="str">
        <f t="shared" ca="1" si="15"/>
        <v/>
      </c>
    </row>
    <row r="113" spans="2:12" ht="20.100000000000001" customHeight="1">
      <c r="B113" s="67" t="str">
        <f>Personnels!A96</f>
        <v/>
      </c>
      <c r="C113" s="62" t="str">
        <f>Personnels!F96</f>
        <v/>
      </c>
      <c r="D113" s="66" t="str">
        <f t="shared" ca="1" si="8"/>
        <v/>
      </c>
      <c r="E113" s="66" t="str">
        <f>Personnels!C96</f>
        <v/>
      </c>
      <c r="F113" s="81" t="str">
        <f t="shared" ca="1" si="9"/>
        <v/>
      </c>
      <c r="G113" s="71" t="str">
        <f t="shared" ca="1" si="10"/>
        <v/>
      </c>
      <c r="H113" s="63" t="str">
        <f t="shared" ca="1" si="11"/>
        <v/>
      </c>
      <c r="I113" s="82" t="str">
        <f t="shared" ca="1" si="12"/>
        <v/>
      </c>
      <c r="J113" s="71" t="str">
        <f t="shared" ca="1" si="13"/>
        <v/>
      </c>
      <c r="K113" s="63" t="str">
        <f t="shared" ca="1" si="14"/>
        <v/>
      </c>
      <c r="L113" s="63" t="str">
        <f t="shared" ca="1" si="15"/>
        <v/>
      </c>
    </row>
    <row r="114" spans="2:12" ht="20.100000000000001" customHeight="1">
      <c r="B114" s="67" t="str">
        <f>Personnels!A97</f>
        <v/>
      </c>
      <c r="C114" s="62" t="str">
        <f>Personnels!F97</f>
        <v/>
      </c>
      <c r="D114" s="66" t="str">
        <f t="shared" ca="1" si="8"/>
        <v/>
      </c>
      <c r="E114" s="66" t="str">
        <f>Personnels!C97</f>
        <v/>
      </c>
      <c r="F114" s="81" t="str">
        <f t="shared" ca="1" si="9"/>
        <v/>
      </c>
      <c r="G114" s="71" t="str">
        <f t="shared" ca="1" si="10"/>
        <v/>
      </c>
      <c r="H114" s="63" t="str">
        <f t="shared" ca="1" si="11"/>
        <v/>
      </c>
      <c r="I114" s="82" t="str">
        <f t="shared" ca="1" si="12"/>
        <v/>
      </c>
      <c r="J114" s="71" t="str">
        <f t="shared" ca="1" si="13"/>
        <v/>
      </c>
      <c r="K114" s="63" t="str">
        <f t="shared" ca="1" si="14"/>
        <v/>
      </c>
      <c r="L114" s="63" t="str">
        <f t="shared" ca="1" si="15"/>
        <v/>
      </c>
    </row>
    <row r="115" spans="2:12" ht="20.100000000000001" customHeight="1">
      <c r="B115" s="67" t="str">
        <f>Personnels!A98</f>
        <v/>
      </c>
      <c r="C115" s="62" t="str">
        <f>Personnels!F98</f>
        <v/>
      </c>
      <c r="D115" s="66" t="str">
        <f t="shared" ca="1" si="8"/>
        <v/>
      </c>
      <c r="E115" s="66" t="str">
        <f>Personnels!C98</f>
        <v/>
      </c>
      <c r="F115" s="81" t="str">
        <f t="shared" ca="1" si="9"/>
        <v/>
      </c>
      <c r="G115" s="71" t="str">
        <f t="shared" ca="1" si="10"/>
        <v/>
      </c>
      <c r="H115" s="63" t="str">
        <f t="shared" ca="1" si="11"/>
        <v/>
      </c>
      <c r="I115" s="82" t="str">
        <f t="shared" ca="1" si="12"/>
        <v/>
      </c>
      <c r="J115" s="71" t="str">
        <f t="shared" ca="1" si="13"/>
        <v/>
      </c>
      <c r="K115" s="63" t="str">
        <f t="shared" ca="1" si="14"/>
        <v/>
      </c>
      <c r="L115" s="63" t="str">
        <f t="shared" ca="1" si="15"/>
        <v/>
      </c>
    </row>
    <row r="116" spans="2:12" ht="20.100000000000001" customHeight="1">
      <c r="B116" s="67" t="str">
        <f>Personnels!A99</f>
        <v/>
      </c>
      <c r="C116" s="62" t="str">
        <f>Personnels!F99</f>
        <v/>
      </c>
      <c r="D116" s="66" t="str">
        <f t="shared" ca="1" si="8"/>
        <v/>
      </c>
      <c r="E116" s="66" t="str">
        <f>Personnels!C99</f>
        <v/>
      </c>
      <c r="F116" s="81" t="str">
        <f t="shared" ca="1" si="9"/>
        <v/>
      </c>
      <c r="G116" s="71" t="str">
        <f t="shared" ca="1" si="10"/>
        <v/>
      </c>
      <c r="H116" s="63" t="str">
        <f t="shared" ca="1" si="11"/>
        <v/>
      </c>
      <c r="I116" s="82" t="str">
        <f t="shared" ca="1" si="12"/>
        <v/>
      </c>
      <c r="J116" s="71" t="str">
        <f t="shared" ca="1" si="13"/>
        <v/>
      </c>
      <c r="K116" s="63" t="str">
        <f t="shared" ca="1" si="14"/>
        <v/>
      </c>
      <c r="L116" s="63" t="str">
        <f t="shared" ca="1" si="15"/>
        <v/>
      </c>
    </row>
    <row r="117" spans="2:12" ht="20.100000000000001" customHeight="1">
      <c r="B117" s="67" t="str">
        <f>Personnels!A100</f>
        <v/>
      </c>
      <c r="C117" s="62" t="str">
        <f>Personnels!F100</f>
        <v/>
      </c>
      <c r="D117" s="66" t="str">
        <f t="shared" ca="1" si="8"/>
        <v/>
      </c>
      <c r="E117" s="66" t="str">
        <f>Personnels!C100</f>
        <v/>
      </c>
      <c r="F117" s="81" t="str">
        <f t="shared" ca="1" si="9"/>
        <v/>
      </c>
      <c r="G117" s="71" t="str">
        <f t="shared" ca="1" si="10"/>
        <v/>
      </c>
      <c r="H117" s="63" t="str">
        <f t="shared" ca="1" si="11"/>
        <v/>
      </c>
      <c r="I117" s="82" t="str">
        <f t="shared" ca="1" si="12"/>
        <v/>
      </c>
      <c r="J117" s="71" t="str">
        <f t="shared" ca="1" si="13"/>
        <v/>
      </c>
      <c r="K117" s="63" t="str">
        <f t="shared" ca="1" si="14"/>
        <v/>
      </c>
      <c r="L117" s="63" t="str">
        <f t="shared" ca="1" si="15"/>
        <v/>
      </c>
    </row>
    <row r="118" spans="2:12" ht="20.100000000000001" customHeight="1">
      <c r="F118" s="81" t="str">
        <f t="shared" ca="1" si="9"/>
        <v/>
      </c>
      <c r="I118" s="82" t="str">
        <f t="shared" ca="1" si="12"/>
        <v/>
      </c>
    </row>
    <row r="119" spans="2:12" ht="20.100000000000001" customHeight="1">
      <c r="F119" s="81" t="str">
        <f t="shared" ca="1" si="9"/>
        <v/>
      </c>
      <c r="I119" s="82" t="str">
        <f t="shared" ca="1" si="12"/>
        <v/>
      </c>
    </row>
    <row r="120" spans="2:12" ht="20.100000000000001" customHeight="1">
      <c r="F120" s="81" t="str">
        <f t="shared" ca="1" si="9"/>
        <v/>
      </c>
      <c r="I120" s="82" t="str">
        <f t="shared" ca="1" si="12"/>
        <v/>
      </c>
    </row>
    <row r="121" spans="2:12" ht="20.100000000000001" customHeight="1">
      <c r="F121" s="81" t="str">
        <f t="shared" ca="1" si="9"/>
        <v/>
      </c>
      <c r="I121" s="82" t="str">
        <f t="shared" ca="1" si="12"/>
        <v/>
      </c>
    </row>
    <row r="122" spans="2:12" ht="20.100000000000001" customHeight="1">
      <c r="F122" s="81" t="str">
        <f t="shared" ca="1" si="9"/>
        <v/>
      </c>
      <c r="I122" s="82" t="str">
        <f t="shared" ca="1" si="12"/>
        <v/>
      </c>
    </row>
    <row r="123" spans="2:12" ht="20.100000000000001" customHeight="1">
      <c r="F123" s="81" t="str">
        <f t="shared" ca="1" si="9"/>
        <v/>
      </c>
      <c r="I123" s="82" t="str">
        <f t="shared" ca="1" si="12"/>
        <v/>
      </c>
    </row>
    <row r="124" spans="2:12" ht="20.100000000000001" customHeight="1">
      <c r="F124" s="81" t="str">
        <f t="shared" ca="1" si="9"/>
        <v/>
      </c>
      <c r="I124" s="82" t="str">
        <f t="shared" ca="1" si="12"/>
        <v/>
      </c>
    </row>
    <row r="125" spans="2:12" ht="20.100000000000001" customHeight="1">
      <c r="F125" s="81" t="str">
        <f t="shared" ca="1" si="9"/>
        <v/>
      </c>
      <c r="I125" s="82" t="str">
        <f t="shared" ca="1" si="12"/>
        <v/>
      </c>
    </row>
    <row r="126" spans="2:12" ht="20.100000000000001" customHeight="1">
      <c r="F126" s="81" t="str">
        <f t="shared" ca="1" si="9"/>
        <v/>
      </c>
      <c r="I126" s="82" t="str">
        <f t="shared" ca="1" si="12"/>
        <v/>
      </c>
    </row>
    <row r="127" spans="2:12" ht="20.100000000000001" customHeight="1">
      <c r="F127" s="81" t="str">
        <f t="shared" ca="1" si="9"/>
        <v/>
      </c>
      <c r="I127" s="82" t="str">
        <f t="shared" ca="1" si="12"/>
        <v/>
      </c>
    </row>
    <row r="128" spans="2:12" ht="20.100000000000001" customHeight="1">
      <c r="F128" s="81" t="str">
        <f t="shared" ca="1" si="9"/>
        <v/>
      </c>
      <c r="I128" s="82" t="str">
        <f t="shared" ca="1" si="12"/>
        <v/>
      </c>
    </row>
    <row r="129" spans="6:9" ht="20.100000000000001" customHeight="1">
      <c r="F129" s="81" t="str">
        <f t="shared" ca="1" si="9"/>
        <v/>
      </c>
      <c r="I129" s="82" t="str">
        <f t="shared" ca="1" si="12"/>
        <v/>
      </c>
    </row>
    <row r="130" spans="6:9" ht="20.100000000000001" customHeight="1">
      <c r="F130" s="81" t="str">
        <f t="shared" ca="1" si="9"/>
        <v/>
      </c>
      <c r="I130" s="82" t="str">
        <f t="shared" ca="1" si="12"/>
        <v/>
      </c>
    </row>
    <row r="131" spans="6:9" ht="20.100000000000001" customHeight="1">
      <c r="F131" s="81" t="str">
        <f t="shared" ca="1" si="9"/>
        <v/>
      </c>
      <c r="I131" s="82" t="str">
        <f t="shared" ca="1" si="12"/>
        <v/>
      </c>
    </row>
    <row r="132" spans="6:9" ht="20.100000000000001" customHeight="1">
      <c r="F132" s="81" t="str">
        <f t="shared" ca="1" si="9"/>
        <v/>
      </c>
      <c r="I132" s="82" t="str">
        <f t="shared" ca="1" si="12"/>
        <v/>
      </c>
    </row>
    <row r="133" spans="6:9" ht="20.100000000000001" customHeight="1">
      <c r="F133" s="81" t="str">
        <f t="shared" ca="1" si="9"/>
        <v/>
      </c>
      <c r="I133" s="82" t="str">
        <f t="shared" ca="1" si="12"/>
        <v/>
      </c>
    </row>
    <row r="134" spans="6:9" ht="20.100000000000001" customHeight="1">
      <c r="F134" s="81" t="str">
        <f t="shared" ca="1" si="9"/>
        <v/>
      </c>
      <c r="I134" s="82" t="str">
        <f t="shared" ca="1" si="12"/>
        <v/>
      </c>
    </row>
    <row r="135" spans="6:9" ht="20.100000000000001" customHeight="1">
      <c r="F135" s="81" t="str">
        <f t="shared" ca="1" si="9"/>
        <v/>
      </c>
      <c r="I135" s="82" t="str">
        <f t="shared" ca="1" si="12"/>
        <v/>
      </c>
    </row>
    <row r="136" spans="6:9" ht="20.100000000000001" customHeight="1">
      <c r="F136" s="81" t="str">
        <f t="shared" ca="1" si="9"/>
        <v/>
      </c>
      <c r="I136" s="82" t="str">
        <f t="shared" ca="1" si="12"/>
        <v/>
      </c>
    </row>
    <row r="137" spans="6:9" ht="20.100000000000001" customHeight="1">
      <c r="F137" s="81" t="str">
        <f t="shared" ca="1" si="9"/>
        <v/>
      </c>
      <c r="I137" s="82" t="str">
        <f t="shared" ca="1" si="12"/>
        <v/>
      </c>
    </row>
    <row r="138" spans="6:9" ht="20.100000000000001" customHeight="1">
      <c r="F138" s="81" t="str">
        <f t="shared" ca="1" si="9"/>
        <v/>
      </c>
      <c r="I138" s="82" t="str">
        <f t="shared" ca="1" si="12"/>
        <v/>
      </c>
    </row>
    <row r="139" spans="6:9" ht="20.100000000000001" customHeight="1">
      <c r="F139" s="81" t="str">
        <f t="shared" ca="1" si="9"/>
        <v/>
      </c>
      <c r="I139" s="82" t="str">
        <f t="shared" ca="1" si="12"/>
        <v/>
      </c>
    </row>
    <row r="140" spans="6:9" ht="20.100000000000001" customHeight="1">
      <c r="F140" s="81" t="str">
        <f t="shared" ca="1" si="9"/>
        <v/>
      </c>
      <c r="I140" s="82" t="str">
        <f t="shared" ca="1" si="12"/>
        <v/>
      </c>
    </row>
    <row r="141" spans="6:9" ht="20.100000000000001" customHeight="1">
      <c r="F141" s="81" t="str">
        <f t="shared" ca="1" si="9"/>
        <v/>
      </c>
      <c r="I141" s="82" t="str">
        <f t="shared" ca="1" si="12"/>
        <v/>
      </c>
    </row>
    <row r="142" spans="6:9" ht="20.100000000000001" customHeight="1">
      <c r="F142" s="81" t="str">
        <f t="shared" ca="1" si="9"/>
        <v/>
      </c>
      <c r="I142" s="82" t="str">
        <f t="shared" ca="1" si="12"/>
        <v/>
      </c>
    </row>
    <row r="143" spans="6:9" ht="20.100000000000001" customHeight="1">
      <c r="F143" s="81" t="str">
        <f t="shared" ca="1" si="9"/>
        <v/>
      </c>
      <c r="I143" s="82" t="str">
        <f t="shared" ca="1" si="12"/>
        <v/>
      </c>
    </row>
    <row r="144" spans="6:9" ht="20.100000000000001" customHeight="1">
      <c r="F144" s="81" t="str">
        <f t="shared" ca="1" si="9"/>
        <v/>
      </c>
      <c r="I144" s="82" t="str">
        <f t="shared" ca="1" si="12"/>
        <v/>
      </c>
    </row>
    <row r="145" spans="6:9" ht="20.100000000000001" customHeight="1">
      <c r="F145" s="81" t="str">
        <f t="shared" ca="1" si="9"/>
        <v/>
      </c>
      <c r="I145" s="82" t="str">
        <f t="shared" ca="1" si="12"/>
        <v/>
      </c>
    </row>
    <row r="146" spans="6:9" ht="20.100000000000001" customHeight="1">
      <c r="F146" s="81" t="str">
        <f t="shared" ca="1" si="9"/>
        <v/>
      </c>
      <c r="I146" s="82" t="str">
        <f t="shared" ca="1" si="12"/>
        <v/>
      </c>
    </row>
    <row r="147" spans="6:9" ht="20.100000000000001" customHeight="1">
      <c r="F147" s="81" t="str">
        <f t="shared" ref="F147:F181" ca="1" si="16">IF(D147="","",INDIRECT("Planning!"&amp;ADDRESS(33,ROW()-15)))</f>
        <v/>
      </c>
      <c r="I147" s="82" t="str">
        <f t="shared" ref="I147:I181" ca="1" si="17">IF(D147="","",INDIRECT("Planning!"&amp;ADDRESS(34,ROW()-15)))</f>
        <v/>
      </c>
    </row>
    <row r="148" spans="6:9" ht="20.100000000000001" customHeight="1">
      <c r="F148" s="81" t="str">
        <f t="shared" ca="1" si="16"/>
        <v/>
      </c>
      <c r="I148" s="82" t="str">
        <f t="shared" ca="1" si="17"/>
        <v/>
      </c>
    </row>
    <row r="149" spans="6:9" ht="20.100000000000001" customHeight="1">
      <c r="F149" s="81" t="str">
        <f t="shared" ca="1" si="16"/>
        <v/>
      </c>
      <c r="I149" s="82" t="str">
        <f t="shared" ca="1" si="17"/>
        <v/>
      </c>
    </row>
    <row r="150" spans="6:9" ht="20.100000000000001" customHeight="1">
      <c r="F150" s="81" t="str">
        <f t="shared" ca="1" si="16"/>
        <v/>
      </c>
      <c r="I150" s="82" t="str">
        <f t="shared" ca="1" si="17"/>
        <v/>
      </c>
    </row>
    <row r="151" spans="6:9" ht="20.100000000000001" customHeight="1">
      <c r="F151" s="81" t="str">
        <f t="shared" ca="1" si="16"/>
        <v/>
      </c>
      <c r="I151" s="82" t="str">
        <f t="shared" ca="1" si="17"/>
        <v/>
      </c>
    </row>
    <row r="152" spans="6:9" ht="20.100000000000001" customHeight="1">
      <c r="F152" s="81" t="str">
        <f t="shared" ca="1" si="16"/>
        <v/>
      </c>
      <c r="I152" s="82" t="str">
        <f t="shared" ca="1" si="17"/>
        <v/>
      </c>
    </row>
    <row r="153" spans="6:9" ht="20.100000000000001" customHeight="1">
      <c r="F153" s="81" t="str">
        <f t="shared" ca="1" si="16"/>
        <v/>
      </c>
      <c r="I153" s="82" t="str">
        <f t="shared" ca="1" si="17"/>
        <v/>
      </c>
    </row>
    <row r="154" spans="6:9" ht="20.100000000000001" customHeight="1">
      <c r="F154" s="81" t="str">
        <f t="shared" ca="1" si="16"/>
        <v/>
      </c>
      <c r="I154" s="82" t="str">
        <f t="shared" ca="1" si="17"/>
        <v/>
      </c>
    </row>
    <row r="155" spans="6:9" ht="20.100000000000001" customHeight="1">
      <c r="F155" s="81" t="str">
        <f t="shared" ca="1" si="16"/>
        <v/>
      </c>
      <c r="I155" s="82" t="str">
        <f t="shared" ca="1" si="17"/>
        <v/>
      </c>
    </row>
    <row r="156" spans="6:9" ht="20.100000000000001" customHeight="1">
      <c r="F156" s="81" t="str">
        <f t="shared" ca="1" si="16"/>
        <v/>
      </c>
      <c r="I156" s="82" t="str">
        <f t="shared" ca="1" si="17"/>
        <v/>
      </c>
    </row>
    <row r="157" spans="6:9" ht="20.100000000000001" customHeight="1">
      <c r="F157" s="81" t="str">
        <f t="shared" ca="1" si="16"/>
        <v/>
      </c>
      <c r="I157" s="82" t="str">
        <f t="shared" ca="1" si="17"/>
        <v/>
      </c>
    </row>
    <row r="158" spans="6:9" ht="20.100000000000001" customHeight="1">
      <c r="F158" s="81" t="str">
        <f t="shared" ca="1" si="16"/>
        <v/>
      </c>
      <c r="I158" s="82" t="str">
        <f t="shared" ca="1" si="17"/>
        <v/>
      </c>
    </row>
    <row r="159" spans="6:9" ht="20.100000000000001" customHeight="1">
      <c r="F159" s="81" t="str">
        <f t="shared" ca="1" si="16"/>
        <v/>
      </c>
      <c r="I159" s="82" t="str">
        <f t="shared" ca="1" si="17"/>
        <v/>
      </c>
    </row>
    <row r="160" spans="6:9" ht="20.100000000000001" customHeight="1">
      <c r="F160" s="81" t="str">
        <f t="shared" ca="1" si="16"/>
        <v/>
      </c>
      <c r="I160" s="82" t="str">
        <f t="shared" ca="1" si="17"/>
        <v/>
      </c>
    </row>
    <row r="161" spans="6:9" ht="20.100000000000001" customHeight="1">
      <c r="F161" s="81" t="str">
        <f t="shared" ca="1" si="16"/>
        <v/>
      </c>
      <c r="I161" s="82" t="str">
        <f t="shared" ca="1" si="17"/>
        <v/>
      </c>
    </row>
    <row r="162" spans="6:9" ht="20.100000000000001" customHeight="1">
      <c r="F162" s="81" t="str">
        <f t="shared" ca="1" si="16"/>
        <v/>
      </c>
      <c r="I162" s="82" t="str">
        <f t="shared" ca="1" si="17"/>
        <v/>
      </c>
    </row>
    <row r="163" spans="6:9" ht="20.100000000000001" customHeight="1">
      <c r="F163" s="81" t="str">
        <f t="shared" ca="1" si="16"/>
        <v/>
      </c>
      <c r="I163" s="82" t="str">
        <f t="shared" ca="1" si="17"/>
        <v/>
      </c>
    </row>
    <row r="164" spans="6:9" ht="20.100000000000001" customHeight="1">
      <c r="F164" s="81" t="str">
        <f t="shared" ca="1" si="16"/>
        <v/>
      </c>
      <c r="I164" s="82" t="str">
        <f t="shared" ca="1" si="17"/>
        <v/>
      </c>
    </row>
    <row r="165" spans="6:9" ht="20.100000000000001" customHeight="1">
      <c r="F165" s="81" t="str">
        <f t="shared" ca="1" si="16"/>
        <v/>
      </c>
      <c r="I165" s="82" t="str">
        <f t="shared" ca="1" si="17"/>
        <v/>
      </c>
    </row>
    <row r="166" spans="6:9" ht="20.100000000000001" customHeight="1">
      <c r="F166" s="81" t="str">
        <f t="shared" ca="1" si="16"/>
        <v/>
      </c>
      <c r="I166" s="82" t="str">
        <f t="shared" ca="1" si="17"/>
        <v/>
      </c>
    </row>
    <row r="167" spans="6:9" ht="20.100000000000001" customHeight="1">
      <c r="F167" s="81" t="str">
        <f t="shared" ca="1" si="16"/>
        <v/>
      </c>
      <c r="I167" s="82" t="str">
        <f t="shared" ca="1" si="17"/>
        <v/>
      </c>
    </row>
    <row r="168" spans="6:9" ht="20.100000000000001" customHeight="1">
      <c r="F168" s="81" t="str">
        <f t="shared" ca="1" si="16"/>
        <v/>
      </c>
      <c r="I168" s="82" t="str">
        <f t="shared" ca="1" si="17"/>
        <v/>
      </c>
    </row>
    <row r="169" spans="6:9" ht="20.100000000000001" customHeight="1">
      <c r="F169" s="81" t="str">
        <f t="shared" ca="1" si="16"/>
        <v/>
      </c>
      <c r="I169" s="82" t="str">
        <f t="shared" ca="1" si="17"/>
        <v/>
      </c>
    </row>
    <row r="170" spans="6:9" ht="20.100000000000001" customHeight="1">
      <c r="F170" s="81" t="str">
        <f t="shared" ca="1" si="16"/>
        <v/>
      </c>
      <c r="I170" s="82" t="str">
        <f t="shared" ca="1" si="17"/>
        <v/>
      </c>
    </row>
    <row r="171" spans="6:9" ht="20.100000000000001" customHeight="1">
      <c r="F171" s="81" t="str">
        <f t="shared" ca="1" si="16"/>
        <v/>
      </c>
      <c r="I171" s="82" t="str">
        <f t="shared" ca="1" si="17"/>
        <v/>
      </c>
    </row>
    <row r="172" spans="6:9" ht="20.100000000000001" customHeight="1">
      <c r="F172" s="81" t="str">
        <f t="shared" ca="1" si="16"/>
        <v/>
      </c>
      <c r="I172" s="82" t="str">
        <f t="shared" ca="1" si="17"/>
        <v/>
      </c>
    </row>
    <row r="173" spans="6:9" ht="20.100000000000001" customHeight="1">
      <c r="F173" s="81" t="str">
        <f t="shared" ca="1" si="16"/>
        <v/>
      </c>
      <c r="I173" s="82" t="str">
        <f t="shared" ca="1" si="17"/>
        <v/>
      </c>
    </row>
    <row r="174" spans="6:9" ht="20.100000000000001" customHeight="1">
      <c r="F174" s="81" t="str">
        <f t="shared" ca="1" si="16"/>
        <v/>
      </c>
      <c r="I174" s="82" t="str">
        <f t="shared" ca="1" si="17"/>
        <v/>
      </c>
    </row>
    <row r="175" spans="6:9" ht="20.100000000000001" customHeight="1">
      <c r="F175" s="81" t="str">
        <f t="shared" ca="1" si="16"/>
        <v/>
      </c>
      <c r="I175" s="82" t="str">
        <f t="shared" ca="1" si="17"/>
        <v/>
      </c>
    </row>
    <row r="176" spans="6:9" ht="20.100000000000001" customHeight="1">
      <c r="F176" s="81" t="str">
        <f t="shared" ca="1" si="16"/>
        <v/>
      </c>
      <c r="I176" s="82" t="str">
        <f t="shared" ca="1" si="17"/>
        <v/>
      </c>
    </row>
    <row r="177" spans="6:9" ht="20.100000000000001" customHeight="1">
      <c r="F177" s="81" t="str">
        <f t="shared" ca="1" si="16"/>
        <v/>
      </c>
      <c r="I177" s="82" t="str">
        <f t="shared" ca="1" si="17"/>
        <v/>
      </c>
    </row>
    <row r="178" spans="6:9" ht="20.100000000000001" customHeight="1">
      <c r="F178" s="81" t="str">
        <f t="shared" ca="1" si="16"/>
        <v/>
      </c>
      <c r="I178" s="82" t="str">
        <f t="shared" ca="1" si="17"/>
        <v/>
      </c>
    </row>
    <row r="179" spans="6:9" ht="20.100000000000001" customHeight="1">
      <c r="F179" s="81" t="str">
        <f t="shared" ca="1" si="16"/>
        <v/>
      </c>
      <c r="I179" s="82" t="str">
        <f t="shared" ca="1" si="17"/>
        <v/>
      </c>
    </row>
    <row r="180" spans="6:9" ht="20.100000000000001" customHeight="1">
      <c r="F180" s="81" t="str">
        <f t="shared" ca="1" si="16"/>
        <v/>
      </c>
      <c r="I180" s="82" t="str">
        <f t="shared" ca="1" si="17"/>
        <v/>
      </c>
    </row>
    <row r="181" spans="6:9" ht="20.100000000000001" customHeight="1">
      <c r="F181" s="81" t="str">
        <f t="shared" ca="1" si="16"/>
        <v/>
      </c>
      <c r="I181" s="82" t="str">
        <f t="shared" ca="1" si="17"/>
        <v/>
      </c>
    </row>
  </sheetData>
  <mergeCells count="7">
    <mergeCell ref="L16:L17"/>
    <mergeCell ref="E10:J10"/>
    <mergeCell ref="E11:J11"/>
    <mergeCell ref="E12:J12"/>
    <mergeCell ref="E13:J13"/>
    <mergeCell ref="F16:H16"/>
    <mergeCell ref="I16:K16"/>
  </mergeCells>
  <conditionalFormatting sqref="B18:H18 B19:E135 J18:L135 G19:H135 F19:F181">
    <cfRule type="notContainsBlanks" dxfId="1" priority="2">
      <formula>LEN(TRIM(B18))&gt;0</formula>
    </cfRule>
  </conditionalFormatting>
  <conditionalFormatting sqref="I18:I181">
    <cfRule type="notContainsBlanks" dxfId="0" priority="1">
      <formula>LEN(TRIM(I18))&gt;0</formula>
    </cfRule>
  </conditionalFormatting>
  <dataValidations count="2">
    <dataValidation type="list" allowBlank="1" showInputMessage="1" showErrorMessage="1" sqref="E10:J10">
      <formula1>Liste_affectation_deroulante</formula1>
    </dataValidation>
    <dataValidation type="list" allowBlank="1" showInputMessage="1" showErrorMessage="1" sqref="E12">
      <formula1>liste_mois</formula1>
    </dataValidation>
  </dataValidations>
  <printOptions horizontalCentered="1" verticalCentered="1"/>
  <pageMargins left="0.25" right="0.25" top="0.75" bottom="0.75" header="0.3" footer="0.3"/>
  <pageSetup paperSize="9" scale="65" orientation="landscape"/>
  <headerFooter alignWithMargins="0"/>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Paramètres</vt:lpstr>
      <vt:lpstr>0667</vt:lpstr>
      <vt:lpstr>Planning</vt:lpstr>
      <vt:lpstr>Personnels</vt:lpstr>
      <vt:lpstr>Liste complète des PERS</vt:lpstr>
      <vt:lpstr>Original</vt:lpstr>
      <vt:lpstr>feries</vt:lpstr>
      <vt:lpstr>jours_fériés_année_en_cours</vt:lpstr>
      <vt:lpstr>JSFERIE</vt:lpstr>
      <vt:lpstr>Liste_affectation_deroulante</vt:lpstr>
      <vt:lpstr>Liste_jours</vt:lpstr>
      <vt:lpstr>liste_mois</vt:lpstr>
      <vt:lpstr>Original!mois_cours</vt:lpstr>
      <vt:lpstr>mois_cours</vt:lpstr>
    </vt:vector>
  </TitlesOfParts>
  <Company>Ministère de la Justice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mb</cp:lastModifiedBy>
  <cp:lastPrinted>2014-09-22T12:23:26Z</cp:lastPrinted>
  <dcterms:created xsi:type="dcterms:W3CDTF">2008-11-27T09:11:44Z</dcterms:created>
  <dcterms:modified xsi:type="dcterms:W3CDTF">2014-10-01T12:21:44Z</dcterms:modified>
</cp:coreProperties>
</file>