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0" yWindow="0" windowWidth="23040" windowHeight="9195" activeTab="1"/>
  </bookViews>
  <sheets>
    <sheet name="Devis 2015" sheetId="2" r:id="rId1"/>
    <sheet name="Devis 2016" sheetId="8" r:id="rId2"/>
    <sheet name="Devis 2017" sheetId="11" r:id="rId3"/>
    <sheet name="Devis 2018" sheetId="15" r:id="rId4"/>
    <sheet name="Liste item" sheetId="3" r:id="rId5"/>
    <sheet name="Feuil1" sheetId="16" r:id="rId6"/>
  </sheets>
  <definedNames>
    <definedName name="_xlnm.Print_Area" localSheetId="0">'Devis 2015'!$A$1:$I$35</definedName>
  </definedNames>
  <calcPr calcId="144525"/>
</workbook>
</file>

<file path=xl/calcChain.xml><?xml version="1.0" encoding="utf-8"?>
<calcChain xmlns="http://schemas.openxmlformats.org/spreadsheetml/2006/main">
  <c r="O33" i="15" l="1"/>
  <c r="I33" i="15"/>
  <c r="G33" i="15"/>
  <c r="C33" i="15"/>
  <c r="M32" i="15"/>
  <c r="C32" i="15"/>
  <c r="O31" i="15"/>
  <c r="N31" i="15"/>
  <c r="I31" i="15"/>
  <c r="G31" i="15"/>
  <c r="C31" i="15"/>
  <c r="O30" i="15"/>
  <c r="N30" i="15"/>
  <c r="I30" i="15"/>
  <c r="G30" i="15"/>
  <c r="C30" i="15"/>
  <c r="O29" i="15"/>
  <c r="N29" i="15"/>
  <c r="I29" i="15"/>
  <c r="G29" i="15"/>
  <c r="C29" i="15"/>
  <c r="O28" i="15"/>
  <c r="N28" i="15"/>
  <c r="I28" i="15"/>
  <c r="G28" i="15"/>
  <c r="C28" i="15"/>
  <c r="O27" i="15"/>
  <c r="N27" i="15"/>
  <c r="I27" i="15"/>
  <c r="G27" i="15"/>
  <c r="C27" i="15"/>
  <c r="O26" i="15"/>
  <c r="N26" i="15"/>
  <c r="I26" i="15"/>
  <c r="G26" i="15"/>
  <c r="C26" i="15"/>
  <c r="O25" i="15"/>
  <c r="N25" i="15"/>
  <c r="I25" i="15"/>
  <c r="G25" i="15"/>
  <c r="C25" i="15"/>
  <c r="O24" i="15"/>
  <c r="N24" i="15"/>
  <c r="I24" i="15"/>
  <c r="G24" i="15"/>
  <c r="C24" i="15"/>
  <c r="O23" i="15"/>
  <c r="N23" i="15"/>
  <c r="I23" i="15"/>
  <c r="G23" i="15"/>
  <c r="C23" i="15"/>
  <c r="O22" i="15"/>
  <c r="N22" i="15"/>
  <c r="I22" i="15"/>
  <c r="G22" i="15"/>
  <c r="C22" i="15"/>
  <c r="O21" i="15"/>
  <c r="N21" i="15"/>
  <c r="I21" i="15"/>
  <c r="G21" i="15"/>
  <c r="C21" i="15"/>
  <c r="O20" i="15"/>
  <c r="N20" i="15"/>
  <c r="I20" i="15"/>
  <c r="G20" i="15"/>
  <c r="C20" i="15"/>
  <c r="O19" i="15"/>
  <c r="N19" i="15"/>
  <c r="I19" i="15"/>
  <c r="G19" i="15"/>
  <c r="C19" i="15"/>
  <c r="O18" i="15"/>
  <c r="N18" i="15"/>
  <c r="I18" i="15"/>
  <c r="G18" i="15"/>
  <c r="C18" i="15"/>
  <c r="O17" i="15"/>
  <c r="N17" i="15"/>
  <c r="I17" i="15"/>
  <c r="G17" i="15"/>
  <c r="C17" i="15"/>
  <c r="O16" i="15"/>
  <c r="N16" i="15"/>
  <c r="I16" i="15"/>
  <c r="G16" i="15"/>
  <c r="C16" i="15"/>
  <c r="B13" i="15"/>
  <c r="O33" i="11"/>
  <c r="I33" i="11"/>
  <c r="G33" i="11"/>
  <c r="C33" i="11"/>
  <c r="M32" i="11"/>
  <c r="C32" i="11"/>
  <c r="O31" i="11"/>
  <c r="N31" i="11"/>
  <c r="I31" i="11"/>
  <c r="G31" i="11"/>
  <c r="C31" i="11"/>
  <c r="O30" i="11"/>
  <c r="N30" i="11"/>
  <c r="I30" i="11"/>
  <c r="G30" i="11"/>
  <c r="C30" i="11"/>
  <c r="O29" i="11"/>
  <c r="N29" i="11"/>
  <c r="I29" i="11"/>
  <c r="G29" i="11"/>
  <c r="C29" i="11"/>
  <c r="O28" i="11"/>
  <c r="N28" i="11"/>
  <c r="I28" i="11"/>
  <c r="G28" i="11"/>
  <c r="C28" i="11"/>
  <c r="O27" i="11"/>
  <c r="N27" i="11"/>
  <c r="I27" i="11"/>
  <c r="G27" i="11"/>
  <c r="C27" i="11"/>
  <c r="O26" i="11"/>
  <c r="N26" i="11"/>
  <c r="I26" i="11"/>
  <c r="G26" i="11"/>
  <c r="C26" i="11"/>
  <c r="O25" i="11"/>
  <c r="N25" i="11"/>
  <c r="I25" i="11"/>
  <c r="G25" i="11"/>
  <c r="C25" i="11"/>
  <c r="O24" i="11"/>
  <c r="N24" i="11"/>
  <c r="I24" i="11"/>
  <c r="G24" i="11"/>
  <c r="C24" i="11"/>
  <c r="O23" i="11"/>
  <c r="N23" i="11"/>
  <c r="I23" i="11"/>
  <c r="G23" i="11"/>
  <c r="C23" i="11"/>
  <c r="O22" i="11"/>
  <c r="N22" i="11"/>
  <c r="I22" i="11"/>
  <c r="G22" i="11"/>
  <c r="C22" i="11"/>
  <c r="O21" i="11"/>
  <c r="N21" i="11"/>
  <c r="I21" i="11"/>
  <c r="G21" i="11"/>
  <c r="C21" i="11"/>
  <c r="O20" i="11"/>
  <c r="N20" i="11"/>
  <c r="I20" i="11"/>
  <c r="G20" i="11"/>
  <c r="C20" i="11"/>
  <c r="O19" i="11"/>
  <c r="N19" i="11"/>
  <c r="I19" i="11"/>
  <c r="G19" i="11"/>
  <c r="C19" i="11"/>
  <c r="O18" i="11"/>
  <c r="N18" i="11"/>
  <c r="I18" i="11"/>
  <c r="G18" i="11"/>
  <c r="C18" i="11"/>
  <c r="O17" i="11"/>
  <c r="N17" i="11"/>
  <c r="I17" i="11"/>
  <c r="G17" i="11"/>
  <c r="C17" i="11"/>
  <c r="O16" i="11"/>
  <c r="N16" i="11"/>
  <c r="I16" i="11"/>
  <c r="G16" i="11"/>
  <c r="C16" i="11"/>
  <c r="B13" i="11"/>
  <c r="C33" i="8"/>
  <c r="C32" i="8"/>
  <c r="N31" i="8"/>
  <c r="C31" i="8"/>
  <c r="N30" i="8"/>
  <c r="C30" i="8"/>
  <c r="N29" i="8"/>
  <c r="C29" i="8"/>
  <c r="N28" i="8"/>
  <c r="C28" i="8"/>
  <c r="N27" i="8"/>
  <c r="C27" i="8"/>
  <c r="N26" i="8"/>
  <c r="C26" i="8"/>
  <c r="N25" i="8"/>
  <c r="C25" i="8"/>
  <c r="N24" i="8"/>
  <c r="C24" i="8"/>
  <c r="N23" i="8"/>
  <c r="C23" i="8"/>
  <c r="N22" i="8"/>
  <c r="C22" i="8"/>
  <c r="N21" i="8"/>
  <c r="C21" i="8"/>
  <c r="N20" i="8"/>
  <c r="C20" i="8"/>
  <c r="N19" i="8"/>
  <c r="C19" i="8"/>
  <c r="N18" i="8"/>
  <c r="C18" i="8"/>
  <c r="N17" i="8"/>
  <c r="C17" i="8"/>
  <c r="N16" i="8"/>
  <c r="C16" i="8"/>
  <c r="B13" i="8"/>
  <c r="O33" i="2"/>
  <c r="I33" i="2"/>
  <c r="G33" i="2"/>
  <c r="C33" i="2"/>
  <c r="M32" i="2"/>
  <c r="C32" i="2"/>
  <c r="O31" i="2"/>
  <c r="N31" i="2"/>
  <c r="I31" i="2"/>
  <c r="G31" i="2"/>
  <c r="C31" i="2"/>
  <c r="O30" i="2"/>
  <c r="N30" i="2"/>
  <c r="I30" i="2"/>
  <c r="G30" i="2"/>
  <c r="C30" i="2"/>
  <c r="O29" i="2"/>
  <c r="N29" i="2"/>
  <c r="I29" i="2"/>
  <c r="G29" i="2"/>
  <c r="C29" i="2"/>
  <c r="O28" i="2"/>
  <c r="N28" i="2"/>
  <c r="I28" i="2"/>
  <c r="G28" i="2"/>
  <c r="C28" i="2"/>
  <c r="O27" i="2"/>
  <c r="N27" i="2"/>
  <c r="I27" i="2"/>
  <c r="G27" i="2"/>
  <c r="C27" i="2"/>
  <c r="O26" i="2"/>
  <c r="N26" i="2"/>
  <c r="I26" i="2"/>
  <c r="G26" i="2"/>
  <c r="C26" i="2"/>
  <c r="O25" i="2"/>
  <c r="N25" i="2"/>
  <c r="I25" i="2"/>
  <c r="G25" i="2"/>
  <c r="C25" i="2"/>
  <c r="O24" i="2"/>
  <c r="N24" i="2"/>
  <c r="I24" i="2"/>
  <c r="G24" i="2"/>
  <c r="C24" i="2"/>
  <c r="O23" i="2"/>
  <c r="N23" i="2"/>
  <c r="I23" i="2"/>
  <c r="G23" i="2"/>
  <c r="C23" i="2"/>
  <c r="O22" i="2"/>
  <c r="N22" i="2"/>
  <c r="I22" i="2"/>
  <c r="G22" i="2"/>
  <c r="C22" i="2"/>
  <c r="O21" i="2"/>
  <c r="N21" i="2"/>
  <c r="I21" i="2"/>
  <c r="G21" i="2"/>
  <c r="C21" i="2"/>
  <c r="O20" i="2"/>
  <c r="N20" i="2"/>
  <c r="I20" i="2"/>
  <c r="G20" i="2"/>
  <c r="C20" i="2"/>
  <c r="O19" i="2"/>
  <c r="N19" i="2"/>
  <c r="I19" i="2"/>
  <c r="G19" i="2"/>
  <c r="C19" i="2"/>
  <c r="O18" i="2"/>
  <c r="N18" i="2"/>
  <c r="I18" i="2"/>
  <c r="G18" i="2"/>
  <c r="C18" i="2"/>
  <c r="O17" i="2"/>
  <c r="N17" i="2"/>
  <c r="I17" i="2"/>
  <c r="G17" i="2"/>
  <c r="C17" i="2"/>
  <c r="O16" i="2"/>
  <c r="N16" i="2"/>
  <c r="I16" i="2"/>
  <c r="G16" i="2"/>
  <c r="C16" i="2"/>
  <c r="B13" i="2"/>
  <c r="G18" i="8" l="1"/>
  <c r="I18" i="8" s="1"/>
  <c r="G17" i="8"/>
  <c r="G16" i="8"/>
  <c r="I16" i="8" s="1"/>
  <c r="G20" i="8"/>
  <c r="P20" i="8" s="1"/>
  <c r="G22" i="8"/>
  <c r="I22" i="8" s="1"/>
  <c r="G24" i="8"/>
  <c r="O24" i="8" s="1"/>
  <c r="G26" i="8"/>
  <c r="P26" i="8" s="1"/>
  <c r="G28" i="8"/>
  <c r="P28" i="8" s="1"/>
  <c r="G30" i="8"/>
  <c r="I30" i="8" s="1"/>
  <c r="G19" i="8"/>
  <c r="P19" i="8" s="1"/>
  <c r="G21" i="8"/>
  <c r="P21" i="8" s="1"/>
  <c r="G23" i="8"/>
  <c r="P23" i="8" s="1"/>
  <c r="G25" i="8"/>
  <c r="P25" i="8" s="1"/>
  <c r="G27" i="8"/>
  <c r="I27" i="8" s="1"/>
  <c r="G29" i="8"/>
  <c r="O29" i="8" s="1"/>
  <c r="G31" i="8"/>
  <c r="O31" i="8" s="1"/>
  <c r="I20" i="8"/>
  <c r="P24" i="8"/>
  <c r="I26" i="8"/>
  <c r="O26" i="8"/>
  <c r="O21" i="8"/>
  <c r="O27" i="8"/>
  <c r="I31" i="8"/>
  <c r="P29" i="8"/>
  <c r="I29" i="8"/>
  <c r="O18" i="8"/>
  <c r="I21" i="8" l="1"/>
  <c r="I25" i="8"/>
  <c r="O30" i="8"/>
  <c r="O16" i="8"/>
  <c r="P31" i="8"/>
  <c r="O20" i="8"/>
  <c r="O28" i="8"/>
  <c r="O19" i="8"/>
  <c r="I28" i="8"/>
  <c r="O23" i="8"/>
  <c r="O25" i="8"/>
  <c r="O22" i="8"/>
  <c r="P30" i="8"/>
  <c r="P22" i="8"/>
  <c r="G33" i="8"/>
  <c r="I17" i="8"/>
  <c r="O17" i="8"/>
  <c r="I19" i="8"/>
  <c r="P27" i="8"/>
  <c r="I24" i="8"/>
  <c r="I23" i="8"/>
  <c r="O33" i="8" l="1"/>
  <c r="M32" i="8"/>
  <c r="I33" i="8" s="1"/>
</calcChain>
</file>

<file path=xl/sharedStrings.xml><?xml version="1.0" encoding="utf-8"?>
<sst xmlns="http://schemas.openxmlformats.org/spreadsheetml/2006/main" count="120" uniqueCount="40">
  <si>
    <t>PVC</t>
  </si>
  <si>
    <t>Bois</t>
  </si>
  <si>
    <t>Alu</t>
  </si>
  <si>
    <t>Quantité</t>
  </si>
  <si>
    <t>TVA</t>
  </si>
  <si>
    <t>Prix TTC</t>
  </si>
  <si>
    <t>Bénéfice</t>
  </si>
  <si>
    <t>Porte</t>
  </si>
  <si>
    <t>Type</t>
  </si>
  <si>
    <t>Devis N°</t>
  </si>
  <si>
    <t xml:space="preserve">Date </t>
  </si>
  <si>
    <t xml:space="preserve">Objets </t>
  </si>
  <si>
    <t>Immeuble Develier</t>
  </si>
  <si>
    <t>Longeur</t>
  </si>
  <si>
    <t>Total</t>
  </si>
  <si>
    <t>Prix d'achat</t>
  </si>
  <si>
    <t>Largeur</t>
  </si>
  <si>
    <t>m2</t>
  </si>
  <si>
    <t>Prix vente</t>
  </si>
  <si>
    <t>Fenêtre</t>
  </si>
  <si>
    <t>Porte-coulissante</t>
  </si>
  <si>
    <t>Porte de garage</t>
  </si>
  <si>
    <t>Bois/métal</t>
  </si>
  <si>
    <t>Euro</t>
  </si>
  <si>
    <t>Fenêtre porte balcon</t>
  </si>
  <si>
    <t>Fenêtre deux battants OB</t>
  </si>
  <si>
    <t>Porte d'entrée</t>
  </si>
  <si>
    <t>Porte d'entrée tri bloc</t>
  </si>
  <si>
    <t>Porte d’intérieur entrée</t>
  </si>
  <si>
    <t>Fenêtre un battant OB</t>
  </si>
  <si>
    <t>Porte balcon</t>
  </si>
  <si>
    <t>Vitrine coulissante verre segurit</t>
  </si>
  <si>
    <t>CHF</t>
  </si>
  <si>
    <t>Liste Items</t>
  </si>
  <si>
    <t>Prix</t>
  </si>
  <si>
    <t>Nb</t>
  </si>
  <si>
    <t>Fenêtre un battant</t>
  </si>
  <si>
    <t xml:space="preserve">Porte d’intérieur bois </t>
  </si>
  <si>
    <t>Porte garage motorisée</t>
  </si>
  <si>
    <t>Taux de change Euro/CHF = 1 EUR = 1,20 CHF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</si>
</sst>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CHF]_-;\-* #,##0.00\ [$CHF]_-;_-* &quot;-&quot;??\ [$CHF]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 Unicode MS"/>
      <family val="2"/>
    </font>
    <font>
      <sz val="10"/>
      <color rgb="FF0000FF"/>
      <name val="Arial Unicode MS"/>
      <family val="2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3" tint="0.39991454817346722"/>
      </left>
      <right/>
      <top style="thin">
        <color theme="3" tint="0.39991454817346722"/>
      </top>
      <bottom/>
      <diagonal/>
    </border>
    <border>
      <left/>
      <right/>
      <top style="thin">
        <color theme="3" tint="0.39991454817346722"/>
      </top>
      <bottom/>
      <diagonal/>
    </border>
    <border>
      <left/>
      <right style="thin">
        <color theme="3" tint="0.39991454817346722"/>
      </right>
      <top style="thin">
        <color theme="3" tint="0.39991454817346722"/>
      </top>
      <bottom/>
      <diagonal/>
    </border>
    <border>
      <left style="thin">
        <color theme="3" tint="0.39991454817346722"/>
      </left>
      <right/>
      <top/>
      <bottom style="thin">
        <color theme="3" tint="0.39991454817346722"/>
      </bottom>
      <diagonal/>
    </border>
    <border>
      <left/>
      <right/>
      <top/>
      <bottom style="thin">
        <color theme="3" tint="0.39991454817346722"/>
      </bottom>
      <diagonal/>
    </border>
    <border>
      <left/>
      <right style="thin">
        <color theme="3" tint="0.39991454817346722"/>
      </right>
      <top/>
      <bottom style="thin">
        <color theme="3" tint="0.39991454817346722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/>
      <diagonal/>
    </border>
    <border>
      <left/>
      <right style="thin">
        <color theme="3" tint="0.39988402966399123"/>
      </right>
      <top/>
      <bottom style="thin">
        <color theme="3" tint="0.39991454817346722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vertical="center"/>
    </xf>
    <xf numFmtId="0" fontId="3" fillId="0" borderId="0" xfId="0" applyFont="1"/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4" fontId="0" fillId="0" borderId="1" xfId="0" applyNumberFormat="1" applyFont="1" applyFill="1" applyBorder="1" applyAlignment="1">
      <alignment horizontal="right"/>
    </xf>
    <xf numFmtId="9" fontId="0" fillId="0" borderId="1" xfId="0" applyNumberFormat="1" applyFon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4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left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0" fillId="0" borderId="0" xfId="0" applyFill="1"/>
    <xf numFmtId="0" fontId="1" fillId="3" borderId="2" xfId="0" applyFont="1" applyFill="1" applyBorder="1"/>
    <xf numFmtId="0" fontId="0" fillId="3" borderId="3" xfId="0" applyFill="1" applyBorder="1"/>
    <xf numFmtId="0" fontId="0" fillId="3" borderId="4" xfId="0" applyFill="1" applyBorder="1"/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2" fontId="0" fillId="3" borderId="5" xfId="0" applyNumberFormat="1" applyFill="1" applyBorder="1" applyAlignment="1">
      <alignment horizontal="center"/>
    </xf>
    <xf numFmtId="2" fontId="0" fillId="3" borderId="6" xfId="0" applyNumberFormat="1" applyFill="1" applyBorder="1" applyAlignment="1">
      <alignment horizontal="center"/>
    </xf>
    <xf numFmtId="2" fontId="0" fillId="3" borderId="7" xfId="0" applyNumberFormat="1" applyFill="1" applyBorder="1" applyAlignment="1">
      <alignment horizontal="center"/>
    </xf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0" xfId="0" applyFill="1" applyBorder="1"/>
    <xf numFmtId="0" fontId="0" fillId="3" borderId="12" xfId="0" applyFill="1" applyBorder="1"/>
    <xf numFmtId="0" fontId="4" fillId="3" borderId="11" xfId="0" applyFont="1" applyFill="1" applyBorder="1"/>
    <xf numFmtId="0" fontId="4" fillId="3" borderId="13" xfId="0" applyFont="1" applyFill="1" applyBorder="1"/>
    <xf numFmtId="0" fontId="0" fillId="3" borderId="14" xfId="0" applyFill="1" applyBorder="1"/>
    <xf numFmtId="0" fontId="0" fillId="3" borderId="15" xfId="0" applyFill="1" applyBorder="1"/>
    <xf numFmtId="0" fontId="1" fillId="0" borderId="1" xfId="0" applyFont="1" applyFill="1" applyBorder="1" applyAlignment="1">
      <alignment horizontal="center"/>
    </xf>
    <xf numFmtId="4" fontId="0" fillId="0" borderId="1" xfId="0" applyNumberFormat="1" applyFont="1" applyFill="1" applyBorder="1" applyAlignment="1">
      <alignment horizontal="center"/>
    </xf>
    <xf numFmtId="4" fontId="1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4" fontId="6" fillId="0" borderId="1" xfId="0" applyNumberFormat="1" applyFont="1" applyFill="1" applyBorder="1" applyAlignment="1">
      <alignment horizontal="center"/>
    </xf>
    <xf numFmtId="4" fontId="5" fillId="0" borderId="1" xfId="0" applyNumberFormat="1" applyFont="1" applyFill="1" applyBorder="1" applyAlignment="1">
      <alignment horizont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4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44" fontId="0" fillId="0" borderId="0" xfId="0" applyNumberFormat="1"/>
    <xf numFmtId="0" fontId="2" fillId="0" borderId="0" xfId="0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/>
    </xf>
    <xf numFmtId="0" fontId="0" fillId="4" borderId="0" xfId="0" applyFill="1" applyBorder="1"/>
    <xf numFmtId="0" fontId="5" fillId="0" borderId="0" xfId="0" applyFont="1" applyFill="1" applyBorder="1" applyAlignment="1">
      <alignment horizontal="center"/>
    </xf>
    <xf numFmtId="0" fontId="9" fillId="0" borderId="0" xfId="0" applyFont="1" applyFill="1"/>
    <xf numFmtId="2" fontId="1" fillId="0" borderId="1" xfId="0" applyNumberFormat="1" applyFont="1" applyBorder="1" applyAlignment="1">
      <alignment horizontal="center"/>
    </xf>
    <xf numFmtId="0" fontId="0" fillId="0" borderId="24" xfId="0" applyBorder="1" applyProtection="1">
      <protection locked="0"/>
    </xf>
    <xf numFmtId="0" fontId="0" fillId="4" borderId="24" xfId="0" applyFill="1" applyBorder="1" applyProtection="1">
      <protection locked="0"/>
    </xf>
    <xf numFmtId="0" fontId="0" fillId="4" borderId="24" xfId="0" applyFill="1" applyBorder="1" applyAlignment="1" applyProtection="1">
      <alignment horizontal="center"/>
      <protection locked="0"/>
    </xf>
    <xf numFmtId="2" fontId="0" fillId="4" borderId="24" xfId="0" applyNumberFormat="1" applyFill="1" applyBorder="1" applyAlignment="1" applyProtection="1">
      <alignment horizontal="center"/>
      <protection locked="0"/>
    </xf>
    <xf numFmtId="0" fontId="3" fillId="0" borderId="24" xfId="0" applyFont="1" applyBorder="1" applyProtection="1">
      <protection locked="0"/>
    </xf>
    <xf numFmtId="0" fontId="0" fillId="0" borderId="24" xfId="0" applyFill="1" applyBorder="1" applyProtection="1">
      <protection locked="0"/>
    </xf>
    <xf numFmtId="0" fontId="1" fillId="0" borderId="24" xfId="0" applyFont="1" applyBorder="1" applyAlignment="1" applyProtection="1">
      <alignment horizontal="center"/>
      <protection locked="0"/>
    </xf>
    <xf numFmtId="0" fontId="1" fillId="0" borderId="24" xfId="0" applyNumberFormat="1" applyFont="1" applyBorder="1" applyAlignment="1" applyProtection="1">
      <alignment horizontal="center"/>
      <protection locked="0"/>
    </xf>
    <xf numFmtId="0" fontId="0" fillId="0" borderId="24" xfId="0" applyFont="1" applyBorder="1" applyAlignment="1" applyProtection="1">
      <alignment horizontal="center"/>
      <protection locked="0"/>
    </xf>
    <xf numFmtId="0" fontId="0" fillId="0" borderId="24" xfId="0" applyFont="1" applyBorder="1" applyAlignment="1" applyProtection="1">
      <alignment vertical="center"/>
      <protection locked="0"/>
    </xf>
    <xf numFmtId="0" fontId="2" fillId="0" borderId="24" xfId="0" applyFont="1" applyFill="1" applyBorder="1" applyAlignment="1" applyProtection="1">
      <alignment horizontal="center" vertical="center"/>
      <protection locked="0"/>
    </xf>
    <xf numFmtId="14" fontId="1" fillId="0" borderId="24" xfId="0" applyNumberFormat="1" applyFont="1" applyBorder="1" applyAlignment="1" applyProtection="1">
      <alignment horizontal="center"/>
      <protection locked="0"/>
    </xf>
    <xf numFmtId="0" fontId="5" fillId="0" borderId="24" xfId="0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Alignment="1" applyProtection="1">
      <alignment horizontal="center"/>
      <protection locked="0"/>
    </xf>
    <xf numFmtId="4" fontId="0" fillId="0" borderId="24" xfId="0" applyNumberFormat="1" applyFont="1" applyBorder="1" applyAlignment="1" applyProtection="1">
      <alignment horizontal="center"/>
      <protection locked="0"/>
    </xf>
    <xf numFmtId="4" fontId="0" fillId="0" borderId="24" xfId="0" applyNumberFormat="1" applyFont="1" applyBorder="1" applyAlignment="1" applyProtection="1">
      <alignment horizontal="center"/>
    </xf>
    <xf numFmtId="0" fontId="0" fillId="0" borderId="24" xfId="0" applyBorder="1" applyAlignment="1" applyProtection="1">
      <alignment horizontal="center"/>
      <protection locked="0"/>
    </xf>
    <xf numFmtId="0" fontId="0" fillId="0" borderId="24" xfId="0" applyFont="1" applyBorder="1" applyAlignment="1" applyProtection="1">
      <alignment horizontal="left"/>
      <protection locked="0"/>
    </xf>
    <xf numFmtId="4" fontId="6" fillId="0" borderId="24" xfId="0" applyNumberFormat="1" applyFont="1" applyFill="1" applyBorder="1" applyAlignment="1" applyProtection="1">
      <alignment horizontal="center"/>
    </xf>
    <xf numFmtId="9" fontId="0" fillId="0" borderId="24" xfId="0" applyNumberFormat="1" applyFont="1" applyBorder="1" applyAlignment="1" applyProtection="1">
      <alignment horizontal="center"/>
      <protection locked="0"/>
    </xf>
    <xf numFmtId="4" fontId="0" fillId="0" borderId="24" xfId="0" applyNumberFormat="1" applyFont="1" applyFill="1" applyBorder="1" applyAlignment="1" applyProtection="1">
      <alignment horizontal="right"/>
    </xf>
    <xf numFmtId="4" fontId="0" fillId="0" borderId="24" xfId="0" applyNumberFormat="1" applyFont="1" applyFill="1" applyBorder="1" applyAlignment="1" applyProtection="1">
      <alignment horizontal="center"/>
    </xf>
    <xf numFmtId="4" fontId="0" fillId="0" borderId="24" xfId="0" applyNumberFormat="1" applyBorder="1" applyAlignment="1" applyProtection="1">
      <alignment vertical="center"/>
    </xf>
    <xf numFmtId="0" fontId="0" fillId="0" borderId="24" xfId="0" applyBorder="1" applyAlignment="1" applyProtection="1">
      <alignment vertical="center"/>
      <protection locked="0"/>
    </xf>
    <xf numFmtId="4" fontId="5" fillId="0" borderId="24" xfId="0" applyNumberFormat="1" applyFont="1" applyFill="1" applyBorder="1" applyAlignment="1" applyProtection="1">
      <alignment horizontal="center"/>
    </xf>
    <xf numFmtId="4" fontId="1" fillId="2" borderId="24" xfId="0" applyNumberFormat="1" applyFont="1" applyFill="1" applyBorder="1" applyAlignment="1" applyProtection="1">
      <alignment horizontal="center"/>
    </xf>
    <xf numFmtId="44" fontId="0" fillId="0" borderId="24" xfId="0" applyNumberFormat="1" applyBorder="1" applyProtection="1">
      <protection locked="0"/>
    </xf>
    <xf numFmtId="44" fontId="1" fillId="0" borderId="24" xfId="0" applyNumberFormat="1" applyFont="1" applyBorder="1" applyAlignment="1" applyProtection="1">
      <alignment horizontal="center"/>
    </xf>
    <xf numFmtId="4" fontId="1" fillId="0" borderId="24" xfId="0" applyNumberFormat="1" applyFont="1" applyFill="1" applyBorder="1" applyAlignment="1" applyProtection="1">
      <alignment horizontal="center"/>
    </xf>
    <xf numFmtId="4" fontId="0" fillId="0" borderId="24" xfId="0" applyNumberFormat="1" applyBorder="1" applyAlignment="1" applyProtection="1">
      <alignment horizontal="center"/>
      <protection locked="0"/>
    </xf>
    <xf numFmtId="4" fontId="0" fillId="0" borderId="24" xfId="0" applyNumberFormat="1" applyBorder="1" applyAlignment="1" applyProtection="1">
      <alignment horizontal="center"/>
    </xf>
    <xf numFmtId="2" fontId="1" fillId="0" borderId="24" xfId="0" applyNumberFormat="1" applyFont="1" applyBorder="1" applyAlignment="1" applyProtection="1">
      <alignment horizontal="center"/>
    </xf>
    <xf numFmtId="0" fontId="7" fillId="0" borderId="24" xfId="0" applyFont="1" applyBorder="1" applyAlignment="1" applyProtection="1">
      <alignment vertical="center"/>
      <protection locked="0"/>
    </xf>
    <xf numFmtId="0" fontId="2" fillId="0" borderId="16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" fillId="0" borderId="24" xfId="0" applyFont="1" applyFill="1" applyBorder="1" applyAlignment="1" applyProtection="1">
      <alignment horizontal="center" vertical="center" wrapText="1"/>
      <protection locked="0"/>
    </xf>
    <xf numFmtId="0" fontId="0" fillId="0" borderId="24" xfId="0" applyBorder="1" applyAlignment="1" applyProtection="1">
      <alignment horizontal="center" vertical="center" wrapText="1"/>
      <protection locked="0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180975</xdr:colOff>
      <xdr:row>4</xdr:row>
      <xdr:rowOff>161925</xdr:rowOff>
    </xdr:from>
    <xdr:ext cx="2809876" cy="647700"/>
    <xdr:sp macro="" textlink="">
      <xdr:nvSpPr>
        <xdr:cNvPr id="2" name="ZoneTexte 1"/>
        <xdr:cNvSpPr txBox="1"/>
      </xdr:nvSpPr>
      <xdr:spPr>
        <a:xfrm>
          <a:off x="5067300" y="923925"/>
          <a:ext cx="2809876" cy="647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Monsieur Develier</a:t>
          </a:r>
        </a:p>
        <a:p>
          <a:r>
            <a:rPr lang="fr-CH" sz="1100"/>
            <a:t>Chemin du Chassela</a:t>
          </a:r>
          <a:r>
            <a:rPr lang="fr-CH" sz="1100" baseline="0"/>
            <a:t>s 11</a:t>
          </a:r>
          <a:endParaRPr lang="fr-CH" sz="1100"/>
        </a:p>
        <a:p>
          <a:r>
            <a:rPr lang="fr-CH" sz="1100"/>
            <a:t>1181 Mont-sur-Rolle</a:t>
          </a:r>
        </a:p>
      </xdr:txBody>
    </xdr:sp>
    <xdr:clientData/>
  </xdr:oneCellAnchor>
  <xdr:oneCellAnchor>
    <xdr:from>
      <xdr:col>0</xdr:col>
      <xdr:colOff>1</xdr:colOff>
      <xdr:row>0</xdr:row>
      <xdr:rowOff>171449</xdr:rowOff>
    </xdr:from>
    <xdr:ext cx="2057400" cy="771525"/>
    <xdr:sp macro="" textlink="">
      <xdr:nvSpPr>
        <xdr:cNvPr id="3" name="ZoneTexte 2"/>
        <xdr:cNvSpPr txBox="1"/>
      </xdr:nvSpPr>
      <xdr:spPr>
        <a:xfrm>
          <a:off x="1" y="171449"/>
          <a:ext cx="2057400" cy="771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B&amp;J Constructions SA</a:t>
          </a:r>
        </a:p>
        <a:p>
          <a:r>
            <a:rPr lang="fr-CH" sz="1100">
              <a:effectLst/>
            </a:rPr>
            <a:t>Route de L' Etraz 6 </a:t>
          </a:r>
        </a:p>
        <a:p>
          <a:r>
            <a:rPr lang="fr-CH" sz="1100" baseline="0"/>
            <a:t>1181 </a:t>
          </a:r>
          <a:r>
            <a:rPr lang="fr-CH" sz="1100">
              <a:solidFill>
                <a:schemeClr val="tx1"/>
              </a:solidFill>
              <a:latin typeface="+mn-lt"/>
              <a:ea typeface="+mn-ea"/>
              <a:cs typeface="+mn-cs"/>
            </a:rPr>
            <a:t>Mont-sur-Rolle</a:t>
          </a:r>
        </a:p>
        <a:p>
          <a:r>
            <a:rPr lang="fr-CH" sz="1100">
              <a:effectLst/>
              <a:hlinkClick xmlns:r="http://schemas.openxmlformats.org/officeDocument/2006/relationships" r:id=""/>
            </a:rPr>
            <a:t>bj.constructions@bluewin.ch</a:t>
          </a:r>
          <a:endParaRPr lang="fr-CH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47625</xdr:colOff>
      <xdr:row>4</xdr:row>
      <xdr:rowOff>161924</xdr:rowOff>
    </xdr:from>
    <xdr:ext cx="2076450" cy="714375"/>
    <xdr:sp macro="" textlink="">
      <xdr:nvSpPr>
        <xdr:cNvPr id="2" name="ZoneTexte 1"/>
        <xdr:cNvSpPr txBox="1"/>
      </xdr:nvSpPr>
      <xdr:spPr>
        <a:xfrm>
          <a:off x="4181475" y="923924"/>
          <a:ext cx="2076450" cy="714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Monsieur Develier</a:t>
          </a:r>
        </a:p>
        <a:p>
          <a:r>
            <a:rPr lang="fr-CH" sz="1100"/>
            <a:t>Chemin du Chassela</a:t>
          </a:r>
          <a:r>
            <a:rPr lang="fr-CH" sz="1100" baseline="0"/>
            <a:t>s 11</a:t>
          </a:r>
          <a:endParaRPr lang="fr-CH" sz="1100"/>
        </a:p>
        <a:p>
          <a:r>
            <a:rPr lang="fr-CH" sz="1100"/>
            <a:t>1181 Mont-sur-Rolle</a:t>
          </a:r>
        </a:p>
      </xdr:txBody>
    </xdr:sp>
    <xdr:clientData/>
  </xdr:oneCellAnchor>
  <xdr:oneCellAnchor>
    <xdr:from>
      <xdr:col>0</xdr:col>
      <xdr:colOff>1</xdr:colOff>
      <xdr:row>0</xdr:row>
      <xdr:rowOff>171449</xdr:rowOff>
    </xdr:from>
    <xdr:ext cx="2057400" cy="771525"/>
    <xdr:sp macro="" textlink="">
      <xdr:nvSpPr>
        <xdr:cNvPr id="3" name="ZoneTexte 2"/>
        <xdr:cNvSpPr txBox="1"/>
      </xdr:nvSpPr>
      <xdr:spPr>
        <a:xfrm>
          <a:off x="1" y="171449"/>
          <a:ext cx="2057400" cy="771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B&amp;J Constructions SA</a:t>
          </a:r>
        </a:p>
        <a:p>
          <a:r>
            <a:rPr lang="fr-CH" sz="1100">
              <a:effectLst/>
            </a:rPr>
            <a:t>Route de L' Etraz 6 </a:t>
          </a:r>
        </a:p>
        <a:p>
          <a:r>
            <a:rPr lang="fr-CH" sz="1100" baseline="0"/>
            <a:t>1181 </a:t>
          </a:r>
          <a:r>
            <a:rPr lang="fr-CH" sz="1100">
              <a:solidFill>
                <a:schemeClr val="tx1"/>
              </a:solidFill>
              <a:latin typeface="+mn-lt"/>
              <a:ea typeface="+mn-ea"/>
              <a:cs typeface="+mn-cs"/>
            </a:rPr>
            <a:t>Mont-sur-Rolle</a:t>
          </a:r>
        </a:p>
        <a:p>
          <a:r>
            <a:rPr lang="fr-CH" sz="1100">
              <a:effectLst/>
              <a:hlinkClick xmlns:r="http://schemas.openxmlformats.org/officeDocument/2006/relationships" r:id=""/>
            </a:rPr>
            <a:t>bj.constructions@bluewin.ch</a:t>
          </a:r>
          <a:endParaRPr lang="fr-CH" sz="1100"/>
        </a:p>
      </xdr:txBody>
    </xdr:sp>
    <xdr:clientData/>
  </xdr:oneCellAnchor>
  <xdr:twoCellAnchor editAs="oneCell">
    <xdr:from>
      <xdr:col>11</xdr:col>
      <xdr:colOff>714374</xdr:colOff>
      <xdr:row>1</xdr:row>
      <xdr:rowOff>142875</xdr:rowOff>
    </xdr:from>
    <xdr:to>
      <xdr:col>13</xdr:col>
      <xdr:colOff>200024</xdr:colOff>
      <xdr:row>7</xdr:row>
      <xdr:rowOff>133350</xdr:rowOff>
    </xdr:to>
    <xdr:pic macro="[0]!RAZ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29674" y="333375"/>
          <a:ext cx="1133475" cy="113347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47625</xdr:colOff>
      <xdr:row>4</xdr:row>
      <xdr:rowOff>161924</xdr:rowOff>
    </xdr:from>
    <xdr:ext cx="2076450" cy="714375"/>
    <xdr:sp macro="" textlink="">
      <xdr:nvSpPr>
        <xdr:cNvPr id="4" name="ZoneTexte 3"/>
        <xdr:cNvSpPr txBox="1"/>
      </xdr:nvSpPr>
      <xdr:spPr>
        <a:xfrm>
          <a:off x="4457700" y="923924"/>
          <a:ext cx="2076450" cy="714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Monsieur Develier</a:t>
          </a:r>
        </a:p>
        <a:p>
          <a:r>
            <a:rPr lang="fr-CH" sz="1100"/>
            <a:t>Chemin du Chassela</a:t>
          </a:r>
          <a:r>
            <a:rPr lang="fr-CH" sz="1100" baseline="0"/>
            <a:t>s 11</a:t>
          </a:r>
          <a:endParaRPr lang="fr-CH" sz="1100"/>
        </a:p>
        <a:p>
          <a:r>
            <a:rPr lang="fr-CH" sz="1100"/>
            <a:t>1181 Mont-sur-Rolle</a:t>
          </a:r>
        </a:p>
      </xdr:txBody>
    </xdr:sp>
    <xdr:clientData/>
  </xdr:oneCellAnchor>
  <xdr:oneCellAnchor>
    <xdr:from>
      <xdr:col>0</xdr:col>
      <xdr:colOff>1</xdr:colOff>
      <xdr:row>0</xdr:row>
      <xdr:rowOff>171449</xdr:rowOff>
    </xdr:from>
    <xdr:ext cx="2057400" cy="771525"/>
    <xdr:sp macro="" textlink="">
      <xdr:nvSpPr>
        <xdr:cNvPr id="5" name="ZoneTexte 4"/>
        <xdr:cNvSpPr txBox="1"/>
      </xdr:nvSpPr>
      <xdr:spPr>
        <a:xfrm>
          <a:off x="1" y="171449"/>
          <a:ext cx="2057400" cy="771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B&amp;J Constructions SA</a:t>
          </a:r>
        </a:p>
        <a:p>
          <a:r>
            <a:rPr lang="fr-CH" sz="1100">
              <a:effectLst/>
            </a:rPr>
            <a:t>Route de L' Etraz 6 </a:t>
          </a:r>
        </a:p>
        <a:p>
          <a:r>
            <a:rPr lang="fr-CH" sz="1100" baseline="0"/>
            <a:t>1181 </a:t>
          </a:r>
          <a:r>
            <a:rPr lang="fr-CH" sz="1100">
              <a:solidFill>
                <a:schemeClr val="tx1"/>
              </a:solidFill>
              <a:latin typeface="+mn-lt"/>
              <a:ea typeface="+mn-ea"/>
              <a:cs typeface="+mn-cs"/>
            </a:rPr>
            <a:t>Mont-sur-Rolle</a:t>
          </a:r>
        </a:p>
        <a:p>
          <a:r>
            <a:rPr lang="fr-CH" sz="1100">
              <a:effectLst/>
              <a:hlinkClick xmlns:r="http://schemas.openxmlformats.org/officeDocument/2006/relationships" r:id=""/>
            </a:rPr>
            <a:t>bj.constructions@bluewin.ch</a:t>
          </a:r>
          <a:endParaRPr lang="fr-CH" sz="1100"/>
        </a:p>
      </xdr:txBody>
    </xdr:sp>
    <xdr:clientData/>
  </xdr:oneCellAnchor>
  <xdr:oneCellAnchor>
    <xdr:from>
      <xdr:col>5</xdr:col>
      <xdr:colOff>47625</xdr:colOff>
      <xdr:row>4</xdr:row>
      <xdr:rowOff>161924</xdr:rowOff>
    </xdr:from>
    <xdr:ext cx="2076450" cy="714375"/>
    <xdr:sp macro="" textlink="">
      <xdr:nvSpPr>
        <xdr:cNvPr id="6" name="ZoneTexte 5"/>
        <xdr:cNvSpPr txBox="1"/>
      </xdr:nvSpPr>
      <xdr:spPr>
        <a:xfrm>
          <a:off x="4505325" y="893444"/>
          <a:ext cx="2076450" cy="714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Monsieur Develier</a:t>
          </a:r>
        </a:p>
        <a:p>
          <a:r>
            <a:rPr lang="fr-CH" sz="1100"/>
            <a:t>Chemin du Chassela</a:t>
          </a:r>
          <a:r>
            <a:rPr lang="fr-CH" sz="1100" baseline="0"/>
            <a:t>s 11</a:t>
          </a:r>
          <a:endParaRPr lang="fr-CH" sz="1100"/>
        </a:p>
        <a:p>
          <a:r>
            <a:rPr lang="fr-CH" sz="1100"/>
            <a:t>1181 Mont-sur-Rolle</a:t>
          </a:r>
        </a:p>
      </xdr:txBody>
    </xdr:sp>
    <xdr:clientData/>
  </xdr:oneCellAnchor>
  <xdr:oneCellAnchor>
    <xdr:from>
      <xdr:col>0</xdr:col>
      <xdr:colOff>1</xdr:colOff>
      <xdr:row>0</xdr:row>
      <xdr:rowOff>171449</xdr:rowOff>
    </xdr:from>
    <xdr:ext cx="2057400" cy="771525"/>
    <xdr:sp macro="" textlink="">
      <xdr:nvSpPr>
        <xdr:cNvPr id="7" name="ZoneTexte 6"/>
        <xdr:cNvSpPr txBox="1"/>
      </xdr:nvSpPr>
      <xdr:spPr>
        <a:xfrm>
          <a:off x="1" y="171449"/>
          <a:ext cx="2057400" cy="771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B&amp;J Constructions SA</a:t>
          </a:r>
        </a:p>
        <a:p>
          <a:r>
            <a:rPr lang="fr-CH" sz="1100">
              <a:effectLst/>
            </a:rPr>
            <a:t>Route de L' Etraz 6 </a:t>
          </a:r>
        </a:p>
        <a:p>
          <a:r>
            <a:rPr lang="fr-CH" sz="1100" baseline="0"/>
            <a:t>1181 </a:t>
          </a:r>
          <a:r>
            <a:rPr lang="fr-CH" sz="1100">
              <a:solidFill>
                <a:schemeClr val="tx1"/>
              </a:solidFill>
              <a:latin typeface="+mn-lt"/>
              <a:ea typeface="+mn-ea"/>
              <a:cs typeface="+mn-cs"/>
            </a:rPr>
            <a:t>Mont-sur-Rolle</a:t>
          </a:r>
        </a:p>
        <a:p>
          <a:r>
            <a:rPr lang="fr-CH" sz="1100">
              <a:effectLst/>
              <a:hlinkClick xmlns:r="http://schemas.openxmlformats.org/officeDocument/2006/relationships" r:id=""/>
            </a:rPr>
            <a:t>bj.constructions@bluewin.ch</a:t>
          </a:r>
          <a:endParaRPr lang="fr-CH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47625</xdr:colOff>
      <xdr:row>4</xdr:row>
      <xdr:rowOff>161924</xdr:rowOff>
    </xdr:from>
    <xdr:ext cx="2076450" cy="714375"/>
    <xdr:sp macro="" textlink="">
      <xdr:nvSpPr>
        <xdr:cNvPr id="2" name="ZoneTexte 1"/>
        <xdr:cNvSpPr txBox="1"/>
      </xdr:nvSpPr>
      <xdr:spPr>
        <a:xfrm>
          <a:off x="4589145" y="893444"/>
          <a:ext cx="2076450" cy="714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Monsieur Develier</a:t>
          </a:r>
        </a:p>
        <a:p>
          <a:r>
            <a:rPr lang="fr-CH" sz="1100"/>
            <a:t>Chemin du Chassela</a:t>
          </a:r>
          <a:r>
            <a:rPr lang="fr-CH" sz="1100" baseline="0"/>
            <a:t>s 11</a:t>
          </a:r>
          <a:endParaRPr lang="fr-CH" sz="1100"/>
        </a:p>
        <a:p>
          <a:r>
            <a:rPr lang="fr-CH" sz="1100"/>
            <a:t>1181 Mont-sur-Rolle</a:t>
          </a:r>
        </a:p>
      </xdr:txBody>
    </xdr:sp>
    <xdr:clientData/>
  </xdr:oneCellAnchor>
  <xdr:oneCellAnchor>
    <xdr:from>
      <xdr:col>0</xdr:col>
      <xdr:colOff>1</xdr:colOff>
      <xdr:row>0</xdr:row>
      <xdr:rowOff>171449</xdr:rowOff>
    </xdr:from>
    <xdr:ext cx="2057400" cy="771525"/>
    <xdr:sp macro="" textlink="">
      <xdr:nvSpPr>
        <xdr:cNvPr id="3" name="ZoneTexte 2"/>
        <xdr:cNvSpPr txBox="1"/>
      </xdr:nvSpPr>
      <xdr:spPr>
        <a:xfrm>
          <a:off x="1" y="171449"/>
          <a:ext cx="2057400" cy="771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B&amp;J Constructions SA</a:t>
          </a:r>
        </a:p>
        <a:p>
          <a:r>
            <a:rPr lang="fr-CH" sz="1100">
              <a:effectLst/>
            </a:rPr>
            <a:t>Route de L' Etraz 6 </a:t>
          </a:r>
        </a:p>
        <a:p>
          <a:r>
            <a:rPr lang="fr-CH" sz="1100" baseline="0"/>
            <a:t>1181 </a:t>
          </a:r>
          <a:r>
            <a:rPr lang="fr-CH" sz="1100">
              <a:solidFill>
                <a:schemeClr val="tx1"/>
              </a:solidFill>
              <a:latin typeface="+mn-lt"/>
              <a:ea typeface="+mn-ea"/>
              <a:cs typeface="+mn-cs"/>
            </a:rPr>
            <a:t>Mont-sur-Rolle</a:t>
          </a:r>
        </a:p>
        <a:p>
          <a:r>
            <a:rPr lang="fr-CH" sz="1100">
              <a:effectLst/>
              <a:hlinkClick xmlns:r="http://schemas.openxmlformats.org/officeDocument/2006/relationships" r:id=""/>
            </a:rPr>
            <a:t>bj.constructions@bluewin.ch</a:t>
          </a:r>
          <a:endParaRPr lang="fr-CH" sz="1100"/>
        </a:p>
      </xdr:txBody>
    </xdr:sp>
    <xdr:clientData/>
  </xdr:oneCellAnchor>
  <xdr:oneCellAnchor>
    <xdr:from>
      <xdr:col>5</xdr:col>
      <xdr:colOff>47625</xdr:colOff>
      <xdr:row>4</xdr:row>
      <xdr:rowOff>161924</xdr:rowOff>
    </xdr:from>
    <xdr:ext cx="2076450" cy="714375"/>
    <xdr:sp macro="" textlink="">
      <xdr:nvSpPr>
        <xdr:cNvPr id="6" name="ZoneTexte 5"/>
        <xdr:cNvSpPr txBox="1"/>
      </xdr:nvSpPr>
      <xdr:spPr>
        <a:xfrm>
          <a:off x="4505325" y="893444"/>
          <a:ext cx="2076450" cy="714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Monsieur Develier</a:t>
          </a:r>
        </a:p>
        <a:p>
          <a:r>
            <a:rPr lang="fr-CH" sz="1100"/>
            <a:t>Chemin du Chassela</a:t>
          </a:r>
          <a:r>
            <a:rPr lang="fr-CH" sz="1100" baseline="0"/>
            <a:t>s 11</a:t>
          </a:r>
          <a:endParaRPr lang="fr-CH" sz="1100"/>
        </a:p>
        <a:p>
          <a:r>
            <a:rPr lang="fr-CH" sz="1100"/>
            <a:t>1181 Mont-sur-Rolle</a:t>
          </a:r>
        </a:p>
      </xdr:txBody>
    </xdr:sp>
    <xdr:clientData/>
  </xdr:oneCellAnchor>
  <xdr:oneCellAnchor>
    <xdr:from>
      <xdr:col>0</xdr:col>
      <xdr:colOff>1</xdr:colOff>
      <xdr:row>0</xdr:row>
      <xdr:rowOff>171449</xdr:rowOff>
    </xdr:from>
    <xdr:ext cx="2057400" cy="771525"/>
    <xdr:sp macro="" textlink="">
      <xdr:nvSpPr>
        <xdr:cNvPr id="7" name="ZoneTexte 6"/>
        <xdr:cNvSpPr txBox="1"/>
      </xdr:nvSpPr>
      <xdr:spPr>
        <a:xfrm>
          <a:off x="1" y="171449"/>
          <a:ext cx="2057400" cy="771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B&amp;J Constructions SA</a:t>
          </a:r>
        </a:p>
        <a:p>
          <a:r>
            <a:rPr lang="fr-CH" sz="1100">
              <a:effectLst/>
            </a:rPr>
            <a:t>Route de L' Etraz 6 </a:t>
          </a:r>
        </a:p>
        <a:p>
          <a:r>
            <a:rPr lang="fr-CH" sz="1100" baseline="0"/>
            <a:t>1181 </a:t>
          </a:r>
          <a:r>
            <a:rPr lang="fr-CH" sz="1100">
              <a:solidFill>
                <a:schemeClr val="tx1"/>
              </a:solidFill>
              <a:latin typeface="+mn-lt"/>
              <a:ea typeface="+mn-ea"/>
              <a:cs typeface="+mn-cs"/>
            </a:rPr>
            <a:t>Mont-sur-Rolle</a:t>
          </a:r>
        </a:p>
        <a:p>
          <a:r>
            <a:rPr lang="fr-CH" sz="1100">
              <a:effectLst/>
              <a:hlinkClick xmlns:r="http://schemas.openxmlformats.org/officeDocument/2006/relationships" r:id=""/>
            </a:rPr>
            <a:t>bj.constructions@bluewin.ch</a:t>
          </a:r>
          <a:endParaRPr lang="fr-CH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5"/>
  <sheetViews>
    <sheetView showGridLines="0" workbookViewId="0"/>
  </sheetViews>
  <sheetFormatPr baseColWidth="10" defaultRowHeight="15" x14ac:dyDescent="0.25"/>
  <cols>
    <col min="2" max="2" width="11.42578125" customWidth="1"/>
    <col min="4" max="4" width="11.42578125" customWidth="1"/>
    <col min="5" max="5" width="33" bestFit="1" customWidth="1"/>
    <col min="9" max="9" width="16.85546875" bestFit="1" customWidth="1"/>
    <col min="11" max="11" width="13.28515625" customWidth="1"/>
    <col min="12" max="13" width="11.85546875" bestFit="1" customWidth="1"/>
    <col min="14" max="14" width="11.42578125" customWidth="1"/>
  </cols>
  <sheetData>
    <row r="1" spans="1:15" x14ac:dyDescent="0.25">
      <c r="D1" s="16"/>
      <c r="E1" s="16"/>
      <c r="F1" s="17"/>
      <c r="G1" s="18"/>
      <c r="H1" s="17"/>
      <c r="I1" s="17"/>
      <c r="N1" s="17"/>
    </row>
    <row r="2" spans="1:15" x14ac:dyDescent="0.25">
      <c r="D2" s="16"/>
      <c r="E2" s="16"/>
      <c r="F2" s="17"/>
      <c r="G2" s="18"/>
      <c r="H2" s="17"/>
      <c r="I2" s="17"/>
      <c r="N2" s="17"/>
    </row>
    <row r="3" spans="1:15" x14ac:dyDescent="0.25">
      <c r="D3" s="16"/>
      <c r="E3" s="16"/>
      <c r="F3" s="17"/>
      <c r="G3" s="18"/>
      <c r="H3" s="17"/>
      <c r="I3" s="17"/>
      <c r="N3" s="17"/>
    </row>
    <row r="4" spans="1:15" x14ac:dyDescent="0.25">
      <c r="D4" s="16"/>
      <c r="E4" s="16"/>
      <c r="F4" s="17"/>
      <c r="G4" s="18"/>
      <c r="H4" s="17"/>
      <c r="I4" s="17"/>
      <c r="N4" s="17"/>
    </row>
    <row r="5" spans="1:15" x14ac:dyDescent="0.25">
      <c r="D5" s="16"/>
      <c r="E5" s="16"/>
      <c r="F5" s="16"/>
      <c r="G5" s="16"/>
      <c r="H5" s="16"/>
      <c r="N5" s="16"/>
    </row>
    <row r="6" spans="1:15" x14ac:dyDescent="0.25">
      <c r="D6" s="57"/>
      <c r="E6" s="16"/>
      <c r="F6" s="16"/>
      <c r="G6" s="16"/>
      <c r="H6" s="16"/>
      <c r="N6" s="16"/>
    </row>
    <row r="7" spans="1:15" x14ac:dyDescent="0.25">
      <c r="D7" s="59"/>
      <c r="E7" s="16"/>
      <c r="F7" s="17"/>
      <c r="G7" s="16"/>
      <c r="H7" s="16"/>
      <c r="N7" s="16"/>
    </row>
    <row r="8" spans="1:15" x14ac:dyDescent="0.25">
      <c r="D8" s="16"/>
      <c r="E8" s="16"/>
      <c r="F8" s="16"/>
      <c r="G8" s="16"/>
      <c r="H8" s="16"/>
      <c r="N8" s="16"/>
    </row>
    <row r="9" spans="1:15" x14ac:dyDescent="0.25">
      <c r="B9" s="3"/>
      <c r="D9" s="16"/>
      <c r="E9" s="16"/>
      <c r="F9" s="16"/>
      <c r="G9" s="16"/>
      <c r="H9" s="16"/>
      <c r="N9" s="16"/>
    </row>
    <row r="10" spans="1:15" x14ac:dyDescent="0.25">
      <c r="B10" s="3"/>
      <c r="D10" s="16"/>
      <c r="E10" s="16"/>
      <c r="F10" s="16"/>
      <c r="G10" s="16"/>
      <c r="H10" s="16"/>
      <c r="N10" s="16"/>
    </row>
    <row r="11" spans="1:15" x14ac:dyDescent="0.25">
      <c r="B11" s="19"/>
      <c r="C11" s="19"/>
    </row>
    <row r="12" spans="1:15" ht="18.75" x14ac:dyDescent="0.25">
      <c r="A12" s="5" t="s">
        <v>9</v>
      </c>
      <c r="B12" s="56">
        <v>241215004</v>
      </c>
      <c r="C12" s="58"/>
      <c r="D12" s="58"/>
      <c r="E12" s="94" t="s">
        <v>12</v>
      </c>
      <c r="F12" s="95"/>
      <c r="G12" s="95"/>
      <c r="H12" s="95"/>
      <c r="I12" s="96"/>
      <c r="L12" s="1"/>
      <c r="M12" s="2"/>
      <c r="N12" s="55"/>
      <c r="O12" s="55"/>
    </row>
    <row r="13" spans="1:15" ht="15" customHeight="1" x14ac:dyDescent="0.25">
      <c r="A13" s="5" t="s">
        <v>10</v>
      </c>
      <c r="B13" s="11">
        <f ca="1">TODAY( )</f>
        <v>42405</v>
      </c>
      <c r="C13" s="58"/>
      <c r="D13" s="58"/>
      <c r="E13" s="97"/>
      <c r="F13" s="98"/>
      <c r="G13" s="98"/>
      <c r="H13" s="98"/>
      <c r="I13" s="99"/>
      <c r="N13" s="55"/>
      <c r="O13" s="55"/>
    </row>
    <row r="15" spans="1:15" x14ac:dyDescent="0.25">
      <c r="A15" s="5" t="s">
        <v>16</v>
      </c>
      <c r="B15" s="5" t="s">
        <v>13</v>
      </c>
      <c r="C15" s="5" t="s">
        <v>17</v>
      </c>
      <c r="D15" s="5" t="s">
        <v>8</v>
      </c>
      <c r="E15" s="5" t="s">
        <v>11</v>
      </c>
      <c r="F15" s="5" t="s">
        <v>3</v>
      </c>
      <c r="G15" s="47" t="s">
        <v>18</v>
      </c>
      <c r="H15" s="5" t="s">
        <v>4</v>
      </c>
      <c r="I15" s="5" t="s">
        <v>5</v>
      </c>
      <c r="N15" s="44" t="s">
        <v>15</v>
      </c>
      <c r="O15" s="44" t="s">
        <v>6</v>
      </c>
    </row>
    <row r="16" spans="1:15" x14ac:dyDescent="0.25">
      <c r="A16" s="13">
        <v>1.2</v>
      </c>
      <c r="B16" s="13">
        <v>0.95</v>
      </c>
      <c r="C16" s="13">
        <f>IF((A16*B16)=0,"",A16*B16)</f>
        <v>1.1399999999999999</v>
      </c>
      <c r="D16" s="7" t="s">
        <v>0</v>
      </c>
      <c r="E16" s="14" t="s">
        <v>26</v>
      </c>
      <c r="F16" s="6">
        <v>1</v>
      </c>
      <c r="G16" s="48">
        <f>IFERROR(N16*3,"")</f>
        <v>420</v>
      </c>
      <c r="H16" s="9">
        <v>0.08</v>
      </c>
      <c r="I16" s="8">
        <f>IFERROR(G16*(1+H16)*F16,"")</f>
        <v>453.6</v>
      </c>
      <c r="N16" s="45">
        <f>IFERROR(VLOOKUP(D16,'Liste item'!$A$2:$C$5,3,0),"")</f>
        <v>140</v>
      </c>
      <c r="O16" s="8">
        <f t="shared" ref="O16:O31" si="0">IFERROR((G16-N16)*F16,"")</f>
        <v>280</v>
      </c>
    </row>
    <row r="17" spans="1:15" x14ac:dyDescent="0.25">
      <c r="A17" s="13">
        <v>1.1000000000000001</v>
      </c>
      <c r="B17" s="13">
        <v>1.1000000000000001</v>
      </c>
      <c r="C17" s="13">
        <f t="shared" ref="C17:C31" si="1">IF((A17*B17)=0,"",A17*B17)</f>
        <v>1.2100000000000002</v>
      </c>
      <c r="D17" s="7" t="s">
        <v>0</v>
      </c>
      <c r="E17" s="14" t="s">
        <v>19</v>
      </c>
      <c r="F17" s="6"/>
      <c r="G17" s="48">
        <f t="shared" ref="G17:G31" si="2">IFERROR(N17*3,"")</f>
        <v>420</v>
      </c>
      <c r="H17" s="9">
        <v>0.08</v>
      </c>
      <c r="I17" s="8">
        <f t="shared" ref="I17:I31" si="3">IFERROR(G17*(1+H17)*F17,"")</f>
        <v>0</v>
      </c>
      <c r="N17" s="45">
        <f>IFERROR(VLOOKUP(D17,'Liste item'!$A$2:$C$5,3,0),"")</f>
        <v>140</v>
      </c>
      <c r="O17" s="8">
        <f t="shared" si="0"/>
        <v>0</v>
      </c>
    </row>
    <row r="18" spans="1:15" x14ac:dyDescent="0.25">
      <c r="A18" s="13"/>
      <c r="B18" s="13"/>
      <c r="C18" s="13" t="str">
        <f t="shared" si="1"/>
        <v/>
      </c>
      <c r="D18" s="7"/>
      <c r="E18" s="14"/>
      <c r="F18" s="6"/>
      <c r="G18" s="48" t="str">
        <f t="shared" si="2"/>
        <v/>
      </c>
      <c r="H18" s="9">
        <v>0.08</v>
      </c>
      <c r="I18" s="8" t="str">
        <f t="shared" si="3"/>
        <v/>
      </c>
      <c r="N18" s="45" t="str">
        <f>IFERROR(VLOOKUP(D18,'Liste item'!$A$2:$C$5,3,0),"")</f>
        <v/>
      </c>
      <c r="O18" s="8" t="str">
        <f t="shared" si="0"/>
        <v/>
      </c>
    </row>
    <row r="19" spans="1:15" x14ac:dyDescent="0.25">
      <c r="A19" s="13"/>
      <c r="B19" s="13"/>
      <c r="C19" s="13" t="str">
        <f t="shared" si="1"/>
        <v/>
      </c>
      <c r="D19" s="7"/>
      <c r="E19" s="14"/>
      <c r="F19" s="6"/>
      <c r="G19" s="48" t="str">
        <f t="shared" si="2"/>
        <v/>
      </c>
      <c r="H19" s="9">
        <v>0.08</v>
      </c>
      <c r="I19" s="8" t="str">
        <f t="shared" si="3"/>
        <v/>
      </c>
      <c r="N19" s="45" t="str">
        <f>IFERROR(VLOOKUP(D19,'Liste item'!$A$2:$C$5,3,0),"")</f>
        <v/>
      </c>
      <c r="O19" s="8" t="str">
        <f t="shared" si="0"/>
        <v/>
      </c>
    </row>
    <row r="20" spans="1:15" x14ac:dyDescent="0.25">
      <c r="A20" s="13"/>
      <c r="B20" s="13"/>
      <c r="C20" s="13" t="str">
        <f t="shared" si="1"/>
        <v/>
      </c>
      <c r="D20" s="7"/>
      <c r="E20" s="14"/>
      <c r="F20" s="6"/>
      <c r="G20" s="48" t="str">
        <f t="shared" si="2"/>
        <v/>
      </c>
      <c r="H20" s="9">
        <v>0.08</v>
      </c>
      <c r="I20" s="8" t="str">
        <f t="shared" si="3"/>
        <v/>
      </c>
      <c r="N20" s="45" t="str">
        <f>IFERROR(VLOOKUP(D20,'Liste item'!$A$2:$C$5,3,0),"")</f>
        <v/>
      </c>
      <c r="O20" s="8" t="str">
        <f t="shared" si="0"/>
        <v/>
      </c>
    </row>
    <row r="21" spans="1:15" x14ac:dyDescent="0.25">
      <c r="A21" s="13"/>
      <c r="B21" s="13"/>
      <c r="C21" s="13" t="str">
        <f t="shared" si="1"/>
        <v/>
      </c>
      <c r="D21" s="7"/>
      <c r="E21" s="14"/>
      <c r="F21" s="6"/>
      <c r="G21" s="48" t="str">
        <f t="shared" si="2"/>
        <v/>
      </c>
      <c r="H21" s="9">
        <v>0.08</v>
      </c>
      <c r="I21" s="8" t="str">
        <f t="shared" si="3"/>
        <v/>
      </c>
      <c r="N21" s="45" t="str">
        <f>IFERROR(VLOOKUP(D21,'Liste item'!$A$2:$C$5,3,0),"")</f>
        <v/>
      </c>
      <c r="O21" s="8" t="str">
        <f t="shared" si="0"/>
        <v/>
      </c>
    </row>
    <row r="22" spans="1:15" x14ac:dyDescent="0.25">
      <c r="A22" s="13"/>
      <c r="B22" s="13"/>
      <c r="C22" s="13" t="str">
        <f t="shared" si="1"/>
        <v/>
      </c>
      <c r="D22" s="7"/>
      <c r="E22" s="14"/>
      <c r="F22" s="6"/>
      <c r="G22" s="48" t="str">
        <f t="shared" si="2"/>
        <v/>
      </c>
      <c r="H22" s="9">
        <v>0.08</v>
      </c>
      <c r="I22" s="8" t="str">
        <f t="shared" si="3"/>
        <v/>
      </c>
      <c r="N22" s="45" t="str">
        <f>IFERROR(VLOOKUP(D22,'Liste item'!$A$2:$C$5,3,0),"")</f>
        <v/>
      </c>
      <c r="O22" s="8" t="str">
        <f t="shared" si="0"/>
        <v/>
      </c>
    </row>
    <row r="23" spans="1:15" x14ac:dyDescent="0.25">
      <c r="A23" s="13"/>
      <c r="B23" s="13"/>
      <c r="C23" s="13" t="str">
        <f t="shared" si="1"/>
        <v/>
      </c>
      <c r="D23" s="7"/>
      <c r="E23" s="14"/>
      <c r="F23" s="6"/>
      <c r="G23" s="48" t="str">
        <f t="shared" si="2"/>
        <v/>
      </c>
      <c r="H23" s="9">
        <v>0.08</v>
      </c>
      <c r="I23" s="8" t="str">
        <f t="shared" si="3"/>
        <v/>
      </c>
      <c r="N23" s="45" t="str">
        <f>IFERROR(VLOOKUP(D23,'Liste item'!$A$2:$C$5,3,0),"")</f>
        <v/>
      </c>
      <c r="O23" s="8" t="str">
        <f t="shared" si="0"/>
        <v/>
      </c>
    </row>
    <row r="24" spans="1:15" x14ac:dyDescent="0.25">
      <c r="A24" s="13"/>
      <c r="B24" s="13"/>
      <c r="C24" s="13" t="str">
        <f t="shared" si="1"/>
        <v/>
      </c>
      <c r="D24" s="7"/>
      <c r="E24" s="14"/>
      <c r="F24" s="6"/>
      <c r="G24" s="48" t="str">
        <f t="shared" si="2"/>
        <v/>
      </c>
      <c r="H24" s="9">
        <v>0.08</v>
      </c>
      <c r="I24" s="8" t="str">
        <f t="shared" si="3"/>
        <v/>
      </c>
      <c r="N24" s="45" t="str">
        <f>IFERROR(VLOOKUP(D24,'Liste item'!$A$2:$C$5,3,0),"")</f>
        <v/>
      </c>
      <c r="O24" s="8" t="str">
        <f t="shared" si="0"/>
        <v/>
      </c>
    </row>
    <row r="25" spans="1:15" x14ac:dyDescent="0.25">
      <c r="A25" s="13"/>
      <c r="B25" s="13"/>
      <c r="C25" s="13" t="str">
        <f t="shared" si="1"/>
        <v/>
      </c>
      <c r="D25" s="7"/>
      <c r="E25" s="14"/>
      <c r="F25" s="6"/>
      <c r="G25" s="48" t="str">
        <f t="shared" si="2"/>
        <v/>
      </c>
      <c r="H25" s="9">
        <v>0.08</v>
      </c>
      <c r="I25" s="8" t="str">
        <f t="shared" si="3"/>
        <v/>
      </c>
      <c r="N25" s="45" t="str">
        <f>IFERROR(VLOOKUP(D25,'Liste item'!$A$2:$C$5,3,0),"")</f>
        <v/>
      </c>
      <c r="O25" s="8" t="str">
        <f t="shared" si="0"/>
        <v/>
      </c>
    </row>
    <row r="26" spans="1:15" x14ac:dyDescent="0.25">
      <c r="A26" s="13"/>
      <c r="B26" s="13"/>
      <c r="C26" s="13" t="str">
        <f t="shared" si="1"/>
        <v/>
      </c>
      <c r="D26" s="7"/>
      <c r="E26" s="14"/>
      <c r="F26" s="6"/>
      <c r="G26" s="48" t="str">
        <f t="shared" si="2"/>
        <v/>
      </c>
      <c r="H26" s="9">
        <v>0.08</v>
      </c>
      <c r="I26" s="8" t="str">
        <f t="shared" si="3"/>
        <v/>
      </c>
      <c r="N26" s="45" t="str">
        <f>IFERROR(VLOOKUP(D26,'Liste item'!$A$2:$C$5,3,0),"")</f>
        <v/>
      </c>
      <c r="O26" s="8" t="str">
        <f t="shared" si="0"/>
        <v/>
      </c>
    </row>
    <row r="27" spans="1:15" x14ac:dyDescent="0.25">
      <c r="A27" s="13"/>
      <c r="B27" s="13"/>
      <c r="C27" s="13" t="str">
        <f t="shared" si="1"/>
        <v/>
      </c>
      <c r="D27" s="7"/>
      <c r="E27" s="14"/>
      <c r="F27" s="6"/>
      <c r="G27" s="48" t="str">
        <f t="shared" si="2"/>
        <v/>
      </c>
      <c r="H27" s="9">
        <v>0.08</v>
      </c>
      <c r="I27" s="8" t="str">
        <f t="shared" si="3"/>
        <v/>
      </c>
      <c r="N27" s="45" t="str">
        <f>IFERROR(VLOOKUP(D27,'Liste item'!$A$2:$C$5,3,0),"")</f>
        <v/>
      </c>
      <c r="O27" s="8" t="str">
        <f t="shared" si="0"/>
        <v/>
      </c>
    </row>
    <row r="28" spans="1:15" x14ac:dyDescent="0.25">
      <c r="A28" s="13"/>
      <c r="B28" s="13"/>
      <c r="C28" s="13" t="str">
        <f t="shared" si="1"/>
        <v/>
      </c>
      <c r="D28" s="7"/>
      <c r="E28" s="14"/>
      <c r="F28" s="6"/>
      <c r="G28" s="48" t="str">
        <f t="shared" si="2"/>
        <v/>
      </c>
      <c r="H28" s="9">
        <v>0.08</v>
      </c>
      <c r="I28" s="8" t="str">
        <f t="shared" si="3"/>
        <v/>
      </c>
      <c r="N28" s="45" t="str">
        <f>IFERROR(VLOOKUP(D28,'Liste item'!$A$2:$C$5,3,0),"")</f>
        <v/>
      </c>
      <c r="O28" s="8" t="str">
        <f t="shared" si="0"/>
        <v/>
      </c>
    </row>
    <row r="29" spans="1:15" x14ac:dyDescent="0.25">
      <c r="A29" s="13"/>
      <c r="B29" s="13"/>
      <c r="C29" s="13" t="str">
        <f t="shared" si="1"/>
        <v/>
      </c>
      <c r="D29" s="7"/>
      <c r="E29" s="14"/>
      <c r="F29" s="6"/>
      <c r="G29" s="48" t="str">
        <f t="shared" si="2"/>
        <v/>
      </c>
      <c r="H29" s="9">
        <v>0.08</v>
      </c>
      <c r="I29" s="8" t="str">
        <f t="shared" si="3"/>
        <v/>
      </c>
      <c r="N29" s="45" t="str">
        <f>IFERROR(VLOOKUP(D29,'Liste item'!$A$2:$C$5,3,0),"")</f>
        <v/>
      </c>
      <c r="O29" s="8" t="str">
        <f t="shared" si="0"/>
        <v/>
      </c>
    </row>
    <row r="30" spans="1:15" x14ac:dyDescent="0.25">
      <c r="A30" s="13"/>
      <c r="B30" s="13"/>
      <c r="C30" s="13" t="str">
        <f t="shared" si="1"/>
        <v/>
      </c>
      <c r="D30" s="7"/>
      <c r="E30" s="14"/>
      <c r="F30" s="6"/>
      <c r="G30" s="48" t="str">
        <f t="shared" si="2"/>
        <v/>
      </c>
      <c r="H30" s="9">
        <v>0.08</v>
      </c>
      <c r="I30" s="8" t="str">
        <f t="shared" si="3"/>
        <v/>
      </c>
      <c r="N30" s="45" t="str">
        <f>IFERROR(VLOOKUP(D30,'Liste item'!$A$2:$C$5,3,0),"")</f>
        <v/>
      </c>
      <c r="O30" s="8" t="str">
        <f t="shared" si="0"/>
        <v/>
      </c>
    </row>
    <row r="31" spans="1:15" x14ac:dyDescent="0.25">
      <c r="A31" s="13"/>
      <c r="B31" s="13"/>
      <c r="C31" s="13" t="str">
        <f t="shared" si="1"/>
        <v/>
      </c>
      <c r="D31" s="7"/>
      <c r="E31" s="14"/>
      <c r="F31" s="6"/>
      <c r="G31" s="48" t="str">
        <f t="shared" si="2"/>
        <v/>
      </c>
      <c r="H31" s="9">
        <v>0.08</v>
      </c>
      <c r="I31" s="8" t="str">
        <f t="shared" si="3"/>
        <v/>
      </c>
      <c r="N31" s="45" t="str">
        <f>IFERROR(VLOOKUP(D31,'Liste item'!$A$2:$C$5,3,0),"")</f>
        <v/>
      </c>
      <c r="O31" s="8" t="str">
        <f t="shared" si="0"/>
        <v/>
      </c>
    </row>
    <row r="32" spans="1:15" x14ac:dyDescent="0.25">
      <c r="A32" s="13"/>
      <c r="B32" s="13"/>
      <c r="C32" s="13" t="str">
        <f>IF((A32*B32)=0,"",A32*B32)</f>
        <v/>
      </c>
      <c r="D32" s="7"/>
      <c r="E32" s="14"/>
      <c r="F32" s="6"/>
      <c r="G32" s="49" t="s">
        <v>14</v>
      </c>
      <c r="H32" s="5"/>
      <c r="I32" s="12" t="s">
        <v>14</v>
      </c>
      <c r="L32" s="54"/>
      <c r="M32" s="52">
        <f>SUM(I16:I32)</f>
        <v>453.6</v>
      </c>
      <c r="N32" s="46" t="s">
        <v>14</v>
      </c>
      <c r="O32" s="46" t="s">
        <v>14</v>
      </c>
    </row>
    <row r="33" spans="1:15" x14ac:dyDescent="0.25">
      <c r="A33" s="10"/>
      <c r="B33" s="10"/>
      <c r="C33" s="10" t="str">
        <f>IF((A33*B33)=0,"",A33*B33)</f>
        <v/>
      </c>
      <c r="D33" s="7"/>
      <c r="E33" s="14"/>
      <c r="F33" s="6"/>
      <c r="G33" s="49">
        <f>SUM(G16:G32)</f>
        <v>840</v>
      </c>
      <c r="H33" s="5"/>
      <c r="I33" s="53">
        <f>M32*M33</f>
        <v>491.24426399999999</v>
      </c>
      <c r="M33">
        <v>1.0829899999999999</v>
      </c>
      <c r="N33" s="45"/>
      <c r="O33" s="46">
        <f>SUM(O16:O32)</f>
        <v>280</v>
      </c>
    </row>
    <row r="34" spans="1:15" x14ac:dyDescent="0.25">
      <c r="F34" s="19"/>
      <c r="G34" s="19"/>
      <c r="H34" s="19"/>
      <c r="K34" s="19"/>
      <c r="N34" s="19"/>
      <c r="O34" s="51"/>
    </row>
    <row r="35" spans="1:15" x14ac:dyDescent="0.25">
      <c r="F35" s="19"/>
      <c r="G35" s="19"/>
      <c r="H35" s="19"/>
      <c r="K35" s="19"/>
      <c r="N35" s="19"/>
      <c r="O35" s="19"/>
    </row>
  </sheetData>
  <mergeCells count="1">
    <mergeCell ref="E12:I13"/>
  </mergeCells>
  <pageMargins left="0.70866141732283472" right="0.70866141732283472" top="0" bottom="0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item'!$F$2:$F$397</xm:f>
          </x14:formula1>
          <xm:sqref>F16:F33</xm:sqref>
        </x14:dataValidation>
        <x14:dataValidation type="list" allowBlank="1" showInputMessage="1" showErrorMessage="1">
          <x14:formula1>
            <xm:f>'Liste item'!$H$2:$H$16</xm:f>
          </x14:formula1>
          <xm:sqref>E16:E33</xm:sqref>
        </x14:dataValidation>
        <x14:dataValidation type="list" allowBlank="1" showInputMessage="1" showErrorMessage="1">
          <x14:formula1>
            <xm:f>'Liste item'!$A$2:$A$5</xm:f>
          </x14:formula1>
          <xm:sqref>D16:D33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35"/>
  <sheetViews>
    <sheetView tabSelected="1" workbookViewId="0">
      <selection activeCell="A17" sqref="A17"/>
    </sheetView>
  </sheetViews>
  <sheetFormatPr baseColWidth="10" defaultRowHeight="15" x14ac:dyDescent="0.25"/>
  <cols>
    <col min="1" max="1" width="8" style="61" customWidth="1"/>
    <col min="2" max="2" width="10.85546875" style="61" customWidth="1"/>
    <col min="3" max="3" width="7.28515625" style="61" customWidth="1"/>
    <col min="4" max="4" width="10.28515625" style="61" customWidth="1"/>
    <col min="5" max="5" width="28.42578125" style="61" customWidth="1"/>
    <col min="6" max="6" width="5.42578125" style="61" customWidth="1"/>
    <col min="7" max="7" width="9.7109375" style="61" customWidth="1"/>
    <col min="8" max="8" width="6.42578125" style="61" customWidth="1"/>
    <col min="9" max="9" width="10.5703125" style="61" customWidth="1"/>
    <col min="10" max="10" width="11.42578125" style="61"/>
    <col min="11" max="11" width="13.28515625" style="61" customWidth="1"/>
    <col min="12" max="12" width="11.85546875" style="61" bestFit="1" customWidth="1"/>
    <col min="13" max="13" width="12.85546875" style="61" customWidth="1"/>
    <col min="14" max="14" width="11.42578125" style="61" customWidth="1"/>
    <col min="15" max="16384" width="11.42578125" style="61"/>
  </cols>
  <sheetData>
    <row r="1" spans="1:15" x14ac:dyDescent="0.25">
      <c r="D1" s="62"/>
      <c r="E1" s="62"/>
      <c r="F1" s="63"/>
      <c r="G1" s="64"/>
      <c r="H1" s="63"/>
      <c r="I1" s="63"/>
      <c r="N1" s="63"/>
    </row>
    <row r="2" spans="1:15" x14ac:dyDescent="0.25">
      <c r="D2" s="62"/>
      <c r="E2" s="62"/>
      <c r="F2" s="63"/>
      <c r="G2" s="64"/>
      <c r="H2" s="63"/>
      <c r="I2" s="63"/>
      <c r="N2" s="63"/>
    </row>
    <row r="3" spans="1:15" x14ac:dyDescent="0.25">
      <c r="D3" s="62"/>
      <c r="E3" s="62"/>
      <c r="F3" s="63"/>
      <c r="G3" s="64"/>
      <c r="H3" s="63"/>
      <c r="I3" s="63"/>
      <c r="N3" s="63"/>
    </row>
    <row r="4" spans="1:15" x14ac:dyDescent="0.25">
      <c r="D4" s="62"/>
      <c r="E4" s="62"/>
      <c r="F4" s="63"/>
      <c r="G4" s="64"/>
      <c r="H4" s="63"/>
      <c r="I4" s="63"/>
      <c r="N4" s="63"/>
    </row>
    <row r="5" spans="1:15" x14ac:dyDescent="0.25">
      <c r="D5" s="62"/>
      <c r="E5" s="62"/>
      <c r="F5" s="62"/>
      <c r="G5" s="62"/>
      <c r="H5" s="62"/>
      <c r="N5" s="62"/>
    </row>
    <row r="6" spans="1:15" x14ac:dyDescent="0.25">
      <c r="D6" s="62"/>
      <c r="E6" s="62"/>
      <c r="F6" s="62"/>
      <c r="G6" s="62"/>
      <c r="H6" s="62"/>
      <c r="N6" s="62"/>
    </row>
    <row r="7" spans="1:15" x14ac:dyDescent="0.25">
      <c r="D7" s="62"/>
      <c r="E7" s="62"/>
      <c r="F7" s="63"/>
      <c r="G7" s="62"/>
      <c r="H7" s="62"/>
      <c r="N7" s="62"/>
    </row>
    <row r="8" spans="1:15" x14ac:dyDescent="0.25">
      <c r="D8" s="62"/>
      <c r="E8" s="62"/>
      <c r="F8" s="62"/>
      <c r="G8" s="62"/>
      <c r="H8" s="62"/>
      <c r="N8" s="62"/>
    </row>
    <row r="9" spans="1:15" x14ac:dyDescent="0.25">
      <c r="B9" s="65"/>
      <c r="D9" s="62"/>
      <c r="E9" s="62"/>
      <c r="F9" s="62"/>
      <c r="G9" s="62"/>
      <c r="H9" s="62"/>
      <c r="N9" s="62"/>
    </row>
    <row r="10" spans="1:15" x14ac:dyDescent="0.25">
      <c r="B10" s="65"/>
      <c r="D10" s="62"/>
      <c r="E10" s="62"/>
      <c r="F10" s="62"/>
      <c r="G10" s="62"/>
      <c r="H10" s="62"/>
      <c r="N10" s="62"/>
    </row>
    <row r="11" spans="1:15" x14ac:dyDescent="0.25">
      <c r="B11" s="66"/>
      <c r="C11" s="66"/>
    </row>
    <row r="12" spans="1:15" ht="18.75" x14ac:dyDescent="0.25">
      <c r="A12" s="67" t="s">
        <v>9</v>
      </c>
      <c r="B12" s="68">
        <v>50116021</v>
      </c>
      <c r="C12" s="67"/>
      <c r="D12" s="67"/>
      <c r="E12" s="100" t="s">
        <v>12</v>
      </c>
      <c r="F12" s="101"/>
      <c r="G12" s="101"/>
      <c r="H12" s="101"/>
      <c r="I12" s="101"/>
      <c r="L12" s="69"/>
      <c r="M12" s="70"/>
      <c r="N12" s="71"/>
      <c r="O12" s="71"/>
    </row>
    <row r="13" spans="1:15" ht="15" customHeight="1" x14ac:dyDescent="0.25">
      <c r="A13" s="67" t="s">
        <v>10</v>
      </c>
      <c r="B13" s="72">
        <f ca="1">TODAY( )</f>
        <v>42405</v>
      </c>
      <c r="C13" s="67"/>
      <c r="D13" s="67"/>
      <c r="E13" s="101"/>
      <c r="F13" s="101"/>
      <c r="G13" s="101"/>
      <c r="H13" s="101"/>
      <c r="I13" s="101"/>
      <c r="N13" s="71"/>
      <c r="O13" s="71"/>
    </row>
    <row r="15" spans="1:15" x14ac:dyDescent="0.25">
      <c r="A15" s="67" t="s">
        <v>16</v>
      </c>
      <c r="B15" s="67" t="s">
        <v>13</v>
      </c>
      <c r="C15" s="67" t="s">
        <v>17</v>
      </c>
      <c r="D15" s="67" t="s">
        <v>8</v>
      </c>
      <c r="E15" s="67" t="s">
        <v>11</v>
      </c>
      <c r="F15" s="67" t="s">
        <v>35</v>
      </c>
      <c r="G15" s="73" t="s">
        <v>18</v>
      </c>
      <c r="H15" s="67" t="s">
        <v>4</v>
      </c>
      <c r="I15" s="67" t="s">
        <v>5</v>
      </c>
      <c r="N15" s="74" t="s">
        <v>15</v>
      </c>
      <c r="O15" s="74" t="s">
        <v>6</v>
      </c>
    </row>
    <row r="16" spans="1:15" x14ac:dyDescent="0.25">
      <c r="A16" s="75">
        <v>1</v>
      </c>
      <c r="B16" s="75">
        <v>1</v>
      </c>
      <c r="C16" s="76">
        <f>IF((A16*B16)=0,"",A16*B16)</f>
        <v>1</v>
      </c>
      <c r="D16" s="77" t="s">
        <v>0</v>
      </c>
      <c r="E16" s="78" t="s">
        <v>19</v>
      </c>
      <c r="F16" s="69">
        <v>1</v>
      </c>
      <c r="G16" s="79">
        <f>IFERROR(C16*N16*3,"")</f>
        <v>420</v>
      </c>
      <c r="H16" s="80">
        <v>0.08</v>
      </c>
      <c r="I16" s="81">
        <f>IFERROR(G16*(1+H16)*F16,"")</f>
        <v>453.6</v>
      </c>
      <c r="N16" s="82">
        <f>IFERROR(VLOOKUP(D16,'Liste item'!$A$2:$C$5,3,0),"")</f>
        <v>140</v>
      </c>
      <c r="O16" s="83">
        <f>IFERROR((G16-(C16*N16))*F16,"")</f>
        <v>280</v>
      </c>
    </row>
    <row r="17" spans="1:16" x14ac:dyDescent="0.25">
      <c r="A17" s="75"/>
      <c r="B17" s="75"/>
      <c r="C17" s="76" t="str">
        <f t="shared" ref="C17:C31" si="0">IF((A17*B17)=0,"",A17*B17)</f>
        <v/>
      </c>
      <c r="D17" s="77"/>
      <c r="E17" s="78"/>
      <c r="F17" s="69"/>
      <c r="G17" s="79" t="str">
        <f t="shared" ref="G17:G31" si="1">IFERROR(C17*N17*3,"")</f>
        <v/>
      </c>
      <c r="H17" s="80">
        <v>0.08</v>
      </c>
      <c r="I17" s="81" t="str">
        <f t="shared" ref="I17:I31" si="2">IFERROR(G17*(1+H17)*F17,"")</f>
        <v/>
      </c>
      <c r="N17" s="82" t="str">
        <f>IFERROR(VLOOKUP(D17,'Liste item'!$A$2:$C$5,3,0),"")</f>
        <v/>
      </c>
      <c r="O17" s="83" t="str">
        <f t="shared" ref="O17:O31" si="3">IFERROR((G17-(C17*N17))*F17,"")</f>
        <v/>
      </c>
      <c r="P17" s="84"/>
    </row>
    <row r="18" spans="1:16" x14ac:dyDescent="0.25">
      <c r="A18" s="75"/>
      <c r="B18" s="75"/>
      <c r="C18" s="76" t="str">
        <f t="shared" si="0"/>
        <v/>
      </c>
      <c r="D18" s="77"/>
      <c r="E18" s="78"/>
      <c r="F18" s="69"/>
      <c r="G18" s="79" t="str">
        <f t="shared" si="1"/>
        <v/>
      </c>
      <c r="H18" s="80">
        <v>0.08</v>
      </c>
      <c r="I18" s="81" t="str">
        <f t="shared" si="2"/>
        <v/>
      </c>
      <c r="N18" s="82" t="str">
        <f>IFERROR(VLOOKUP(D18,'Liste item'!$A$2:$C$5,3,0),"")</f>
        <v/>
      </c>
      <c r="O18" s="83" t="str">
        <f t="shared" si="3"/>
        <v/>
      </c>
      <c r="P18" s="84"/>
    </row>
    <row r="19" spans="1:16" x14ac:dyDescent="0.25">
      <c r="A19" s="75"/>
      <c r="B19" s="75"/>
      <c r="C19" s="76" t="str">
        <f t="shared" si="0"/>
        <v/>
      </c>
      <c r="D19" s="77"/>
      <c r="E19" s="78"/>
      <c r="F19" s="69"/>
      <c r="G19" s="79" t="str">
        <f t="shared" si="1"/>
        <v/>
      </c>
      <c r="H19" s="80">
        <v>0.08</v>
      </c>
      <c r="I19" s="81" t="str">
        <f t="shared" si="2"/>
        <v/>
      </c>
      <c r="N19" s="82" t="str">
        <f>IFERROR(VLOOKUP(D19,'Liste item'!$A$2:$C$5,3,0),"")</f>
        <v/>
      </c>
      <c r="O19" s="83" t="str">
        <f t="shared" si="3"/>
        <v/>
      </c>
      <c r="P19" s="84" t="str">
        <f t="shared" ref="P19:P31" si="4">IFERROR((G19-(C19*N19))*F19,"")</f>
        <v/>
      </c>
    </row>
    <row r="20" spans="1:16" x14ac:dyDescent="0.25">
      <c r="A20" s="75"/>
      <c r="B20" s="75"/>
      <c r="C20" s="76" t="str">
        <f t="shared" si="0"/>
        <v/>
      </c>
      <c r="D20" s="77"/>
      <c r="E20" s="78"/>
      <c r="F20" s="69"/>
      <c r="G20" s="79" t="str">
        <f t="shared" si="1"/>
        <v/>
      </c>
      <c r="H20" s="80">
        <v>0.08</v>
      </c>
      <c r="I20" s="81" t="str">
        <f t="shared" si="2"/>
        <v/>
      </c>
      <c r="N20" s="82" t="str">
        <f>IFERROR(VLOOKUP(D20,'Liste item'!$A$2:$C$5,3,0),"")</f>
        <v/>
      </c>
      <c r="O20" s="83" t="str">
        <f t="shared" si="3"/>
        <v/>
      </c>
      <c r="P20" s="84" t="str">
        <f t="shared" si="4"/>
        <v/>
      </c>
    </row>
    <row r="21" spans="1:16" x14ac:dyDescent="0.25">
      <c r="A21" s="75"/>
      <c r="B21" s="75"/>
      <c r="C21" s="76" t="str">
        <f t="shared" si="0"/>
        <v/>
      </c>
      <c r="D21" s="77"/>
      <c r="E21" s="78"/>
      <c r="F21" s="69"/>
      <c r="G21" s="79" t="str">
        <f t="shared" si="1"/>
        <v/>
      </c>
      <c r="H21" s="80">
        <v>0.08</v>
      </c>
      <c r="I21" s="81" t="str">
        <f t="shared" si="2"/>
        <v/>
      </c>
      <c r="N21" s="82" t="str">
        <f>IFERROR(VLOOKUP(D21,'Liste item'!$A$2:$C$5,3,0),"")</f>
        <v/>
      </c>
      <c r="O21" s="83" t="str">
        <f t="shared" si="3"/>
        <v/>
      </c>
      <c r="P21" s="84" t="str">
        <f t="shared" si="4"/>
        <v/>
      </c>
    </row>
    <row r="22" spans="1:16" x14ac:dyDescent="0.25">
      <c r="A22" s="75"/>
      <c r="B22" s="75"/>
      <c r="C22" s="76" t="str">
        <f t="shared" si="0"/>
        <v/>
      </c>
      <c r="D22" s="77"/>
      <c r="E22" s="78"/>
      <c r="F22" s="69"/>
      <c r="G22" s="79" t="str">
        <f t="shared" si="1"/>
        <v/>
      </c>
      <c r="H22" s="80">
        <v>0.08</v>
      </c>
      <c r="I22" s="81" t="str">
        <f t="shared" si="2"/>
        <v/>
      </c>
      <c r="N22" s="82" t="str">
        <f>IFERROR(VLOOKUP(D22,'Liste item'!$A$2:$C$5,3,0),"")</f>
        <v/>
      </c>
      <c r="O22" s="83" t="str">
        <f t="shared" si="3"/>
        <v/>
      </c>
      <c r="P22" s="84" t="str">
        <f t="shared" si="4"/>
        <v/>
      </c>
    </row>
    <row r="23" spans="1:16" x14ac:dyDescent="0.25">
      <c r="A23" s="75"/>
      <c r="B23" s="75"/>
      <c r="C23" s="76" t="str">
        <f t="shared" si="0"/>
        <v/>
      </c>
      <c r="D23" s="77"/>
      <c r="E23" s="78"/>
      <c r="F23" s="69"/>
      <c r="G23" s="79" t="str">
        <f t="shared" si="1"/>
        <v/>
      </c>
      <c r="H23" s="80">
        <v>0.08</v>
      </c>
      <c r="I23" s="81" t="str">
        <f t="shared" si="2"/>
        <v/>
      </c>
      <c r="N23" s="82" t="str">
        <f>IFERROR(VLOOKUP(D23,'Liste item'!$A$2:$C$5,3,0),"")</f>
        <v/>
      </c>
      <c r="O23" s="83" t="str">
        <f t="shared" si="3"/>
        <v/>
      </c>
      <c r="P23" s="84" t="str">
        <f t="shared" si="4"/>
        <v/>
      </c>
    </row>
    <row r="24" spans="1:16" x14ac:dyDescent="0.25">
      <c r="A24" s="75"/>
      <c r="B24" s="75"/>
      <c r="C24" s="76" t="str">
        <f t="shared" si="0"/>
        <v/>
      </c>
      <c r="D24" s="77"/>
      <c r="E24" s="78"/>
      <c r="F24" s="69"/>
      <c r="G24" s="79" t="str">
        <f t="shared" si="1"/>
        <v/>
      </c>
      <c r="H24" s="80">
        <v>0.08</v>
      </c>
      <c r="I24" s="81" t="str">
        <f t="shared" si="2"/>
        <v/>
      </c>
      <c r="N24" s="82" t="str">
        <f>IFERROR(VLOOKUP(D24,'Liste item'!$A$2:$C$5,3,0),"")</f>
        <v/>
      </c>
      <c r="O24" s="83" t="str">
        <f t="shared" si="3"/>
        <v/>
      </c>
      <c r="P24" s="84" t="str">
        <f t="shared" si="4"/>
        <v/>
      </c>
    </row>
    <row r="25" spans="1:16" x14ac:dyDescent="0.25">
      <c r="A25" s="75"/>
      <c r="B25" s="75"/>
      <c r="C25" s="76" t="str">
        <f t="shared" si="0"/>
        <v/>
      </c>
      <c r="D25" s="77"/>
      <c r="E25" s="78"/>
      <c r="F25" s="69"/>
      <c r="G25" s="79" t="str">
        <f t="shared" si="1"/>
        <v/>
      </c>
      <c r="H25" s="80">
        <v>0.08</v>
      </c>
      <c r="I25" s="81" t="str">
        <f t="shared" si="2"/>
        <v/>
      </c>
      <c r="N25" s="82" t="str">
        <f>IFERROR(VLOOKUP(D25,'Liste item'!$A$2:$C$5,3,0),"")</f>
        <v/>
      </c>
      <c r="O25" s="83" t="str">
        <f t="shared" si="3"/>
        <v/>
      </c>
      <c r="P25" s="84" t="str">
        <f t="shared" si="4"/>
        <v/>
      </c>
    </row>
    <row r="26" spans="1:16" x14ac:dyDescent="0.25">
      <c r="A26" s="75"/>
      <c r="B26" s="75"/>
      <c r="C26" s="76" t="str">
        <f t="shared" si="0"/>
        <v/>
      </c>
      <c r="D26" s="77"/>
      <c r="E26" s="78"/>
      <c r="F26" s="69"/>
      <c r="G26" s="79" t="str">
        <f t="shared" si="1"/>
        <v/>
      </c>
      <c r="H26" s="80">
        <v>0.08</v>
      </c>
      <c r="I26" s="81" t="str">
        <f t="shared" si="2"/>
        <v/>
      </c>
      <c r="N26" s="82" t="str">
        <f>IFERROR(VLOOKUP(D26,'Liste item'!$A$2:$C$5,3,0),"")</f>
        <v/>
      </c>
      <c r="O26" s="83" t="str">
        <f t="shared" si="3"/>
        <v/>
      </c>
      <c r="P26" s="84" t="str">
        <f t="shared" si="4"/>
        <v/>
      </c>
    </row>
    <row r="27" spans="1:16" x14ac:dyDescent="0.25">
      <c r="A27" s="75"/>
      <c r="B27" s="75"/>
      <c r="C27" s="76" t="str">
        <f t="shared" si="0"/>
        <v/>
      </c>
      <c r="D27" s="77"/>
      <c r="E27" s="78"/>
      <c r="F27" s="69"/>
      <c r="G27" s="79" t="str">
        <f t="shared" si="1"/>
        <v/>
      </c>
      <c r="H27" s="80">
        <v>0.08</v>
      </c>
      <c r="I27" s="81" t="str">
        <f t="shared" si="2"/>
        <v/>
      </c>
      <c r="N27" s="82" t="str">
        <f>IFERROR(VLOOKUP(D27,'Liste item'!$A$2:$C$5,3,0),"")</f>
        <v/>
      </c>
      <c r="O27" s="83" t="str">
        <f t="shared" si="3"/>
        <v/>
      </c>
      <c r="P27" s="84" t="str">
        <f t="shared" si="4"/>
        <v/>
      </c>
    </row>
    <row r="28" spans="1:16" x14ac:dyDescent="0.25">
      <c r="A28" s="75"/>
      <c r="B28" s="75"/>
      <c r="C28" s="76" t="str">
        <f t="shared" si="0"/>
        <v/>
      </c>
      <c r="D28" s="77"/>
      <c r="E28" s="78"/>
      <c r="F28" s="69"/>
      <c r="G28" s="79" t="str">
        <f t="shared" si="1"/>
        <v/>
      </c>
      <c r="H28" s="80">
        <v>0.08</v>
      </c>
      <c r="I28" s="81" t="str">
        <f t="shared" si="2"/>
        <v/>
      </c>
      <c r="N28" s="82" t="str">
        <f>IFERROR(VLOOKUP(D28,'Liste item'!$A$2:$C$5,3,0),"")</f>
        <v/>
      </c>
      <c r="O28" s="83" t="str">
        <f t="shared" si="3"/>
        <v/>
      </c>
      <c r="P28" s="84" t="str">
        <f t="shared" si="4"/>
        <v/>
      </c>
    </row>
    <row r="29" spans="1:16" x14ac:dyDescent="0.25">
      <c r="A29" s="75"/>
      <c r="B29" s="75"/>
      <c r="C29" s="76" t="str">
        <f t="shared" si="0"/>
        <v/>
      </c>
      <c r="D29" s="77"/>
      <c r="E29" s="78"/>
      <c r="F29" s="69"/>
      <c r="G29" s="79" t="str">
        <f t="shared" si="1"/>
        <v/>
      </c>
      <c r="H29" s="80">
        <v>0.08</v>
      </c>
      <c r="I29" s="81" t="str">
        <f t="shared" si="2"/>
        <v/>
      </c>
      <c r="N29" s="82" t="str">
        <f>IFERROR(VLOOKUP(D29,'Liste item'!$A$2:$C$5,3,0),"")</f>
        <v/>
      </c>
      <c r="O29" s="83" t="str">
        <f t="shared" si="3"/>
        <v/>
      </c>
      <c r="P29" s="84" t="str">
        <f t="shared" si="4"/>
        <v/>
      </c>
    </row>
    <row r="30" spans="1:16" x14ac:dyDescent="0.25">
      <c r="A30" s="75"/>
      <c r="B30" s="75"/>
      <c r="C30" s="76" t="str">
        <f t="shared" si="0"/>
        <v/>
      </c>
      <c r="D30" s="77"/>
      <c r="E30" s="78"/>
      <c r="F30" s="69"/>
      <c r="G30" s="79" t="str">
        <f t="shared" si="1"/>
        <v/>
      </c>
      <c r="H30" s="80">
        <v>0.08</v>
      </c>
      <c r="I30" s="81" t="str">
        <f t="shared" si="2"/>
        <v/>
      </c>
      <c r="N30" s="82" t="str">
        <f>IFERROR(VLOOKUP(D30,'Liste item'!$A$2:$C$5,3,0),"")</f>
        <v/>
      </c>
      <c r="O30" s="83" t="str">
        <f t="shared" si="3"/>
        <v/>
      </c>
      <c r="P30" s="84" t="str">
        <f t="shared" si="4"/>
        <v/>
      </c>
    </row>
    <row r="31" spans="1:16" x14ac:dyDescent="0.25">
      <c r="A31" s="75"/>
      <c r="B31" s="75"/>
      <c r="C31" s="76" t="str">
        <f t="shared" si="0"/>
        <v/>
      </c>
      <c r="D31" s="77"/>
      <c r="E31" s="78"/>
      <c r="F31" s="69"/>
      <c r="G31" s="79" t="str">
        <f t="shared" si="1"/>
        <v/>
      </c>
      <c r="H31" s="80">
        <v>0.08</v>
      </c>
      <c r="I31" s="81" t="str">
        <f t="shared" si="2"/>
        <v/>
      </c>
      <c r="N31" s="82" t="str">
        <f>IFERROR(VLOOKUP(D31,'Liste item'!$A$2:$C$5,3,0),"")</f>
        <v/>
      </c>
      <c r="O31" s="83" t="str">
        <f t="shared" si="3"/>
        <v/>
      </c>
      <c r="P31" s="84" t="str">
        <f t="shared" si="4"/>
        <v/>
      </c>
    </row>
    <row r="32" spans="1:16" x14ac:dyDescent="0.25">
      <c r="A32" s="75"/>
      <c r="B32" s="75"/>
      <c r="C32" s="76" t="str">
        <f>IF((A32*B32)=0,"",A32*B32)</f>
        <v/>
      </c>
      <c r="D32" s="77"/>
      <c r="E32" s="78"/>
      <c r="F32" s="69"/>
      <c r="G32" s="85" t="s">
        <v>14</v>
      </c>
      <c r="H32" s="67"/>
      <c r="I32" s="86" t="s">
        <v>14</v>
      </c>
      <c r="L32" s="87"/>
      <c r="M32" s="88">
        <f>SUM(I16:I32)</f>
        <v>453.6</v>
      </c>
      <c r="N32" s="89" t="s">
        <v>14</v>
      </c>
      <c r="O32" s="89" t="s">
        <v>14</v>
      </c>
    </row>
    <row r="33" spans="1:15" x14ac:dyDescent="0.25">
      <c r="A33" s="90"/>
      <c r="B33" s="90"/>
      <c r="C33" s="91" t="str">
        <f>IF((A33*B33)=0,"",A33*B33)</f>
        <v/>
      </c>
      <c r="D33" s="77"/>
      <c r="E33" s="78"/>
      <c r="F33" s="69"/>
      <c r="G33" s="85">
        <f>SUM(G16:G32)</f>
        <v>420</v>
      </c>
      <c r="H33" s="67"/>
      <c r="I33" s="92">
        <f>M32*M33</f>
        <v>498.96000000000009</v>
      </c>
      <c r="M33" s="61">
        <v>1.1000000000000001</v>
      </c>
      <c r="N33" s="82"/>
      <c r="O33" s="89">
        <f>SUM(O16:O32)</f>
        <v>280</v>
      </c>
    </row>
    <row r="34" spans="1:15" x14ac:dyDescent="0.25">
      <c r="F34" s="66"/>
      <c r="G34" s="66"/>
      <c r="H34" s="66"/>
      <c r="K34" s="66"/>
      <c r="N34" s="66"/>
      <c r="O34" s="93"/>
    </row>
    <row r="35" spans="1:15" x14ac:dyDescent="0.25">
      <c r="F35" s="66"/>
      <c r="G35" s="66"/>
      <c r="H35" s="66"/>
      <c r="K35" s="66"/>
      <c r="N35" s="66"/>
      <c r="O35" s="66"/>
    </row>
  </sheetData>
  <sheetProtection sheet="1" objects="1" scenarios="1"/>
  <mergeCells count="1">
    <mergeCell ref="E12:I13"/>
  </mergeCells>
  <pageMargins left="0.25" right="0.25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item'!$A$2:$A$5</xm:f>
          </x14:formula1>
          <xm:sqref>D16:D33</xm:sqref>
        </x14:dataValidation>
        <x14:dataValidation type="list" allowBlank="1" showInputMessage="1" showErrorMessage="1">
          <x14:formula1>
            <xm:f>'Liste item'!$H$2:$H$16</xm:f>
          </x14:formula1>
          <xm:sqref>E16:E33</xm:sqref>
        </x14:dataValidation>
        <x14:dataValidation type="list" allowBlank="1" showInputMessage="1" showErrorMessage="1">
          <x14:formula1>
            <xm:f>'Liste item'!$F$2:$F$397</xm:f>
          </x14:formula1>
          <xm:sqref>F16:F33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35"/>
  <sheetViews>
    <sheetView workbookViewId="0"/>
  </sheetViews>
  <sheetFormatPr baseColWidth="10" defaultRowHeight="15" x14ac:dyDescent="0.25"/>
  <cols>
    <col min="1" max="1" width="8" customWidth="1"/>
    <col min="2" max="2" width="10.85546875" customWidth="1"/>
    <col min="3" max="3" width="7.28515625" customWidth="1"/>
    <col min="4" max="4" width="10.28515625" customWidth="1"/>
    <col min="5" max="5" width="28.42578125" customWidth="1"/>
    <col min="6" max="6" width="5.42578125" customWidth="1"/>
    <col min="7" max="7" width="9.7109375" customWidth="1"/>
    <col min="8" max="8" width="6.42578125" customWidth="1"/>
    <col min="9" max="9" width="10.5703125" customWidth="1"/>
    <col min="11" max="11" width="13.28515625" customWidth="1"/>
    <col min="12" max="12" width="11.85546875" bestFit="1" customWidth="1"/>
    <col min="13" max="13" width="12.85546875" customWidth="1"/>
    <col min="14" max="14" width="11.42578125" customWidth="1"/>
  </cols>
  <sheetData>
    <row r="1" spans="1:15" x14ac:dyDescent="0.25">
      <c r="D1" s="16"/>
      <c r="E1" s="16"/>
      <c r="F1" s="17"/>
      <c r="G1" s="18"/>
      <c r="H1" s="17"/>
      <c r="I1" s="17"/>
      <c r="N1" s="17"/>
    </row>
    <row r="2" spans="1:15" x14ac:dyDescent="0.25">
      <c r="D2" s="16"/>
      <c r="E2" s="16"/>
      <c r="F2" s="17"/>
      <c r="G2" s="18"/>
      <c r="H2" s="17"/>
      <c r="I2" s="17"/>
      <c r="N2" s="17"/>
    </row>
    <row r="3" spans="1:15" x14ac:dyDescent="0.25">
      <c r="D3" s="16"/>
      <c r="E3" s="16"/>
      <c r="F3" s="17"/>
      <c r="G3" s="18"/>
      <c r="H3" s="17"/>
      <c r="I3" s="17"/>
      <c r="N3" s="17"/>
    </row>
    <row r="4" spans="1:15" x14ac:dyDescent="0.25">
      <c r="D4" s="16"/>
      <c r="E4" s="16"/>
      <c r="F4" s="17"/>
      <c r="G4" s="18"/>
      <c r="H4" s="17"/>
      <c r="I4" s="17"/>
      <c r="N4" s="17"/>
    </row>
    <row r="5" spans="1:15" x14ac:dyDescent="0.25">
      <c r="D5" s="16"/>
      <c r="E5" s="16"/>
      <c r="F5" s="16"/>
      <c r="G5" s="16"/>
      <c r="H5" s="16"/>
      <c r="N5" s="16"/>
    </row>
    <row r="6" spans="1:15" x14ac:dyDescent="0.25">
      <c r="D6" s="16"/>
      <c r="E6" s="16"/>
      <c r="F6" s="16"/>
      <c r="G6" s="16"/>
      <c r="H6" s="16"/>
      <c r="N6" s="16"/>
    </row>
    <row r="7" spans="1:15" x14ac:dyDescent="0.25">
      <c r="D7" s="16"/>
      <c r="E7" s="16"/>
      <c r="F7" s="17"/>
      <c r="G7" s="16"/>
      <c r="H7" s="16"/>
      <c r="N7" s="16"/>
    </row>
    <row r="8" spans="1:15" x14ac:dyDescent="0.25">
      <c r="D8" s="16"/>
      <c r="E8" s="16"/>
      <c r="F8" s="16"/>
      <c r="G8" s="16"/>
      <c r="H8" s="16"/>
      <c r="N8" s="16"/>
    </row>
    <row r="9" spans="1:15" x14ac:dyDescent="0.25">
      <c r="B9" s="3"/>
      <c r="D9" s="16"/>
      <c r="E9" s="16"/>
      <c r="F9" s="16"/>
      <c r="G9" s="16"/>
      <c r="H9" s="16"/>
      <c r="N9" s="16"/>
    </row>
    <row r="10" spans="1:15" x14ac:dyDescent="0.25">
      <c r="B10" s="3"/>
      <c r="D10" s="16"/>
      <c r="E10" s="16"/>
      <c r="F10" s="16"/>
      <c r="G10" s="16"/>
      <c r="H10" s="16"/>
      <c r="N10" s="16"/>
    </row>
    <row r="11" spans="1:15" x14ac:dyDescent="0.25">
      <c r="B11" s="19"/>
      <c r="C11" s="19"/>
    </row>
    <row r="12" spans="1:15" ht="18.75" x14ac:dyDescent="0.25">
      <c r="A12" s="5" t="s">
        <v>9</v>
      </c>
      <c r="B12" s="56">
        <v>50116014</v>
      </c>
      <c r="C12" s="4"/>
      <c r="D12" s="4"/>
      <c r="E12" s="94" t="s">
        <v>12</v>
      </c>
      <c r="F12" s="95"/>
      <c r="G12" s="95"/>
      <c r="H12" s="95"/>
      <c r="I12" s="102"/>
      <c r="L12" s="1"/>
      <c r="M12" s="2"/>
      <c r="N12" s="55"/>
      <c r="O12" s="55"/>
    </row>
    <row r="13" spans="1:15" ht="15" customHeight="1" x14ac:dyDescent="0.25">
      <c r="A13" s="5" t="s">
        <v>10</v>
      </c>
      <c r="B13" s="11">
        <f ca="1">TODAY( )</f>
        <v>42405</v>
      </c>
      <c r="C13" s="4"/>
      <c r="D13" s="4"/>
      <c r="E13" s="97"/>
      <c r="F13" s="98"/>
      <c r="G13" s="98"/>
      <c r="H13" s="98"/>
      <c r="I13" s="103"/>
      <c r="N13" s="55"/>
      <c r="O13" s="55"/>
    </row>
    <row r="15" spans="1:15" x14ac:dyDescent="0.25">
      <c r="A15" s="5" t="s">
        <v>16</v>
      </c>
      <c r="B15" s="5" t="s">
        <v>13</v>
      </c>
      <c r="C15" s="5" t="s">
        <v>17</v>
      </c>
      <c r="D15" s="5" t="s">
        <v>8</v>
      </c>
      <c r="E15" s="5" t="s">
        <v>11</v>
      </c>
      <c r="F15" s="5" t="s">
        <v>35</v>
      </c>
      <c r="G15" s="47" t="s">
        <v>18</v>
      </c>
      <c r="H15" s="5" t="s">
        <v>4</v>
      </c>
      <c r="I15" s="5" t="s">
        <v>5</v>
      </c>
      <c r="N15" s="44" t="s">
        <v>15</v>
      </c>
      <c r="O15" s="44" t="s">
        <v>6</v>
      </c>
    </row>
    <row r="16" spans="1:15" x14ac:dyDescent="0.25">
      <c r="A16" s="13">
        <v>1.83</v>
      </c>
      <c r="B16" s="13">
        <v>1.26</v>
      </c>
      <c r="C16" s="13">
        <f>IF((A16*B16)=0,"",A16*B16)</f>
        <v>2.3058000000000001</v>
      </c>
      <c r="D16" s="7" t="s">
        <v>0</v>
      </c>
      <c r="E16" s="14" t="s">
        <v>19</v>
      </c>
      <c r="F16" s="6">
        <v>1</v>
      </c>
      <c r="G16" s="48">
        <f>IFERROR(C16*N16*3,"")</f>
        <v>968.43600000000004</v>
      </c>
      <c r="H16" s="9">
        <v>0.08</v>
      </c>
      <c r="I16" s="8">
        <f>IFERROR(G16*(1+H16)*F16,"")</f>
        <v>1045.9108800000001</v>
      </c>
      <c r="N16" s="45">
        <f>IFERROR(VLOOKUP(D16,'Liste item'!$A$2:$C$5,3,0),"")</f>
        <v>140</v>
      </c>
      <c r="O16" s="8">
        <f t="shared" ref="O16:O31" si="0">IFERROR((G16-N16)*F16,"")</f>
        <v>828.43600000000004</v>
      </c>
    </row>
    <row r="17" spans="1:15" x14ac:dyDescent="0.25">
      <c r="A17" s="13">
        <v>0.49</v>
      </c>
      <c r="B17" s="13">
        <v>0.81</v>
      </c>
      <c r="C17" s="13">
        <f t="shared" ref="C17:C33" si="1">IF((A17*B17)=0,"",A17*B17)</f>
        <v>0.39690000000000003</v>
      </c>
      <c r="D17" s="7" t="s">
        <v>0</v>
      </c>
      <c r="E17" s="14" t="s">
        <v>19</v>
      </c>
      <c r="F17" s="6">
        <v>1</v>
      </c>
      <c r="G17" s="48">
        <f t="shared" ref="G17:G31" si="2">IFERROR(C17*N17*3,"")</f>
        <v>166.69800000000001</v>
      </c>
      <c r="H17" s="9">
        <v>0.08</v>
      </c>
      <c r="I17" s="8">
        <f t="shared" ref="I17:I31" si="3">IFERROR(G17*(1+H17)*F17,"")</f>
        <v>180.03384000000003</v>
      </c>
      <c r="N17" s="45">
        <f>IFERROR(VLOOKUP(D17,'Liste item'!$A$2:$C$5,3,0),"")</f>
        <v>140</v>
      </c>
      <c r="O17" s="8">
        <f t="shared" si="0"/>
        <v>26.698000000000008</v>
      </c>
    </row>
    <row r="18" spans="1:15" x14ac:dyDescent="0.25">
      <c r="A18" s="13">
        <v>1.01</v>
      </c>
      <c r="B18" s="13">
        <v>0.82</v>
      </c>
      <c r="C18" s="13">
        <f t="shared" si="1"/>
        <v>0.82819999999999994</v>
      </c>
      <c r="D18" s="7" t="s">
        <v>0</v>
      </c>
      <c r="E18" s="14" t="s">
        <v>31</v>
      </c>
      <c r="F18" s="6">
        <v>1</v>
      </c>
      <c r="G18" s="48">
        <f t="shared" si="2"/>
        <v>347.84399999999999</v>
      </c>
      <c r="H18" s="9">
        <v>0.08</v>
      </c>
      <c r="I18" s="8">
        <f t="shared" si="3"/>
        <v>375.67152000000004</v>
      </c>
      <c r="N18" s="45">
        <f>IFERROR(VLOOKUP(D18,'Liste item'!$A$2:$C$5,3,0),"")</f>
        <v>140</v>
      </c>
      <c r="O18" s="8">
        <f t="shared" si="0"/>
        <v>207.84399999999999</v>
      </c>
    </row>
    <row r="19" spans="1:15" x14ac:dyDescent="0.25">
      <c r="A19" s="13"/>
      <c r="B19" s="13"/>
      <c r="C19" s="13" t="str">
        <f t="shared" si="1"/>
        <v/>
      </c>
      <c r="D19" s="7"/>
      <c r="E19" s="14"/>
      <c r="F19" s="6"/>
      <c r="G19" s="48" t="str">
        <f t="shared" si="2"/>
        <v/>
      </c>
      <c r="H19" s="9">
        <v>0.08</v>
      </c>
      <c r="I19" s="8" t="str">
        <f t="shared" si="3"/>
        <v/>
      </c>
      <c r="N19" s="45" t="str">
        <f>IFERROR(VLOOKUP(D19,'Liste item'!$A$2:$C$5,3,0),"")</f>
        <v/>
      </c>
      <c r="O19" s="8" t="str">
        <f t="shared" si="0"/>
        <v/>
      </c>
    </row>
    <row r="20" spans="1:15" x14ac:dyDescent="0.25">
      <c r="A20" s="13"/>
      <c r="B20" s="13"/>
      <c r="C20" s="13" t="str">
        <f t="shared" si="1"/>
        <v/>
      </c>
      <c r="D20" s="7"/>
      <c r="E20" s="14"/>
      <c r="F20" s="6"/>
      <c r="G20" s="48" t="str">
        <f t="shared" si="2"/>
        <v/>
      </c>
      <c r="H20" s="9">
        <v>0.08</v>
      </c>
      <c r="I20" s="8" t="str">
        <f t="shared" si="3"/>
        <v/>
      </c>
      <c r="N20" s="45" t="str">
        <f>IFERROR(VLOOKUP(D20,'Liste item'!$A$2:$C$5,3,0),"")</f>
        <v/>
      </c>
      <c r="O20" s="8" t="str">
        <f t="shared" si="0"/>
        <v/>
      </c>
    </row>
    <row r="21" spans="1:15" x14ac:dyDescent="0.25">
      <c r="A21" s="13"/>
      <c r="B21" s="13"/>
      <c r="C21" s="13" t="str">
        <f t="shared" si="1"/>
        <v/>
      </c>
      <c r="D21" s="7"/>
      <c r="E21" s="14"/>
      <c r="F21" s="6"/>
      <c r="G21" s="48" t="str">
        <f t="shared" si="2"/>
        <v/>
      </c>
      <c r="H21" s="9">
        <v>0.08</v>
      </c>
      <c r="I21" s="8" t="str">
        <f t="shared" si="3"/>
        <v/>
      </c>
      <c r="N21" s="45" t="str">
        <f>IFERROR(VLOOKUP(D21,'Liste item'!$A$2:$C$5,3,0),"")</f>
        <v/>
      </c>
      <c r="O21" s="8" t="str">
        <f t="shared" si="0"/>
        <v/>
      </c>
    </row>
    <row r="22" spans="1:15" x14ac:dyDescent="0.25">
      <c r="A22" s="13"/>
      <c r="B22" s="13"/>
      <c r="C22" s="13" t="str">
        <f t="shared" si="1"/>
        <v/>
      </c>
      <c r="D22" s="7"/>
      <c r="E22" s="14"/>
      <c r="F22" s="6"/>
      <c r="G22" s="48" t="str">
        <f t="shared" si="2"/>
        <v/>
      </c>
      <c r="H22" s="9">
        <v>0.08</v>
      </c>
      <c r="I22" s="8" t="str">
        <f t="shared" si="3"/>
        <v/>
      </c>
      <c r="N22" s="45" t="str">
        <f>IFERROR(VLOOKUP(D22,'Liste item'!$A$2:$C$5,3,0),"")</f>
        <v/>
      </c>
      <c r="O22" s="8" t="str">
        <f t="shared" si="0"/>
        <v/>
      </c>
    </row>
    <row r="23" spans="1:15" x14ac:dyDescent="0.25">
      <c r="A23" s="13"/>
      <c r="B23" s="13"/>
      <c r="C23" s="13" t="str">
        <f t="shared" si="1"/>
        <v/>
      </c>
      <c r="D23" s="7"/>
      <c r="E23" s="14"/>
      <c r="F23" s="6"/>
      <c r="G23" s="48" t="str">
        <f t="shared" si="2"/>
        <v/>
      </c>
      <c r="H23" s="9">
        <v>0.08</v>
      </c>
      <c r="I23" s="8" t="str">
        <f t="shared" si="3"/>
        <v/>
      </c>
      <c r="N23" s="45" t="str">
        <f>IFERROR(VLOOKUP(D23,'Liste item'!$A$2:$C$5,3,0),"")</f>
        <v/>
      </c>
      <c r="O23" s="8" t="str">
        <f t="shared" si="0"/>
        <v/>
      </c>
    </row>
    <row r="24" spans="1:15" x14ac:dyDescent="0.25">
      <c r="A24" s="13"/>
      <c r="B24" s="13"/>
      <c r="C24" s="13" t="str">
        <f t="shared" si="1"/>
        <v/>
      </c>
      <c r="D24" s="7"/>
      <c r="E24" s="14"/>
      <c r="F24" s="6"/>
      <c r="G24" s="48" t="str">
        <f t="shared" si="2"/>
        <v/>
      </c>
      <c r="H24" s="9">
        <v>0.08</v>
      </c>
      <c r="I24" s="8" t="str">
        <f t="shared" si="3"/>
        <v/>
      </c>
      <c r="N24" s="45" t="str">
        <f>IFERROR(VLOOKUP(D24,'Liste item'!$A$2:$C$5,3,0),"")</f>
        <v/>
      </c>
      <c r="O24" s="8" t="str">
        <f t="shared" si="0"/>
        <v/>
      </c>
    </row>
    <row r="25" spans="1:15" x14ac:dyDescent="0.25">
      <c r="A25" s="13"/>
      <c r="B25" s="13"/>
      <c r="C25" s="13" t="str">
        <f t="shared" si="1"/>
        <v/>
      </c>
      <c r="D25" s="7"/>
      <c r="E25" s="14"/>
      <c r="F25" s="6"/>
      <c r="G25" s="48" t="str">
        <f t="shared" si="2"/>
        <v/>
      </c>
      <c r="H25" s="9">
        <v>0.08</v>
      </c>
      <c r="I25" s="8" t="str">
        <f t="shared" si="3"/>
        <v/>
      </c>
      <c r="N25" s="45" t="str">
        <f>IFERROR(VLOOKUP(D25,'Liste item'!$A$2:$C$5,3,0),"")</f>
        <v/>
      </c>
      <c r="O25" s="8" t="str">
        <f t="shared" si="0"/>
        <v/>
      </c>
    </row>
    <row r="26" spans="1:15" x14ac:dyDescent="0.25">
      <c r="A26" s="13"/>
      <c r="B26" s="13"/>
      <c r="C26" s="13" t="str">
        <f t="shared" si="1"/>
        <v/>
      </c>
      <c r="D26" s="7"/>
      <c r="E26" s="14"/>
      <c r="F26" s="6"/>
      <c r="G26" s="48" t="str">
        <f t="shared" si="2"/>
        <v/>
      </c>
      <c r="H26" s="9">
        <v>0.08</v>
      </c>
      <c r="I26" s="8" t="str">
        <f t="shared" si="3"/>
        <v/>
      </c>
      <c r="N26" s="45" t="str">
        <f>IFERROR(VLOOKUP(D26,'Liste item'!$A$2:$C$5,3,0),"")</f>
        <v/>
      </c>
      <c r="O26" s="8" t="str">
        <f t="shared" si="0"/>
        <v/>
      </c>
    </row>
    <row r="27" spans="1:15" x14ac:dyDescent="0.25">
      <c r="A27" s="13"/>
      <c r="B27" s="13"/>
      <c r="C27" s="13" t="str">
        <f t="shared" si="1"/>
        <v/>
      </c>
      <c r="D27" s="7"/>
      <c r="E27" s="14"/>
      <c r="F27" s="6"/>
      <c r="G27" s="48" t="str">
        <f t="shared" si="2"/>
        <v/>
      </c>
      <c r="H27" s="9">
        <v>0.08</v>
      </c>
      <c r="I27" s="8" t="str">
        <f t="shared" si="3"/>
        <v/>
      </c>
      <c r="N27" s="45" t="str">
        <f>IFERROR(VLOOKUP(D27,'Liste item'!$A$2:$C$5,3,0),"")</f>
        <v/>
      </c>
      <c r="O27" s="8" t="str">
        <f t="shared" si="0"/>
        <v/>
      </c>
    </row>
    <row r="28" spans="1:15" x14ac:dyDescent="0.25">
      <c r="A28" s="13"/>
      <c r="B28" s="13"/>
      <c r="C28" s="13" t="str">
        <f t="shared" si="1"/>
        <v/>
      </c>
      <c r="D28" s="7"/>
      <c r="E28" s="14"/>
      <c r="F28" s="6"/>
      <c r="G28" s="48" t="str">
        <f t="shared" si="2"/>
        <v/>
      </c>
      <c r="H28" s="9">
        <v>0.08</v>
      </c>
      <c r="I28" s="8" t="str">
        <f t="shared" si="3"/>
        <v/>
      </c>
      <c r="N28" s="45" t="str">
        <f>IFERROR(VLOOKUP(D28,'Liste item'!$A$2:$C$5,3,0),"")</f>
        <v/>
      </c>
      <c r="O28" s="8" t="str">
        <f t="shared" si="0"/>
        <v/>
      </c>
    </row>
    <row r="29" spans="1:15" x14ac:dyDescent="0.25">
      <c r="A29" s="13"/>
      <c r="B29" s="13"/>
      <c r="C29" s="13" t="str">
        <f t="shared" si="1"/>
        <v/>
      </c>
      <c r="D29" s="7"/>
      <c r="E29" s="14"/>
      <c r="F29" s="6"/>
      <c r="G29" s="48" t="str">
        <f t="shared" si="2"/>
        <v/>
      </c>
      <c r="H29" s="9">
        <v>0.08</v>
      </c>
      <c r="I29" s="8" t="str">
        <f t="shared" si="3"/>
        <v/>
      </c>
      <c r="N29" s="45" t="str">
        <f>IFERROR(VLOOKUP(D29,'Liste item'!$A$2:$C$5,3,0),"")</f>
        <v/>
      </c>
      <c r="O29" s="8" t="str">
        <f t="shared" si="0"/>
        <v/>
      </c>
    </row>
    <row r="30" spans="1:15" x14ac:dyDescent="0.25">
      <c r="A30" s="13"/>
      <c r="B30" s="13"/>
      <c r="C30" s="13" t="str">
        <f t="shared" si="1"/>
        <v/>
      </c>
      <c r="D30" s="7"/>
      <c r="E30" s="14"/>
      <c r="F30" s="6"/>
      <c r="G30" s="48" t="str">
        <f t="shared" si="2"/>
        <v/>
      </c>
      <c r="H30" s="9">
        <v>0.08</v>
      </c>
      <c r="I30" s="8" t="str">
        <f t="shared" si="3"/>
        <v/>
      </c>
      <c r="N30" s="45" t="str">
        <f>IFERROR(VLOOKUP(D30,'Liste item'!$A$2:$C$5,3,0),"")</f>
        <v/>
      </c>
      <c r="O30" s="8" t="str">
        <f t="shared" si="0"/>
        <v/>
      </c>
    </row>
    <row r="31" spans="1:15" x14ac:dyDescent="0.25">
      <c r="A31" s="13"/>
      <c r="B31" s="13"/>
      <c r="C31" s="13" t="str">
        <f t="shared" si="1"/>
        <v/>
      </c>
      <c r="D31" s="7"/>
      <c r="E31" s="14"/>
      <c r="F31" s="6"/>
      <c r="G31" s="48" t="str">
        <f t="shared" si="2"/>
        <v/>
      </c>
      <c r="H31" s="9">
        <v>0.08</v>
      </c>
      <c r="I31" s="8" t="str">
        <f t="shared" si="3"/>
        <v/>
      </c>
      <c r="N31" s="45" t="str">
        <f>IFERROR(VLOOKUP(D31,'Liste item'!$A$2:$C$5,3,0),"")</f>
        <v/>
      </c>
      <c r="O31" s="8" t="str">
        <f t="shared" si="0"/>
        <v/>
      </c>
    </row>
    <row r="32" spans="1:15" x14ac:dyDescent="0.25">
      <c r="A32" s="13"/>
      <c r="B32" s="13"/>
      <c r="C32" s="13" t="str">
        <f t="shared" si="1"/>
        <v/>
      </c>
      <c r="D32" s="7"/>
      <c r="E32" s="14"/>
      <c r="F32" s="6"/>
      <c r="G32" s="49" t="s">
        <v>14</v>
      </c>
      <c r="H32" s="5"/>
      <c r="I32" s="12" t="s">
        <v>14</v>
      </c>
      <c r="L32" s="54"/>
      <c r="M32" s="52">
        <f>SUM(I16:I32)</f>
        <v>1601.6162400000003</v>
      </c>
      <c r="N32" s="46" t="s">
        <v>14</v>
      </c>
      <c r="O32" s="46" t="s">
        <v>14</v>
      </c>
    </row>
    <row r="33" spans="1:15" x14ac:dyDescent="0.25">
      <c r="A33" s="10"/>
      <c r="B33" s="10"/>
      <c r="C33" s="10" t="str">
        <f t="shared" si="1"/>
        <v/>
      </c>
      <c r="D33" s="7"/>
      <c r="E33" s="14"/>
      <c r="F33" s="6"/>
      <c r="G33" s="49">
        <f>SUM(G16:G32)</f>
        <v>1482.9780000000001</v>
      </c>
      <c r="H33" s="5"/>
      <c r="I33" s="60">
        <f>M32*M33</f>
        <v>1734.5343717576002</v>
      </c>
      <c r="M33">
        <v>1.0829899999999999</v>
      </c>
      <c r="N33" s="45"/>
      <c r="O33" s="46">
        <f>SUM(O16:O32)</f>
        <v>1062.9780000000001</v>
      </c>
    </row>
    <row r="34" spans="1:15" x14ac:dyDescent="0.25">
      <c r="F34" s="19"/>
      <c r="G34" s="19"/>
      <c r="H34" s="19"/>
      <c r="K34" s="19"/>
      <c r="N34" s="19"/>
      <c r="O34" s="51"/>
    </row>
    <row r="35" spans="1:15" x14ac:dyDescent="0.25">
      <c r="F35" s="19"/>
      <c r="G35" s="19"/>
      <c r="H35" s="19"/>
      <c r="K35" s="19"/>
      <c r="N35" s="19"/>
      <c r="O35" s="19"/>
    </row>
  </sheetData>
  <mergeCells count="1">
    <mergeCell ref="E12:I13"/>
  </mergeCells>
  <pageMargins left="0.25" right="0.25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item'!$F$2:$F$397</xm:f>
          </x14:formula1>
          <xm:sqref>F16:F33</xm:sqref>
        </x14:dataValidation>
        <x14:dataValidation type="list" allowBlank="1" showInputMessage="1" showErrorMessage="1">
          <x14:formula1>
            <xm:f>'Liste item'!$H$2:$H$16</xm:f>
          </x14:formula1>
          <xm:sqref>E16:E33</xm:sqref>
        </x14:dataValidation>
        <x14:dataValidation type="list" allowBlank="1" showInputMessage="1" showErrorMessage="1">
          <x14:formula1>
            <xm:f>'Liste item'!$A$2:$A$5</xm:f>
          </x14:formula1>
          <xm:sqref>D16:D33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35"/>
  <sheetViews>
    <sheetView workbookViewId="0">
      <selection activeCell="E21" sqref="E21"/>
    </sheetView>
  </sheetViews>
  <sheetFormatPr baseColWidth="10" defaultRowHeight="15" x14ac:dyDescent="0.25"/>
  <cols>
    <col min="1" max="1" width="8" customWidth="1"/>
    <col min="2" max="2" width="10.85546875" customWidth="1"/>
    <col min="3" max="3" width="7.28515625" customWidth="1"/>
    <col min="4" max="4" width="10.28515625" customWidth="1"/>
    <col min="5" max="5" width="28.42578125" customWidth="1"/>
    <col min="6" max="6" width="5.42578125" customWidth="1"/>
    <col min="7" max="7" width="9.7109375" customWidth="1"/>
    <col min="8" max="8" width="6.42578125" customWidth="1"/>
    <col min="9" max="9" width="10.5703125" customWidth="1"/>
    <col min="11" max="11" width="13.28515625" customWidth="1"/>
    <col min="12" max="12" width="11.85546875" bestFit="1" customWidth="1"/>
    <col min="13" max="13" width="12.85546875" customWidth="1"/>
    <col min="14" max="14" width="11.42578125" customWidth="1"/>
  </cols>
  <sheetData>
    <row r="1" spans="1:15" x14ac:dyDescent="0.25">
      <c r="D1" s="16"/>
      <c r="E1" s="16"/>
      <c r="F1" s="17"/>
      <c r="G1" s="18"/>
      <c r="H1" s="17"/>
      <c r="I1" s="17"/>
      <c r="N1" s="17"/>
    </row>
    <row r="2" spans="1:15" x14ac:dyDescent="0.25">
      <c r="D2" s="16"/>
      <c r="E2" s="16"/>
      <c r="F2" s="17"/>
      <c r="G2" s="18"/>
      <c r="H2" s="17"/>
      <c r="I2" s="17"/>
      <c r="N2" s="17"/>
    </row>
    <row r="3" spans="1:15" x14ac:dyDescent="0.25">
      <c r="D3" s="16"/>
      <c r="E3" s="16"/>
      <c r="F3" s="17"/>
      <c r="G3" s="18"/>
      <c r="H3" s="17"/>
      <c r="I3" s="17"/>
      <c r="N3" s="17"/>
    </row>
    <row r="4" spans="1:15" x14ac:dyDescent="0.25">
      <c r="D4" s="16"/>
      <c r="E4" s="16"/>
      <c r="F4" s="17"/>
      <c r="G4" s="18"/>
      <c r="H4" s="17"/>
      <c r="I4" s="17"/>
      <c r="N4" s="17"/>
    </row>
    <row r="5" spans="1:15" x14ac:dyDescent="0.25">
      <c r="D5" s="16"/>
      <c r="E5" s="16"/>
      <c r="F5" s="16"/>
      <c r="G5" s="16"/>
      <c r="H5" s="16"/>
      <c r="N5" s="16"/>
    </row>
    <row r="6" spans="1:15" x14ac:dyDescent="0.25">
      <c r="D6" s="16"/>
      <c r="E6" s="16"/>
      <c r="F6" s="16"/>
      <c r="G6" s="16"/>
      <c r="H6" s="16"/>
      <c r="N6" s="16"/>
    </row>
    <row r="7" spans="1:15" x14ac:dyDescent="0.25">
      <c r="D7" s="16"/>
      <c r="E7" s="16"/>
      <c r="F7" s="17"/>
      <c r="G7" s="16"/>
      <c r="H7" s="16"/>
      <c r="N7" s="16"/>
    </row>
    <row r="8" spans="1:15" x14ac:dyDescent="0.25">
      <c r="D8" s="16"/>
      <c r="E8" s="16"/>
      <c r="F8" s="16"/>
      <c r="G8" s="16"/>
      <c r="H8" s="16"/>
      <c r="N8" s="16"/>
    </row>
    <row r="9" spans="1:15" x14ac:dyDescent="0.25">
      <c r="B9" s="3"/>
      <c r="D9" s="16"/>
      <c r="E9" s="16"/>
      <c r="F9" s="16"/>
      <c r="G9" s="16"/>
      <c r="H9" s="16"/>
      <c r="N9" s="16"/>
    </row>
    <row r="10" spans="1:15" x14ac:dyDescent="0.25">
      <c r="B10" s="3"/>
      <c r="D10" s="16"/>
      <c r="E10" s="16"/>
      <c r="F10" s="16"/>
      <c r="G10" s="16"/>
      <c r="H10" s="16"/>
      <c r="N10" s="16"/>
    </row>
    <row r="11" spans="1:15" x14ac:dyDescent="0.25">
      <c r="B11" s="19"/>
      <c r="C11" s="19"/>
    </row>
    <row r="12" spans="1:15" ht="18.75" x14ac:dyDescent="0.25">
      <c r="A12" s="5" t="s">
        <v>9</v>
      </c>
      <c r="B12" s="56">
        <v>50116013</v>
      </c>
      <c r="C12" s="4"/>
      <c r="D12" s="4"/>
      <c r="E12" s="94" t="s">
        <v>12</v>
      </c>
      <c r="F12" s="95"/>
      <c r="G12" s="95"/>
      <c r="H12" s="95"/>
      <c r="I12" s="102"/>
      <c r="L12" s="1"/>
      <c r="M12" s="2"/>
      <c r="N12" s="55"/>
      <c r="O12" s="55"/>
    </row>
    <row r="13" spans="1:15" ht="15" customHeight="1" x14ac:dyDescent="0.25">
      <c r="A13" s="5" t="s">
        <v>10</v>
      </c>
      <c r="B13" s="11">
        <f ca="1">TODAY( )</f>
        <v>42405</v>
      </c>
      <c r="C13" s="4"/>
      <c r="D13" s="4"/>
      <c r="E13" s="97"/>
      <c r="F13" s="98"/>
      <c r="G13" s="98"/>
      <c r="H13" s="98"/>
      <c r="I13" s="103"/>
      <c r="N13" s="55"/>
      <c r="O13" s="55"/>
    </row>
    <row r="15" spans="1:15" x14ac:dyDescent="0.25">
      <c r="A15" s="5" t="s">
        <v>16</v>
      </c>
      <c r="B15" s="5" t="s">
        <v>13</v>
      </c>
      <c r="C15" s="5" t="s">
        <v>17</v>
      </c>
      <c r="D15" s="5" t="s">
        <v>8</v>
      </c>
      <c r="E15" s="5" t="s">
        <v>11</v>
      </c>
      <c r="F15" s="5" t="s">
        <v>35</v>
      </c>
      <c r="G15" s="47" t="s">
        <v>18</v>
      </c>
      <c r="H15" s="5" t="s">
        <v>4</v>
      </c>
      <c r="I15" s="5" t="s">
        <v>5</v>
      </c>
      <c r="N15" s="44" t="s">
        <v>15</v>
      </c>
      <c r="O15" s="44" t="s">
        <v>6</v>
      </c>
    </row>
    <row r="16" spans="1:15" x14ac:dyDescent="0.25">
      <c r="A16" s="13">
        <v>1.83</v>
      </c>
      <c r="B16" s="13">
        <v>1.26</v>
      </c>
      <c r="C16" s="13">
        <f>IF((A16*B16)=0,"",A16*B16)</f>
        <v>2.3058000000000001</v>
      </c>
      <c r="D16" s="7" t="s">
        <v>0</v>
      </c>
      <c r="E16" s="14" t="s">
        <v>19</v>
      </c>
      <c r="F16" s="6">
        <v>1</v>
      </c>
      <c r="G16" s="48">
        <f>IFERROR(C16*N16*3,"")</f>
        <v>968.43600000000004</v>
      </c>
      <c r="H16" s="9">
        <v>0.08</v>
      </c>
      <c r="I16" s="8">
        <f>IFERROR(G16*(1+H16)*F16,"")</f>
        <v>1045.9108800000001</v>
      </c>
      <c r="N16" s="45">
        <f>IFERROR(VLOOKUP(D16,'Liste item'!$A$2:$C$5,3,0),"")</f>
        <v>140</v>
      </c>
      <c r="O16" s="8">
        <f t="shared" ref="O16:O31" si="0">IFERROR((G16-N16)*F16,"")</f>
        <v>828.43600000000004</v>
      </c>
    </row>
    <row r="17" spans="1:15" x14ac:dyDescent="0.25">
      <c r="A17" s="13">
        <v>0.49</v>
      </c>
      <c r="B17" s="13">
        <v>0.81</v>
      </c>
      <c r="C17" s="13">
        <f t="shared" ref="C17:C33" si="1">IF((A17*B17)=0,"",A17*B17)</f>
        <v>0.39690000000000003</v>
      </c>
      <c r="D17" s="7" t="s">
        <v>0</v>
      </c>
      <c r="E17" s="14" t="s">
        <v>19</v>
      </c>
      <c r="F17" s="6">
        <v>1</v>
      </c>
      <c r="G17" s="48">
        <f t="shared" ref="G17:G31" si="2">IFERROR(C17*N17*3,"")</f>
        <v>166.69800000000001</v>
      </c>
      <c r="H17" s="9">
        <v>0.08</v>
      </c>
      <c r="I17" s="8">
        <f t="shared" ref="I17:I31" si="3">IFERROR(G17*(1+H17)*F17,"")</f>
        <v>180.03384000000003</v>
      </c>
      <c r="N17" s="45">
        <f>IFERROR(VLOOKUP(D17,'Liste item'!$A$2:$C$5,3,0),"")</f>
        <v>140</v>
      </c>
      <c r="O17" s="8">
        <f t="shared" si="0"/>
        <v>26.698000000000008</v>
      </c>
    </row>
    <row r="18" spans="1:15" x14ac:dyDescent="0.25">
      <c r="A18" s="13">
        <v>1.01</v>
      </c>
      <c r="B18" s="13">
        <v>0.82</v>
      </c>
      <c r="C18" s="13">
        <f t="shared" si="1"/>
        <v>0.82819999999999994</v>
      </c>
      <c r="D18" s="7" t="s">
        <v>0</v>
      </c>
      <c r="E18" s="14" t="s">
        <v>31</v>
      </c>
      <c r="F18" s="6">
        <v>1</v>
      </c>
      <c r="G18" s="48">
        <f t="shared" si="2"/>
        <v>347.84399999999999</v>
      </c>
      <c r="H18" s="9">
        <v>0.08</v>
      </c>
      <c r="I18" s="8">
        <f t="shared" si="3"/>
        <v>375.67152000000004</v>
      </c>
      <c r="N18" s="45">
        <f>IFERROR(VLOOKUP(D18,'Liste item'!$A$2:$C$5,3,0),"")</f>
        <v>140</v>
      </c>
      <c r="O18" s="8">
        <f t="shared" si="0"/>
        <v>207.84399999999999</v>
      </c>
    </row>
    <row r="19" spans="1:15" x14ac:dyDescent="0.25">
      <c r="A19" s="13"/>
      <c r="B19" s="13"/>
      <c r="C19" s="13" t="str">
        <f t="shared" si="1"/>
        <v/>
      </c>
      <c r="D19" s="7"/>
      <c r="E19" s="14"/>
      <c r="F19" s="6"/>
      <c r="G19" s="48" t="str">
        <f t="shared" si="2"/>
        <v/>
      </c>
      <c r="H19" s="9">
        <v>0.08</v>
      </c>
      <c r="I19" s="8" t="str">
        <f t="shared" si="3"/>
        <v/>
      </c>
      <c r="N19" s="45" t="str">
        <f>IFERROR(VLOOKUP(D19,'Liste item'!$A$2:$C$5,3,0),"")</f>
        <v/>
      </c>
      <c r="O19" s="8" t="str">
        <f t="shared" si="0"/>
        <v/>
      </c>
    </row>
    <row r="20" spans="1:15" x14ac:dyDescent="0.25">
      <c r="A20" s="13"/>
      <c r="B20" s="13"/>
      <c r="C20" s="13" t="str">
        <f t="shared" si="1"/>
        <v/>
      </c>
      <c r="D20" s="7"/>
      <c r="E20" s="14"/>
      <c r="F20" s="6"/>
      <c r="G20" s="48" t="str">
        <f t="shared" si="2"/>
        <v/>
      </c>
      <c r="H20" s="9">
        <v>0.08</v>
      </c>
      <c r="I20" s="8" t="str">
        <f t="shared" si="3"/>
        <v/>
      </c>
      <c r="N20" s="45" t="str">
        <f>IFERROR(VLOOKUP(D20,'Liste item'!$A$2:$C$5,3,0),"")</f>
        <v/>
      </c>
      <c r="O20" s="8" t="str">
        <f t="shared" si="0"/>
        <v/>
      </c>
    </row>
    <row r="21" spans="1:15" x14ac:dyDescent="0.25">
      <c r="A21" s="13"/>
      <c r="B21" s="13"/>
      <c r="C21" s="13" t="str">
        <f t="shared" si="1"/>
        <v/>
      </c>
      <c r="D21" s="7"/>
      <c r="E21" s="14"/>
      <c r="F21" s="6"/>
      <c r="G21" s="48" t="str">
        <f t="shared" si="2"/>
        <v/>
      </c>
      <c r="H21" s="9">
        <v>0.08</v>
      </c>
      <c r="I21" s="8" t="str">
        <f t="shared" si="3"/>
        <v/>
      </c>
      <c r="N21" s="45" t="str">
        <f>IFERROR(VLOOKUP(D21,'Liste item'!$A$2:$C$5,3,0),"")</f>
        <v/>
      </c>
      <c r="O21" s="8" t="str">
        <f t="shared" si="0"/>
        <v/>
      </c>
    </row>
    <row r="22" spans="1:15" x14ac:dyDescent="0.25">
      <c r="A22" s="13"/>
      <c r="B22" s="13"/>
      <c r="C22" s="13" t="str">
        <f t="shared" si="1"/>
        <v/>
      </c>
      <c r="D22" s="7"/>
      <c r="E22" s="14"/>
      <c r="F22" s="6"/>
      <c r="G22" s="48" t="str">
        <f t="shared" si="2"/>
        <v/>
      </c>
      <c r="H22" s="9">
        <v>0.08</v>
      </c>
      <c r="I22" s="8" t="str">
        <f t="shared" si="3"/>
        <v/>
      </c>
      <c r="N22" s="45" t="str">
        <f>IFERROR(VLOOKUP(D22,'Liste item'!$A$2:$C$5,3,0),"")</f>
        <v/>
      </c>
      <c r="O22" s="8" t="str">
        <f t="shared" si="0"/>
        <v/>
      </c>
    </row>
    <row r="23" spans="1:15" x14ac:dyDescent="0.25">
      <c r="A23" s="13"/>
      <c r="B23" s="13"/>
      <c r="C23" s="13" t="str">
        <f t="shared" si="1"/>
        <v/>
      </c>
      <c r="D23" s="7"/>
      <c r="E23" s="14"/>
      <c r="F23" s="6"/>
      <c r="G23" s="48" t="str">
        <f t="shared" si="2"/>
        <v/>
      </c>
      <c r="H23" s="9">
        <v>0.08</v>
      </c>
      <c r="I23" s="8" t="str">
        <f t="shared" si="3"/>
        <v/>
      </c>
      <c r="N23" s="45" t="str">
        <f>IFERROR(VLOOKUP(D23,'Liste item'!$A$2:$C$5,3,0),"")</f>
        <v/>
      </c>
      <c r="O23" s="8" t="str">
        <f t="shared" si="0"/>
        <v/>
      </c>
    </row>
    <row r="24" spans="1:15" x14ac:dyDescent="0.25">
      <c r="A24" s="13"/>
      <c r="B24" s="13"/>
      <c r="C24" s="13" t="str">
        <f t="shared" si="1"/>
        <v/>
      </c>
      <c r="D24" s="7"/>
      <c r="E24" s="14"/>
      <c r="F24" s="6"/>
      <c r="G24" s="48" t="str">
        <f t="shared" si="2"/>
        <v/>
      </c>
      <c r="H24" s="9">
        <v>0.08</v>
      </c>
      <c r="I24" s="8" t="str">
        <f t="shared" si="3"/>
        <v/>
      </c>
      <c r="N24" s="45" t="str">
        <f>IFERROR(VLOOKUP(D24,'Liste item'!$A$2:$C$5,3,0),"")</f>
        <v/>
      </c>
      <c r="O24" s="8" t="str">
        <f t="shared" si="0"/>
        <v/>
      </c>
    </row>
    <row r="25" spans="1:15" x14ac:dyDescent="0.25">
      <c r="A25" s="13"/>
      <c r="B25" s="13"/>
      <c r="C25" s="13" t="str">
        <f t="shared" si="1"/>
        <v/>
      </c>
      <c r="D25" s="7"/>
      <c r="E25" s="14"/>
      <c r="F25" s="6"/>
      <c r="G25" s="48" t="str">
        <f t="shared" si="2"/>
        <v/>
      </c>
      <c r="H25" s="9">
        <v>0.08</v>
      </c>
      <c r="I25" s="8" t="str">
        <f t="shared" si="3"/>
        <v/>
      </c>
      <c r="N25" s="45" t="str">
        <f>IFERROR(VLOOKUP(D25,'Liste item'!$A$2:$C$5,3,0),"")</f>
        <v/>
      </c>
      <c r="O25" s="8" t="str">
        <f t="shared" si="0"/>
        <v/>
      </c>
    </row>
    <row r="26" spans="1:15" x14ac:dyDescent="0.25">
      <c r="A26" s="13"/>
      <c r="B26" s="13"/>
      <c r="C26" s="13" t="str">
        <f t="shared" si="1"/>
        <v/>
      </c>
      <c r="D26" s="7"/>
      <c r="E26" s="14"/>
      <c r="F26" s="6"/>
      <c r="G26" s="48" t="str">
        <f t="shared" si="2"/>
        <v/>
      </c>
      <c r="H26" s="9">
        <v>0.08</v>
      </c>
      <c r="I26" s="8" t="str">
        <f t="shared" si="3"/>
        <v/>
      </c>
      <c r="N26" s="45" t="str">
        <f>IFERROR(VLOOKUP(D26,'Liste item'!$A$2:$C$5,3,0),"")</f>
        <v/>
      </c>
      <c r="O26" s="8" t="str">
        <f t="shared" si="0"/>
        <v/>
      </c>
    </row>
    <row r="27" spans="1:15" x14ac:dyDescent="0.25">
      <c r="A27" s="13"/>
      <c r="B27" s="13"/>
      <c r="C27" s="13" t="str">
        <f t="shared" si="1"/>
        <v/>
      </c>
      <c r="D27" s="7"/>
      <c r="E27" s="14"/>
      <c r="F27" s="6"/>
      <c r="G27" s="48" t="str">
        <f t="shared" si="2"/>
        <v/>
      </c>
      <c r="H27" s="9">
        <v>0.08</v>
      </c>
      <c r="I27" s="8" t="str">
        <f t="shared" si="3"/>
        <v/>
      </c>
      <c r="N27" s="45" t="str">
        <f>IFERROR(VLOOKUP(D27,'Liste item'!$A$2:$C$5,3,0),"")</f>
        <v/>
      </c>
      <c r="O27" s="8" t="str">
        <f t="shared" si="0"/>
        <v/>
      </c>
    </row>
    <row r="28" spans="1:15" x14ac:dyDescent="0.25">
      <c r="A28" s="13"/>
      <c r="B28" s="13"/>
      <c r="C28" s="13" t="str">
        <f t="shared" si="1"/>
        <v/>
      </c>
      <c r="D28" s="7"/>
      <c r="E28" s="14"/>
      <c r="F28" s="6"/>
      <c r="G28" s="48" t="str">
        <f t="shared" si="2"/>
        <v/>
      </c>
      <c r="H28" s="9">
        <v>0.08</v>
      </c>
      <c r="I28" s="8" t="str">
        <f t="shared" si="3"/>
        <v/>
      </c>
      <c r="N28" s="45" t="str">
        <f>IFERROR(VLOOKUP(D28,'Liste item'!$A$2:$C$5,3,0),"")</f>
        <v/>
      </c>
      <c r="O28" s="8" t="str">
        <f t="shared" si="0"/>
        <v/>
      </c>
    </row>
    <row r="29" spans="1:15" x14ac:dyDescent="0.25">
      <c r="A29" s="13"/>
      <c r="B29" s="13"/>
      <c r="C29" s="13" t="str">
        <f t="shared" si="1"/>
        <v/>
      </c>
      <c r="D29" s="7"/>
      <c r="E29" s="14"/>
      <c r="F29" s="6"/>
      <c r="G29" s="48" t="str">
        <f t="shared" si="2"/>
        <v/>
      </c>
      <c r="H29" s="9">
        <v>0.08</v>
      </c>
      <c r="I29" s="8" t="str">
        <f t="shared" si="3"/>
        <v/>
      </c>
      <c r="N29" s="45" t="str">
        <f>IFERROR(VLOOKUP(D29,'Liste item'!$A$2:$C$5,3,0),"")</f>
        <v/>
      </c>
      <c r="O29" s="8" t="str">
        <f t="shared" si="0"/>
        <v/>
      </c>
    </row>
    <row r="30" spans="1:15" x14ac:dyDescent="0.25">
      <c r="A30" s="13"/>
      <c r="B30" s="13"/>
      <c r="C30" s="13" t="str">
        <f t="shared" si="1"/>
        <v/>
      </c>
      <c r="D30" s="7"/>
      <c r="E30" s="14"/>
      <c r="F30" s="6"/>
      <c r="G30" s="48" t="str">
        <f t="shared" si="2"/>
        <v/>
      </c>
      <c r="H30" s="9">
        <v>0.08</v>
      </c>
      <c r="I30" s="8" t="str">
        <f t="shared" si="3"/>
        <v/>
      </c>
      <c r="N30" s="45" t="str">
        <f>IFERROR(VLOOKUP(D30,'Liste item'!$A$2:$C$5,3,0),"")</f>
        <v/>
      </c>
      <c r="O30" s="8" t="str">
        <f t="shared" si="0"/>
        <v/>
      </c>
    </row>
    <row r="31" spans="1:15" x14ac:dyDescent="0.25">
      <c r="A31" s="13"/>
      <c r="B31" s="13"/>
      <c r="C31" s="13" t="str">
        <f t="shared" si="1"/>
        <v/>
      </c>
      <c r="D31" s="7"/>
      <c r="E31" s="14"/>
      <c r="F31" s="6"/>
      <c r="G31" s="48" t="str">
        <f t="shared" si="2"/>
        <v/>
      </c>
      <c r="H31" s="9">
        <v>0.08</v>
      </c>
      <c r="I31" s="8" t="str">
        <f t="shared" si="3"/>
        <v/>
      </c>
      <c r="N31" s="45" t="str">
        <f>IFERROR(VLOOKUP(D31,'Liste item'!$A$2:$C$5,3,0),"")</f>
        <v/>
      </c>
      <c r="O31" s="8" t="str">
        <f t="shared" si="0"/>
        <v/>
      </c>
    </row>
    <row r="32" spans="1:15" x14ac:dyDescent="0.25">
      <c r="A32" s="13"/>
      <c r="B32" s="13"/>
      <c r="C32" s="13" t="str">
        <f t="shared" si="1"/>
        <v/>
      </c>
      <c r="D32" s="7"/>
      <c r="E32" s="14"/>
      <c r="F32" s="6"/>
      <c r="G32" s="49" t="s">
        <v>14</v>
      </c>
      <c r="H32" s="5"/>
      <c r="I32" s="12" t="s">
        <v>14</v>
      </c>
      <c r="L32" s="54"/>
      <c r="M32" s="52">
        <f>SUM(I16:I32)</f>
        <v>1601.6162400000003</v>
      </c>
      <c r="N32" s="46" t="s">
        <v>14</v>
      </c>
      <c r="O32" s="46" t="s">
        <v>14</v>
      </c>
    </row>
    <row r="33" spans="1:15" x14ac:dyDescent="0.25">
      <c r="A33" s="10"/>
      <c r="B33" s="10"/>
      <c r="C33" s="10" t="str">
        <f t="shared" si="1"/>
        <v/>
      </c>
      <c r="D33" s="7"/>
      <c r="E33" s="14"/>
      <c r="F33" s="6"/>
      <c r="G33" s="49">
        <f>SUM(G16:G32)</f>
        <v>1482.9780000000001</v>
      </c>
      <c r="H33" s="5"/>
      <c r="I33" s="60">
        <f>M32*M33</f>
        <v>1734.5343717576002</v>
      </c>
      <c r="M33">
        <v>1.0829899999999999</v>
      </c>
      <c r="N33" s="45"/>
      <c r="O33" s="46">
        <f>SUM(O16:O32)</f>
        <v>1062.9780000000001</v>
      </c>
    </row>
    <row r="34" spans="1:15" x14ac:dyDescent="0.25">
      <c r="F34" s="19"/>
      <c r="G34" s="19"/>
      <c r="H34" s="19"/>
      <c r="K34" s="19"/>
      <c r="N34" s="19"/>
      <c r="O34" s="51"/>
    </row>
    <row r="35" spans="1:15" x14ac:dyDescent="0.25">
      <c r="F35" s="19"/>
      <c r="G35" s="19"/>
      <c r="H35" s="19"/>
      <c r="K35" s="19"/>
      <c r="N35" s="19"/>
      <c r="O35" s="19"/>
    </row>
  </sheetData>
  <mergeCells count="1">
    <mergeCell ref="E12:I13"/>
  </mergeCells>
  <pageMargins left="0.25" right="0.25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item'!$A$2:$A$5</xm:f>
          </x14:formula1>
          <xm:sqref>D16:D33</xm:sqref>
        </x14:dataValidation>
        <x14:dataValidation type="list" allowBlank="1" showInputMessage="1" showErrorMessage="1">
          <x14:formula1>
            <xm:f>'Liste item'!$H$2:$H$16</xm:f>
          </x14:formula1>
          <xm:sqref>E16:E33</xm:sqref>
        </x14:dataValidation>
        <x14:dataValidation type="list" allowBlank="1" showInputMessage="1" showErrorMessage="1">
          <x14:formula1>
            <xm:f>'Liste item'!$F$2:$F$397</xm:f>
          </x14:formula1>
          <xm:sqref>F16:F33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34"/>
  <sheetViews>
    <sheetView workbookViewId="0">
      <selection activeCell="E19" sqref="E19"/>
    </sheetView>
  </sheetViews>
  <sheetFormatPr baseColWidth="10" defaultRowHeight="15" x14ac:dyDescent="0.25"/>
  <cols>
    <col min="5" max="5" width="11.42578125" customWidth="1"/>
  </cols>
  <sheetData>
    <row r="1" spans="1:10" ht="15.75" thickBot="1" x14ac:dyDescent="0.3">
      <c r="A1" s="20" t="s">
        <v>8</v>
      </c>
      <c r="B1" s="23" t="s">
        <v>23</v>
      </c>
      <c r="C1" s="23" t="s">
        <v>34</v>
      </c>
      <c r="D1" s="24" t="s">
        <v>32</v>
      </c>
      <c r="H1" s="20" t="s">
        <v>33</v>
      </c>
      <c r="I1" s="21"/>
      <c r="J1" s="22"/>
    </row>
    <row r="2" spans="1:10" x14ac:dyDescent="0.25">
      <c r="A2" s="25" t="s">
        <v>2</v>
      </c>
      <c r="B2" s="28" t="s">
        <v>23</v>
      </c>
      <c r="C2" s="31">
        <v>180</v>
      </c>
      <c r="D2" s="28">
        <v>194</v>
      </c>
      <c r="F2">
        <v>1</v>
      </c>
      <c r="H2" s="34" t="s">
        <v>19</v>
      </c>
      <c r="I2" s="35"/>
      <c r="J2" s="36"/>
    </row>
    <row r="3" spans="1:10" x14ac:dyDescent="0.25">
      <c r="A3" s="26" t="s">
        <v>1</v>
      </c>
      <c r="B3" s="29" t="s">
        <v>23</v>
      </c>
      <c r="C3" s="32">
        <v>180</v>
      </c>
      <c r="D3" s="29">
        <v>194</v>
      </c>
      <c r="F3">
        <v>2</v>
      </c>
      <c r="H3" s="37" t="s">
        <v>25</v>
      </c>
      <c r="I3" s="38"/>
      <c r="J3" s="39"/>
    </row>
    <row r="4" spans="1:10" x14ac:dyDescent="0.25">
      <c r="A4" s="26" t="s">
        <v>22</v>
      </c>
      <c r="B4" s="29" t="s">
        <v>23</v>
      </c>
      <c r="C4" s="32">
        <v>460</v>
      </c>
      <c r="D4" s="29">
        <v>498</v>
      </c>
      <c r="F4">
        <v>3</v>
      </c>
      <c r="H4" s="40" t="s">
        <v>36</v>
      </c>
      <c r="I4" s="38"/>
      <c r="J4" s="39"/>
    </row>
    <row r="5" spans="1:10" ht="15.75" thickBot="1" x14ac:dyDescent="0.3">
      <c r="A5" s="27" t="s">
        <v>0</v>
      </c>
      <c r="B5" s="30" t="s">
        <v>23</v>
      </c>
      <c r="C5" s="33">
        <v>140</v>
      </c>
      <c r="D5" s="30">
        <v>152</v>
      </c>
      <c r="F5">
        <v>4</v>
      </c>
      <c r="H5" s="37" t="s">
        <v>24</v>
      </c>
      <c r="I5" s="38"/>
      <c r="J5" s="39"/>
    </row>
    <row r="6" spans="1:10" x14ac:dyDescent="0.25">
      <c r="F6">
        <v>5</v>
      </c>
      <c r="H6" s="40" t="s">
        <v>29</v>
      </c>
      <c r="I6" s="38"/>
      <c r="J6" s="39"/>
    </row>
    <row r="7" spans="1:10" x14ac:dyDescent="0.25">
      <c r="A7" t="s">
        <v>39</v>
      </c>
      <c r="B7" s="15" t="s">
        <v>39</v>
      </c>
      <c r="F7">
        <v>6</v>
      </c>
      <c r="H7" s="37" t="s">
        <v>7</v>
      </c>
      <c r="I7" s="38"/>
      <c r="J7" s="39"/>
    </row>
    <row r="8" spans="1:10" x14ac:dyDescent="0.25">
      <c r="F8">
        <v>7</v>
      </c>
      <c r="H8" s="37" t="s">
        <v>30</v>
      </c>
      <c r="I8" s="38"/>
      <c r="J8" s="39"/>
    </row>
    <row r="9" spans="1:10" x14ac:dyDescent="0.25">
      <c r="F9">
        <v>8</v>
      </c>
      <c r="H9" s="40" t="s">
        <v>37</v>
      </c>
      <c r="I9" s="38"/>
      <c r="J9" s="39"/>
    </row>
    <row r="10" spans="1:10" x14ac:dyDescent="0.25">
      <c r="F10">
        <v>9</v>
      </c>
      <c r="H10" s="40" t="s">
        <v>28</v>
      </c>
      <c r="I10" s="38"/>
      <c r="J10" s="39"/>
    </row>
    <row r="11" spans="1:10" x14ac:dyDescent="0.25">
      <c r="A11" s="50"/>
      <c r="F11">
        <v>10</v>
      </c>
      <c r="H11" s="37" t="s">
        <v>21</v>
      </c>
      <c r="I11" s="38"/>
      <c r="J11" s="39"/>
    </row>
    <row r="12" spans="1:10" x14ac:dyDescent="0.25">
      <c r="A12" s="51"/>
      <c r="B12">
        <v>2</v>
      </c>
      <c r="F12">
        <v>11</v>
      </c>
      <c r="H12" s="37" t="s">
        <v>38</v>
      </c>
      <c r="I12" s="38"/>
      <c r="J12" s="39"/>
    </row>
    <row r="13" spans="1:10" x14ac:dyDescent="0.25">
      <c r="A13" s="50"/>
      <c r="F13">
        <v>12</v>
      </c>
      <c r="H13" s="37" t="s">
        <v>26</v>
      </c>
      <c r="I13" s="38"/>
      <c r="J13" s="39"/>
    </row>
    <row r="14" spans="1:10" x14ac:dyDescent="0.25">
      <c r="A14" s="51"/>
      <c r="F14">
        <v>13</v>
      </c>
      <c r="H14" s="37" t="s">
        <v>27</v>
      </c>
      <c r="I14" s="38"/>
      <c r="J14" s="39"/>
    </row>
    <row r="15" spans="1:10" x14ac:dyDescent="0.25">
      <c r="A15" s="51"/>
      <c r="F15">
        <v>14</v>
      </c>
      <c r="H15" s="37" t="s">
        <v>20</v>
      </c>
      <c r="I15" s="38"/>
      <c r="J15" s="39"/>
    </row>
    <row r="16" spans="1:10" ht="15.75" thickBot="1" x14ac:dyDescent="0.3">
      <c r="A16" s="51"/>
      <c r="F16">
        <v>15</v>
      </c>
      <c r="H16" s="41" t="s">
        <v>31</v>
      </c>
      <c r="I16" s="42"/>
      <c r="J16" s="43"/>
    </row>
    <row r="17" spans="1:10" x14ac:dyDescent="0.25">
      <c r="A17" s="50"/>
      <c r="F17">
        <v>16</v>
      </c>
      <c r="I17" s="19"/>
      <c r="J17" s="19"/>
    </row>
    <row r="18" spans="1:10" x14ac:dyDescent="0.25">
      <c r="F18">
        <v>17</v>
      </c>
      <c r="I18" s="19"/>
      <c r="J18" s="19"/>
    </row>
    <row r="19" spans="1:10" x14ac:dyDescent="0.25">
      <c r="F19">
        <v>18</v>
      </c>
    </row>
    <row r="20" spans="1:10" x14ac:dyDescent="0.25">
      <c r="F20">
        <v>19</v>
      </c>
    </row>
    <row r="21" spans="1:10" x14ac:dyDescent="0.25">
      <c r="F21">
        <v>20</v>
      </c>
    </row>
    <row r="22" spans="1:10" x14ac:dyDescent="0.25">
      <c r="F22">
        <v>21</v>
      </c>
    </row>
    <row r="23" spans="1:10" x14ac:dyDescent="0.25">
      <c r="F23">
        <v>22</v>
      </c>
    </row>
    <row r="24" spans="1:10" x14ac:dyDescent="0.25">
      <c r="F24">
        <v>23</v>
      </c>
    </row>
    <row r="25" spans="1:10" x14ac:dyDescent="0.25">
      <c r="F25">
        <v>24</v>
      </c>
    </row>
    <row r="26" spans="1:10" x14ac:dyDescent="0.25">
      <c r="F26">
        <v>25</v>
      </c>
    </row>
    <row r="27" spans="1:10" x14ac:dyDescent="0.25">
      <c r="F27">
        <v>26</v>
      </c>
    </row>
    <row r="28" spans="1:10" x14ac:dyDescent="0.25">
      <c r="F28">
        <v>27</v>
      </c>
    </row>
    <row r="29" spans="1:10" x14ac:dyDescent="0.25">
      <c r="F29">
        <v>28</v>
      </c>
    </row>
    <row r="30" spans="1:10" x14ac:dyDescent="0.25">
      <c r="F30">
        <v>29</v>
      </c>
    </row>
    <row r="31" spans="1:10" x14ac:dyDescent="0.25">
      <c r="F31">
        <v>30</v>
      </c>
    </row>
    <row r="32" spans="1:10" x14ac:dyDescent="0.25">
      <c r="F32">
        <v>31</v>
      </c>
    </row>
    <row r="33" spans="6:6" x14ac:dyDescent="0.25">
      <c r="F33">
        <v>32</v>
      </c>
    </row>
    <row r="34" spans="6:6" x14ac:dyDescent="0.25">
      <c r="F34">
        <v>33</v>
      </c>
    </row>
    <row r="35" spans="6:6" x14ac:dyDescent="0.25">
      <c r="F35">
        <v>34</v>
      </c>
    </row>
    <row r="36" spans="6:6" x14ac:dyDescent="0.25">
      <c r="F36">
        <v>35</v>
      </c>
    </row>
    <row r="37" spans="6:6" x14ac:dyDescent="0.25">
      <c r="F37">
        <v>36</v>
      </c>
    </row>
    <row r="38" spans="6:6" x14ac:dyDescent="0.25">
      <c r="F38">
        <v>37</v>
      </c>
    </row>
    <row r="39" spans="6:6" x14ac:dyDescent="0.25">
      <c r="F39">
        <v>38</v>
      </c>
    </row>
    <row r="40" spans="6:6" x14ac:dyDescent="0.25">
      <c r="F40">
        <v>39</v>
      </c>
    </row>
    <row r="41" spans="6:6" x14ac:dyDescent="0.25">
      <c r="F41">
        <v>40</v>
      </c>
    </row>
    <row r="42" spans="6:6" x14ac:dyDescent="0.25">
      <c r="F42">
        <v>41</v>
      </c>
    </row>
    <row r="43" spans="6:6" x14ac:dyDescent="0.25">
      <c r="F43">
        <v>42</v>
      </c>
    </row>
    <row r="44" spans="6:6" x14ac:dyDescent="0.25">
      <c r="F44">
        <v>43</v>
      </c>
    </row>
    <row r="45" spans="6:6" x14ac:dyDescent="0.25">
      <c r="F45">
        <v>44</v>
      </c>
    </row>
    <row r="46" spans="6:6" x14ac:dyDescent="0.25">
      <c r="F46">
        <v>45</v>
      </c>
    </row>
    <row r="47" spans="6:6" x14ac:dyDescent="0.25">
      <c r="F47">
        <v>46</v>
      </c>
    </row>
    <row r="48" spans="6:6" x14ac:dyDescent="0.25">
      <c r="F48">
        <v>47</v>
      </c>
    </row>
    <row r="49" spans="6:6" x14ac:dyDescent="0.25">
      <c r="F49">
        <v>48</v>
      </c>
    </row>
    <row r="50" spans="6:6" x14ac:dyDescent="0.25">
      <c r="F50">
        <v>49</v>
      </c>
    </row>
    <row r="51" spans="6:6" x14ac:dyDescent="0.25">
      <c r="F51">
        <v>50</v>
      </c>
    </row>
    <row r="52" spans="6:6" x14ac:dyDescent="0.25">
      <c r="F52">
        <v>51</v>
      </c>
    </row>
    <row r="53" spans="6:6" x14ac:dyDescent="0.25">
      <c r="F53">
        <v>52</v>
      </c>
    </row>
    <row r="54" spans="6:6" x14ac:dyDescent="0.25">
      <c r="F54">
        <v>53</v>
      </c>
    </row>
    <row r="55" spans="6:6" x14ac:dyDescent="0.25">
      <c r="F55">
        <v>54</v>
      </c>
    </row>
    <row r="56" spans="6:6" x14ac:dyDescent="0.25">
      <c r="F56">
        <v>55</v>
      </c>
    </row>
    <row r="57" spans="6:6" x14ac:dyDescent="0.25">
      <c r="F57">
        <v>56</v>
      </c>
    </row>
    <row r="58" spans="6:6" x14ac:dyDescent="0.25">
      <c r="F58">
        <v>57</v>
      </c>
    </row>
    <row r="59" spans="6:6" x14ac:dyDescent="0.25">
      <c r="F59">
        <v>58</v>
      </c>
    </row>
    <row r="60" spans="6:6" x14ac:dyDescent="0.25">
      <c r="F60">
        <v>59</v>
      </c>
    </row>
    <row r="61" spans="6:6" x14ac:dyDescent="0.25">
      <c r="F61">
        <v>60</v>
      </c>
    </row>
    <row r="62" spans="6:6" x14ac:dyDescent="0.25">
      <c r="F62">
        <v>61</v>
      </c>
    </row>
    <row r="63" spans="6:6" x14ac:dyDescent="0.25">
      <c r="F63">
        <v>62</v>
      </c>
    </row>
    <row r="64" spans="6:6" x14ac:dyDescent="0.25">
      <c r="F64">
        <v>63</v>
      </c>
    </row>
    <row r="65" spans="6:6" x14ac:dyDescent="0.25">
      <c r="F65">
        <v>64</v>
      </c>
    </row>
    <row r="66" spans="6:6" x14ac:dyDescent="0.25">
      <c r="F66">
        <v>65</v>
      </c>
    </row>
    <row r="67" spans="6:6" x14ac:dyDescent="0.25">
      <c r="F67">
        <v>66</v>
      </c>
    </row>
    <row r="68" spans="6:6" x14ac:dyDescent="0.25">
      <c r="F68">
        <v>67</v>
      </c>
    </row>
    <row r="69" spans="6:6" x14ac:dyDescent="0.25">
      <c r="F69">
        <v>68</v>
      </c>
    </row>
    <row r="70" spans="6:6" x14ac:dyDescent="0.25">
      <c r="F70">
        <v>69</v>
      </c>
    </row>
    <row r="71" spans="6:6" x14ac:dyDescent="0.25">
      <c r="F71">
        <v>70</v>
      </c>
    </row>
    <row r="72" spans="6:6" x14ac:dyDescent="0.25">
      <c r="F72">
        <v>71</v>
      </c>
    </row>
    <row r="73" spans="6:6" x14ac:dyDescent="0.25">
      <c r="F73">
        <v>72</v>
      </c>
    </row>
    <row r="74" spans="6:6" x14ac:dyDescent="0.25">
      <c r="F74">
        <v>73</v>
      </c>
    </row>
    <row r="75" spans="6:6" x14ac:dyDescent="0.25">
      <c r="F75">
        <v>74</v>
      </c>
    </row>
    <row r="76" spans="6:6" x14ac:dyDescent="0.25">
      <c r="F76">
        <v>75</v>
      </c>
    </row>
    <row r="77" spans="6:6" x14ac:dyDescent="0.25">
      <c r="F77">
        <v>76</v>
      </c>
    </row>
    <row r="78" spans="6:6" x14ac:dyDescent="0.25">
      <c r="F78">
        <v>77</v>
      </c>
    </row>
    <row r="79" spans="6:6" x14ac:dyDescent="0.25">
      <c r="F79">
        <v>78</v>
      </c>
    </row>
    <row r="80" spans="6:6" x14ac:dyDescent="0.25">
      <c r="F80">
        <v>79</v>
      </c>
    </row>
    <row r="81" spans="6:6" x14ac:dyDescent="0.25">
      <c r="F81">
        <v>80</v>
      </c>
    </row>
    <row r="82" spans="6:6" x14ac:dyDescent="0.25">
      <c r="F82">
        <v>81</v>
      </c>
    </row>
    <row r="83" spans="6:6" x14ac:dyDescent="0.25">
      <c r="F83">
        <v>82</v>
      </c>
    </row>
    <row r="84" spans="6:6" x14ac:dyDescent="0.25">
      <c r="F84">
        <v>83</v>
      </c>
    </row>
    <row r="85" spans="6:6" x14ac:dyDescent="0.25">
      <c r="F85">
        <v>84</v>
      </c>
    </row>
    <row r="86" spans="6:6" x14ac:dyDescent="0.25">
      <c r="F86">
        <v>85</v>
      </c>
    </row>
    <row r="87" spans="6:6" x14ac:dyDescent="0.25">
      <c r="F87">
        <v>86</v>
      </c>
    </row>
    <row r="88" spans="6:6" x14ac:dyDescent="0.25">
      <c r="F88">
        <v>87</v>
      </c>
    </row>
    <row r="89" spans="6:6" x14ac:dyDescent="0.25">
      <c r="F89">
        <v>88</v>
      </c>
    </row>
    <row r="90" spans="6:6" x14ac:dyDescent="0.25">
      <c r="F90">
        <v>89</v>
      </c>
    </row>
    <row r="91" spans="6:6" x14ac:dyDescent="0.25">
      <c r="F91">
        <v>90</v>
      </c>
    </row>
    <row r="92" spans="6:6" x14ac:dyDescent="0.25">
      <c r="F92">
        <v>91</v>
      </c>
    </row>
    <row r="93" spans="6:6" x14ac:dyDescent="0.25">
      <c r="F93">
        <v>92</v>
      </c>
    </row>
    <row r="94" spans="6:6" x14ac:dyDescent="0.25">
      <c r="F94">
        <v>93</v>
      </c>
    </row>
    <row r="95" spans="6:6" x14ac:dyDescent="0.25">
      <c r="F95">
        <v>94</v>
      </c>
    </row>
    <row r="96" spans="6:6" x14ac:dyDescent="0.25">
      <c r="F96">
        <v>95</v>
      </c>
    </row>
    <row r="97" spans="6:6" x14ac:dyDescent="0.25">
      <c r="F97">
        <v>96</v>
      </c>
    </row>
    <row r="98" spans="6:6" x14ac:dyDescent="0.25">
      <c r="F98">
        <v>97</v>
      </c>
    </row>
    <row r="99" spans="6:6" x14ac:dyDescent="0.25">
      <c r="F99">
        <v>98</v>
      </c>
    </row>
    <row r="100" spans="6:6" x14ac:dyDescent="0.25">
      <c r="F100">
        <v>99</v>
      </c>
    </row>
    <row r="101" spans="6:6" x14ac:dyDescent="0.25">
      <c r="F101">
        <v>100</v>
      </c>
    </row>
    <row r="102" spans="6:6" x14ac:dyDescent="0.25">
      <c r="F102">
        <v>101</v>
      </c>
    </row>
    <row r="103" spans="6:6" x14ac:dyDescent="0.25">
      <c r="F103">
        <v>102</v>
      </c>
    </row>
    <row r="104" spans="6:6" x14ac:dyDescent="0.25">
      <c r="F104">
        <v>103</v>
      </c>
    </row>
    <row r="105" spans="6:6" x14ac:dyDescent="0.25">
      <c r="F105">
        <v>104</v>
      </c>
    </row>
    <row r="106" spans="6:6" x14ac:dyDescent="0.25">
      <c r="F106">
        <v>105</v>
      </c>
    </row>
    <row r="107" spans="6:6" x14ac:dyDescent="0.25">
      <c r="F107">
        <v>106</v>
      </c>
    </row>
    <row r="108" spans="6:6" x14ac:dyDescent="0.25">
      <c r="F108">
        <v>107</v>
      </c>
    </row>
    <row r="109" spans="6:6" x14ac:dyDescent="0.25">
      <c r="F109">
        <v>108</v>
      </c>
    </row>
    <row r="110" spans="6:6" x14ac:dyDescent="0.25">
      <c r="F110">
        <v>109</v>
      </c>
    </row>
    <row r="111" spans="6:6" x14ac:dyDescent="0.25">
      <c r="F111">
        <v>110</v>
      </c>
    </row>
    <row r="112" spans="6:6" x14ac:dyDescent="0.25">
      <c r="F112">
        <v>111</v>
      </c>
    </row>
    <row r="113" spans="6:6" x14ac:dyDescent="0.25">
      <c r="F113">
        <v>112</v>
      </c>
    </row>
    <row r="114" spans="6:6" x14ac:dyDescent="0.25">
      <c r="F114">
        <v>113</v>
      </c>
    </row>
    <row r="115" spans="6:6" x14ac:dyDescent="0.25">
      <c r="F115">
        <v>114</v>
      </c>
    </row>
    <row r="116" spans="6:6" x14ac:dyDescent="0.25">
      <c r="F116">
        <v>115</v>
      </c>
    </row>
    <row r="117" spans="6:6" x14ac:dyDescent="0.25">
      <c r="F117">
        <v>116</v>
      </c>
    </row>
    <row r="118" spans="6:6" x14ac:dyDescent="0.25">
      <c r="F118">
        <v>117</v>
      </c>
    </row>
    <row r="119" spans="6:6" x14ac:dyDescent="0.25">
      <c r="F119">
        <v>118</v>
      </c>
    </row>
    <row r="120" spans="6:6" x14ac:dyDescent="0.25">
      <c r="F120">
        <v>119</v>
      </c>
    </row>
    <row r="121" spans="6:6" x14ac:dyDescent="0.25">
      <c r="F121">
        <v>120</v>
      </c>
    </row>
    <row r="122" spans="6:6" x14ac:dyDescent="0.25">
      <c r="F122">
        <v>121</v>
      </c>
    </row>
    <row r="123" spans="6:6" x14ac:dyDescent="0.25">
      <c r="F123">
        <v>122</v>
      </c>
    </row>
    <row r="124" spans="6:6" x14ac:dyDescent="0.25">
      <c r="F124">
        <v>123</v>
      </c>
    </row>
    <row r="125" spans="6:6" x14ac:dyDescent="0.25">
      <c r="F125">
        <v>124</v>
      </c>
    </row>
    <row r="126" spans="6:6" x14ac:dyDescent="0.25">
      <c r="F126">
        <v>125</v>
      </c>
    </row>
    <row r="127" spans="6:6" x14ac:dyDescent="0.25">
      <c r="F127">
        <v>126</v>
      </c>
    </row>
    <row r="128" spans="6:6" x14ac:dyDescent="0.25">
      <c r="F128">
        <v>127</v>
      </c>
    </row>
    <row r="129" spans="6:6" x14ac:dyDescent="0.25">
      <c r="F129">
        <v>128</v>
      </c>
    </row>
    <row r="130" spans="6:6" x14ac:dyDescent="0.25">
      <c r="F130">
        <v>129</v>
      </c>
    </row>
    <row r="131" spans="6:6" x14ac:dyDescent="0.25">
      <c r="F131">
        <v>130</v>
      </c>
    </row>
    <row r="132" spans="6:6" x14ac:dyDescent="0.25">
      <c r="F132">
        <v>131</v>
      </c>
    </row>
    <row r="133" spans="6:6" x14ac:dyDescent="0.25">
      <c r="F133">
        <v>132</v>
      </c>
    </row>
    <row r="134" spans="6:6" x14ac:dyDescent="0.25">
      <c r="F134">
        <v>133</v>
      </c>
    </row>
    <row r="135" spans="6:6" x14ac:dyDescent="0.25">
      <c r="F135">
        <v>134</v>
      </c>
    </row>
    <row r="136" spans="6:6" x14ac:dyDescent="0.25">
      <c r="F136">
        <v>135</v>
      </c>
    </row>
    <row r="137" spans="6:6" x14ac:dyDescent="0.25">
      <c r="F137">
        <v>136</v>
      </c>
    </row>
    <row r="138" spans="6:6" x14ac:dyDescent="0.25">
      <c r="F138">
        <v>137</v>
      </c>
    </row>
    <row r="139" spans="6:6" x14ac:dyDescent="0.25">
      <c r="F139">
        <v>138</v>
      </c>
    </row>
    <row r="140" spans="6:6" x14ac:dyDescent="0.25">
      <c r="F140">
        <v>139</v>
      </c>
    </row>
    <row r="141" spans="6:6" x14ac:dyDescent="0.25">
      <c r="F141">
        <v>140</v>
      </c>
    </row>
    <row r="142" spans="6:6" x14ac:dyDescent="0.25">
      <c r="F142">
        <v>141</v>
      </c>
    </row>
    <row r="143" spans="6:6" x14ac:dyDescent="0.25">
      <c r="F143">
        <v>142</v>
      </c>
    </row>
    <row r="144" spans="6:6" x14ac:dyDescent="0.25">
      <c r="F144">
        <v>143</v>
      </c>
    </row>
    <row r="145" spans="6:6" x14ac:dyDescent="0.25">
      <c r="F145">
        <v>144</v>
      </c>
    </row>
    <row r="146" spans="6:6" x14ac:dyDescent="0.25">
      <c r="F146">
        <v>145</v>
      </c>
    </row>
    <row r="147" spans="6:6" x14ac:dyDescent="0.25">
      <c r="F147">
        <v>146</v>
      </c>
    </row>
    <row r="148" spans="6:6" x14ac:dyDescent="0.25">
      <c r="F148">
        <v>147</v>
      </c>
    </row>
    <row r="149" spans="6:6" x14ac:dyDescent="0.25">
      <c r="F149">
        <v>148</v>
      </c>
    </row>
    <row r="150" spans="6:6" x14ac:dyDescent="0.25">
      <c r="F150">
        <v>149</v>
      </c>
    </row>
    <row r="151" spans="6:6" x14ac:dyDescent="0.25">
      <c r="F151">
        <v>150</v>
      </c>
    </row>
    <row r="152" spans="6:6" x14ac:dyDescent="0.25">
      <c r="F152">
        <v>151</v>
      </c>
    </row>
    <row r="153" spans="6:6" x14ac:dyDescent="0.25">
      <c r="F153">
        <v>152</v>
      </c>
    </row>
    <row r="154" spans="6:6" x14ac:dyDescent="0.25">
      <c r="F154">
        <v>153</v>
      </c>
    </row>
    <row r="155" spans="6:6" x14ac:dyDescent="0.25">
      <c r="F155">
        <v>154</v>
      </c>
    </row>
    <row r="156" spans="6:6" x14ac:dyDescent="0.25">
      <c r="F156">
        <v>155</v>
      </c>
    </row>
    <row r="157" spans="6:6" x14ac:dyDescent="0.25">
      <c r="F157">
        <v>156</v>
      </c>
    </row>
    <row r="158" spans="6:6" x14ac:dyDescent="0.25">
      <c r="F158">
        <v>157</v>
      </c>
    </row>
    <row r="159" spans="6:6" x14ac:dyDescent="0.25">
      <c r="F159">
        <v>158</v>
      </c>
    </row>
    <row r="160" spans="6:6" x14ac:dyDescent="0.25">
      <c r="F160">
        <v>159</v>
      </c>
    </row>
    <row r="161" spans="6:6" x14ac:dyDescent="0.25">
      <c r="F161">
        <v>160</v>
      </c>
    </row>
    <row r="162" spans="6:6" x14ac:dyDescent="0.25">
      <c r="F162">
        <v>161</v>
      </c>
    </row>
    <row r="163" spans="6:6" x14ac:dyDescent="0.25">
      <c r="F163">
        <v>162</v>
      </c>
    </row>
    <row r="164" spans="6:6" x14ac:dyDescent="0.25">
      <c r="F164">
        <v>163</v>
      </c>
    </row>
    <row r="165" spans="6:6" x14ac:dyDescent="0.25">
      <c r="F165">
        <v>164</v>
      </c>
    </row>
    <row r="166" spans="6:6" x14ac:dyDescent="0.25">
      <c r="F166">
        <v>165</v>
      </c>
    </row>
    <row r="167" spans="6:6" x14ac:dyDescent="0.25">
      <c r="F167">
        <v>166</v>
      </c>
    </row>
    <row r="168" spans="6:6" x14ac:dyDescent="0.25">
      <c r="F168">
        <v>167</v>
      </c>
    </row>
    <row r="169" spans="6:6" x14ac:dyDescent="0.25">
      <c r="F169">
        <v>168</v>
      </c>
    </row>
    <row r="170" spans="6:6" x14ac:dyDescent="0.25">
      <c r="F170">
        <v>169</v>
      </c>
    </row>
    <row r="171" spans="6:6" x14ac:dyDescent="0.25">
      <c r="F171">
        <v>170</v>
      </c>
    </row>
    <row r="172" spans="6:6" x14ac:dyDescent="0.25">
      <c r="F172">
        <v>171</v>
      </c>
    </row>
    <row r="173" spans="6:6" x14ac:dyDescent="0.25">
      <c r="F173">
        <v>172</v>
      </c>
    </row>
    <row r="174" spans="6:6" x14ac:dyDescent="0.25">
      <c r="F174">
        <v>173</v>
      </c>
    </row>
    <row r="175" spans="6:6" x14ac:dyDescent="0.25">
      <c r="F175">
        <v>174</v>
      </c>
    </row>
    <row r="176" spans="6:6" x14ac:dyDescent="0.25">
      <c r="F176">
        <v>175</v>
      </c>
    </row>
    <row r="177" spans="6:6" x14ac:dyDescent="0.25">
      <c r="F177">
        <v>176</v>
      </c>
    </row>
    <row r="178" spans="6:6" x14ac:dyDescent="0.25">
      <c r="F178">
        <v>177</v>
      </c>
    </row>
    <row r="179" spans="6:6" x14ac:dyDescent="0.25">
      <c r="F179">
        <v>178</v>
      </c>
    </row>
    <row r="180" spans="6:6" x14ac:dyDescent="0.25">
      <c r="F180">
        <v>179</v>
      </c>
    </row>
    <row r="181" spans="6:6" x14ac:dyDescent="0.25">
      <c r="F181">
        <v>180</v>
      </c>
    </row>
    <row r="182" spans="6:6" x14ac:dyDescent="0.25">
      <c r="F182">
        <v>181</v>
      </c>
    </row>
    <row r="183" spans="6:6" x14ac:dyDescent="0.25">
      <c r="F183">
        <v>182</v>
      </c>
    </row>
    <row r="184" spans="6:6" x14ac:dyDescent="0.25">
      <c r="F184">
        <v>183</v>
      </c>
    </row>
    <row r="185" spans="6:6" x14ac:dyDescent="0.25">
      <c r="F185">
        <v>184</v>
      </c>
    </row>
    <row r="186" spans="6:6" x14ac:dyDescent="0.25">
      <c r="F186">
        <v>185</v>
      </c>
    </row>
    <row r="187" spans="6:6" x14ac:dyDescent="0.25">
      <c r="F187">
        <v>186</v>
      </c>
    </row>
    <row r="188" spans="6:6" x14ac:dyDescent="0.25">
      <c r="F188">
        <v>187</v>
      </c>
    </row>
    <row r="189" spans="6:6" x14ac:dyDescent="0.25">
      <c r="F189">
        <v>188</v>
      </c>
    </row>
    <row r="190" spans="6:6" x14ac:dyDescent="0.25">
      <c r="F190">
        <v>189</v>
      </c>
    </row>
    <row r="191" spans="6:6" x14ac:dyDescent="0.25">
      <c r="F191">
        <v>190</v>
      </c>
    </row>
    <row r="192" spans="6:6" x14ac:dyDescent="0.25">
      <c r="F192">
        <v>191</v>
      </c>
    </row>
    <row r="193" spans="6:6" x14ac:dyDescent="0.25">
      <c r="F193">
        <v>192</v>
      </c>
    </row>
    <row r="194" spans="6:6" x14ac:dyDescent="0.25">
      <c r="F194">
        <v>193</v>
      </c>
    </row>
    <row r="195" spans="6:6" x14ac:dyDescent="0.25">
      <c r="F195">
        <v>194</v>
      </c>
    </row>
    <row r="196" spans="6:6" x14ac:dyDescent="0.25">
      <c r="F196">
        <v>195</v>
      </c>
    </row>
    <row r="197" spans="6:6" x14ac:dyDescent="0.25">
      <c r="F197">
        <v>196</v>
      </c>
    </row>
    <row r="198" spans="6:6" x14ac:dyDescent="0.25">
      <c r="F198">
        <v>197</v>
      </c>
    </row>
    <row r="199" spans="6:6" x14ac:dyDescent="0.25">
      <c r="F199">
        <v>198</v>
      </c>
    </row>
    <row r="200" spans="6:6" x14ac:dyDescent="0.25">
      <c r="F200">
        <v>199</v>
      </c>
    </row>
    <row r="201" spans="6:6" x14ac:dyDescent="0.25">
      <c r="F201">
        <v>200</v>
      </c>
    </row>
    <row r="202" spans="6:6" x14ac:dyDescent="0.25">
      <c r="F202">
        <v>201</v>
      </c>
    </row>
    <row r="203" spans="6:6" x14ac:dyDescent="0.25">
      <c r="F203">
        <v>202</v>
      </c>
    </row>
    <row r="204" spans="6:6" x14ac:dyDescent="0.25">
      <c r="F204">
        <v>203</v>
      </c>
    </row>
    <row r="205" spans="6:6" x14ac:dyDescent="0.25">
      <c r="F205">
        <v>204</v>
      </c>
    </row>
    <row r="206" spans="6:6" x14ac:dyDescent="0.25">
      <c r="F206">
        <v>205</v>
      </c>
    </row>
    <row r="207" spans="6:6" x14ac:dyDescent="0.25">
      <c r="F207">
        <v>206</v>
      </c>
    </row>
    <row r="208" spans="6:6" x14ac:dyDescent="0.25">
      <c r="F208">
        <v>207</v>
      </c>
    </row>
    <row r="209" spans="6:6" x14ac:dyDescent="0.25">
      <c r="F209">
        <v>208</v>
      </c>
    </row>
    <row r="210" spans="6:6" x14ac:dyDescent="0.25">
      <c r="F210">
        <v>209</v>
      </c>
    </row>
    <row r="211" spans="6:6" x14ac:dyDescent="0.25">
      <c r="F211">
        <v>210</v>
      </c>
    </row>
    <row r="212" spans="6:6" x14ac:dyDescent="0.25">
      <c r="F212">
        <v>211</v>
      </c>
    </row>
    <row r="213" spans="6:6" x14ac:dyDescent="0.25">
      <c r="F213">
        <v>212</v>
      </c>
    </row>
    <row r="214" spans="6:6" x14ac:dyDescent="0.25">
      <c r="F214">
        <v>213</v>
      </c>
    </row>
    <row r="215" spans="6:6" x14ac:dyDescent="0.25">
      <c r="F215">
        <v>214</v>
      </c>
    </row>
    <row r="216" spans="6:6" x14ac:dyDescent="0.25">
      <c r="F216">
        <v>215</v>
      </c>
    </row>
    <row r="217" spans="6:6" x14ac:dyDescent="0.25">
      <c r="F217">
        <v>216</v>
      </c>
    </row>
    <row r="218" spans="6:6" x14ac:dyDescent="0.25">
      <c r="F218">
        <v>217</v>
      </c>
    </row>
    <row r="219" spans="6:6" x14ac:dyDescent="0.25">
      <c r="F219">
        <v>218</v>
      </c>
    </row>
    <row r="220" spans="6:6" x14ac:dyDescent="0.25">
      <c r="F220">
        <v>219</v>
      </c>
    </row>
    <row r="221" spans="6:6" x14ac:dyDescent="0.25">
      <c r="F221">
        <v>220</v>
      </c>
    </row>
    <row r="222" spans="6:6" x14ac:dyDescent="0.25">
      <c r="F222">
        <v>221</v>
      </c>
    </row>
    <row r="223" spans="6:6" x14ac:dyDescent="0.25">
      <c r="F223">
        <v>222</v>
      </c>
    </row>
    <row r="224" spans="6:6" x14ac:dyDescent="0.25">
      <c r="F224">
        <v>223</v>
      </c>
    </row>
    <row r="225" spans="6:6" x14ac:dyDescent="0.25">
      <c r="F225">
        <v>224</v>
      </c>
    </row>
    <row r="226" spans="6:6" x14ac:dyDescent="0.25">
      <c r="F226">
        <v>225</v>
      </c>
    </row>
    <row r="227" spans="6:6" x14ac:dyDescent="0.25">
      <c r="F227">
        <v>226</v>
      </c>
    </row>
    <row r="228" spans="6:6" x14ac:dyDescent="0.25">
      <c r="F228">
        <v>227</v>
      </c>
    </row>
    <row r="229" spans="6:6" x14ac:dyDescent="0.25">
      <c r="F229">
        <v>228</v>
      </c>
    </row>
    <row r="230" spans="6:6" x14ac:dyDescent="0.25">
      <c r="F230">
        <v>229</v>
      </c>
    </row>
    <row r="231" spans="6:6" x14ac:dyDescent="0.25">
      <c r="F231">
        <v>230</v>
      </c>
    </row>
    <row r="232" spans="6:6" x14ac:dyDescent="0.25">
      <c r="F232">
        <v>231</v>
      </c>
    </row>
    <row r="233" spans="6:6" x14ac:dyDescent="0.25">
      <c r="F233">
        <v>232</v>
      </c>
    </row>
    <row r="234" spans="6:6" x14ac:dyDescent="0.25">
      <c r="F234">
        <v>233</v>
      </c>
    </row>
  </sheetData>
  <sortState ref="A2:D5">
    <sortCondition ref="A2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40" sqref="G4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Devis 2015</vt:lpstr>
      <vt:lpstr>Devis 2016</vt:lpstr>
      <vt:lpstr>Devis 2017</vt:lpstr>
      <vt:lpstr>Devis 2018</vt:lpstr>
      <vt:lpstr>Liste item</vt:lpstr>
      <vt:lpstr>Feuil1</vt:lpstr>
      <vt:lpstr>'Devis 2015'!Zone_d_impression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</dc:creator>
  <cp:lastModifiedBy>mb</cp:lastModifiedBy>
  <cp:lastPrinted>2016-01-27T14:17:28Z</cp:lastPrinted>
  <dcterms:created xsi:type="dcterms:W3CDTF">2015-10-26T09:18:51Z</dcterms:created>
  <dcterms:modified xsi:type="dcterms:W3CDTF">2016-02-05T13:08:02Z</dcterms:modified>
</cp:coreProperties>
</file>