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9170" windowHeight="7680" activeTab="1"/>
  </bookViews>
  <sheets>
    <sheet name="Détail Achats" sheetId="1" r:id="rId1"/>
    <sheet name="Récap Frs" sheetId="3" r:id="rId2"/>
  </sheets>
  <definedNames>
    <definedName name="TABLEAU1">'Détail Achats'!$1:$1048576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69" i="1" l="1"/>
  <c r="V169" i="1"/>
  <c r="W169" i="1" s="1"/>
  <c r="U141" i="1" l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U241" i="1" l="1"/>
  <c r="U242" i="1"/>
  <c r="U239" i="1"/>
  <c r="U240" i="1"/>
  <c r="U243" i="1"/>
  <c r="U244" i="1"/>
  <c r="U284" i="1" l="1"/>
  <c r="V284" i="1"/>
  <c r="X284" i="1"/>
  <c r="W284" i="1" l="1"/>
  <c r="X125" i="1"/>
  <c r="X126" i="1"/>
  <c r="X123" i="1"/>
  <c r="X124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R227" i="1"/>
  <c r="V218" i="1" l="1"/>
  <c r="V219" i="1"/>
  <c r="V220" i="1"/>
  <c r="V221" i="1"/>
  <c r="U218" i="1"/>
  <c r="W218" i="1" l="1"/>
  <c r="V137" i="1"/>
  <c r="V138" i="1"/>
  <c r="V139" i="1"/>
  <c r="V140" i="1"/>
  <c r="V213" i="1"/>
  <c r="V214" i="1"/>
  <c r="V215" i="1"/>
  <c r="V216" i="1"/>
  <c r="V217" i="1"/>
  <c r="V222" i="1"/>
  <c r="V223" i="1"/>
  <c r="V227" i="1"/>
  <c r="V228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8" i="1"/>
  <c r="V269" i="1"/>
  <c r="V270" i="1"/>
  <c r="V273" i="1"/>
  <c r="V274" i="1"/>
  <c r="V275" i="1"/>
  <c r="V276" i="1"/>
  <c r="V277" i="1"/>
  <c r="V278" i="1"/>
  <c r="V280" i="1"/>
  <c r="U133" i="1" l="1"/>
  <c r="V133" i="1" s="1"/>
  <c r="U40" i="1" l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V60" i="1" s="1"/>
  <c r="W60" i="1" s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V108" i="1" s="1"/>
  <c r="W108" i="1" s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V127" i="1" s="1"/>
  <c r="U128" i="1"/>
  <c r="U129" i="1"/>
  <c r="U130" i="1"/>
  <c r="V130" i="1" s="1"/>
  <c r="U131" i="1"/>
  <c r="V131" i="1" s="1"/>
  <c r="U132" i="1"/>
  <c r="V132" i="1" s="1"/>
  <c r="W132" i="1" s="1"/>
  <c r="W133" i="1"/>
  <c r="U134" i="1"/>
  <c r="U135" i="1"/>
  <c r="U136" i="1"/>
  <c r="U137" i="1"/>
  <c r="W137" i="1" s="1"/>
  <c r="U138" i="1"/>
  <c r="W138" i="1" s="1"/>
  <c r="U139" i="1"/>
  <c r="W139" i="1" s="1"/>
  <c r="U140" i="1"/>
  <c r="W140" i="1" s="1"/>
  <c r="U213" i="1"/>
  <c r="W213" i="1" s="1"/>
  <c r="U214" i="1"/>
  <c r="W214" i="1" s="1"/>
  <c r="U215" i="1"/>
  <c r="W215" i="1" s="1"/>
  <c r="U216" i="1"/>
  <c r="W216" i="1" s="1"/>
  <c r="U217" i="1"/>
  <c r="W217" i="1" s="1"/>
  <c r="U219" i="1"/>
  <c r="W219" i="1" s="1"/>
  <c r="U220" i="1"/>
  <c r="W220" i="1" s="1"/>
  <c r="U221" i="1"/>
  <c r="W221" i="1" s="1"/>
  <c r="U222" i="1"/>
  <c r="W222" i="1" s="1"/>
  <c r="U223" i="1"/>
  <c r="W223" i="1" s="1"/>
  <c r="U224" i="1"/>
  <c r="U225" i="1"/>
  <c r="U226" i="1"/>
  <c r="U227" i="1"/>
  <c r="W227" i="1" s="1"/>
  <c r="U228" i="1"/>
  <c r="W228" i="1" s="1"/>
  <c r="U229" i="1"/>
  <c r="U230" i="1"/>
  <c r="U231" i="1"/>
  <c r="U232" i="1"/>
  <c r="U233" i="1"/>
  <c r="U234" i="1"/>
  <c r="U235" i="1"/>
  <c r="U236" i="1"/>
  <c r="U237" i="1"/>
  <c r="U238" i="1"/>
  <c r="U245" i="1"/>
  <c r="W245" i="1" s="1"/>
  <c r="U246" i="1"/>
  <c r="W246" i="1" s="1"/>
  <c r="U247" i="1"/>
  <c r="W247" i="1" s="1"/>
  <c r="U248" i="1"/>
  <c r="W248" i="1" s="1"/>
  <c r="U249" i="1"/>
  <c r="W249" i="1" s="1"/>
  <c r="U250" i="1"/>
  <c r="W250" i="1" s="1"/>
  <c r="U251" i="1"/>
  <c r="W251" i="1" s="1"/>
  <c r="U252" i="1"/>
  <c r="W252" i="1" s="1"/>
  <c r="U253" i="1"/>
  <c r="W253" i="1" s="1"/>
  <c r="U254" i="1"/>
  <c r="W254" i="1" s="1"/>
  <c r="U255" i="1"/>
  <c r="W255" i="1" s="1"/>
  <c r="U256" i="1"/>
  <c r="W256" i="1" s="1"/>
  <c r="U257" i="1"/>
  <c r="W257" i="1" s="1"/>
  <c r="U258" i="1"/>
  <c r="W258" i="1" s="1"/>
  <c r="U259" i="1"/>
  <c r="W259" i="1" s="1"/>
  <c r="U260" i="1"/>
  <c r="W260" i="1" s="1"/>
  <c r="U261" i="1"/>
  <c r="W261" i="1" s="1"/>
  <c r="U262" i="1"/>
  <c r="W262" i="1" s="1"/>
  <c r="U263" i="1"/>
  <c r="W263" i="1" s="1"/>
  <c r="U264" i="1"/>
  <c r="U265" i="1"/>
  <c r="U266" i="1"/>
  <c r="U267" i="1"/>
  <c r="U268" i="1"/>
  <c r="W268" i="1" s="1"/>
  <c r="U269" i="1"/>
  <c r="W269" i="1" s="1"/>
  <c r="U270" i="1"/>
  <c r="W270" i="1" s="1"/>
  <c r="U271" i="1"/>
  <c r="U272" i="1"/>
  <c r="U273" i="1"/>
  <c r="W273" i="1" s="1"/>
  <c r="U274" i="1"/>
  <c r="W274" i="1" s="1"/>
  <c r="U275" i="1"/>
  <c r="W275" i="1" s="1"/>
  <c r="U276" i="1"/>
  <c r="W276" i="1" s="1"/>
  <c r="U277" i="1"/>
  <c r="W277" i="1" s="1"/>
  <c r="U278" i="1"/>
  <c r="W278" i="1" s="1"/>
  <c r="U279" i="1"/>
  <c r="U280" i="1"/>
  <c r="W280" i="1" s="1"/>
  <c r="U281" i="1"/>
  <c r="U282" i="1"/>
  <c r="U283" i="1"/>
  <c r="U39" i="1"/>
  <c r="U38" i="1"/>
  <c r="U37" i="1"/>
  <c r="U25" i="1"/>
  <c r="U26" i="1"/>
  <c r="U27" i="1"/>
  <c r="U28" i="1"/>
  <c r="U29" i="1"/>
  <c r="U30" i="1"/>
  <c r="U31" i="1"/>
  <c r="U32" i="1"/>
  <c r="U33" i="1"/>
  <c r="U34" i="1"/>
  <c r="U35" i="1"/>
  <c r="U36" i="1"/>
  <c r="W131" i="1" l="1"/>
  <c r="W130" i="1"/>
  <c r="W127" i="1"/>
  <c r="V272" i="1"/>
  <c r="W272" i="1" s="1"/>
  <c r="V266" i="1"/>
  <c r="W266" i="1" s="1"/>
  <c r="V264" i="1"/>
  <c r="V283" i="1"/>
  <c r="V279" i="1"/>
  <c r="V271" i="1"/>
  <c r="V267" i="1"/>
  <c r="W267" i="1" s="1"/>
  <c r="V265" i="1"/>
  <c r="W265" i="1" s="1"/>
  <c r="V282" i="1"/>
  <c r="W282" i="1" s="1"/>
  <c r="V281" i="1"/>
  <c r="V125" i="1"/>
  <c r="W125" i="1" s="1"/>
  <c r="V126" i="1"/>
  <c r="W126" i="1" s="1"/>
  <c r="V124" i="1"/>
  <c r="V242" i="1"/>
  <c r="W242" i="1" s="1"/>
  <c r="V240" i="1"/>
  <c r="W240" i="1" s="1"/>
  <c r="V238" i="1"/>
  <c r="W238" i="1" s="1"/>
  <c r="V243" i="1"/>
  <c r="W243" i="1" s="1"/>
  <c r="V241" i="1"/>
  <c r="W241" i="1" s="1"/>
  <c r="V239" i="1"/>
  <c r="W239" i="1" s="1"/>
  <c r="V237" i="1"/>
  <c r="V244" i="1"/>
  <c r="W244" i="1" s="1"/>
  <c r="V236" i="1"/>
  <c r="V234" i="1"/>
  <c r="W234" i="1" s="1"/>
  <c r="V232" i="1"/>
  <c r="V235" i="1"/>
  <c r="W235" i="1" s="1"/>
  <c r="V233" i="1"/>
  <c r="V229" i="1"/>
  <c r="V231" i="1"/>
  <c r="W231" i="1" s="1"/>
  <c r="V230" i="1"/>
  <c r="W230" i="1" s="1"/>
  <c r="V35" i="1"/>
  <c r="W35" i="1" s="1"/>
  <c r="V33" i="1"/>
  <c r="W33" i="1" s="1"/>
  <c r="V31" i="1"/>
  <c r="W31" i="1" s="1"/>
  <c r="V29" i="1"/>
  <c r="W29" i="1" s="1"/>
  <c r="V27" i="1"/>
  <c r="W27" i="1" s="1"/>
  <c r="V25" i="1"/>
  <c r="W25" i="1" s="1"/>
  <c r="V38" i="1"/>
  <c r="V136" i="1"/>
  <c r="W136" i="1" s="1"/>
  <c r="V134" i="1"/>
  <c r="V129" i="1"/>
  <c r="W129" i="1" s="1"/>
  <c r="V122" i="1"/>
  <c r="W122" i="1" s="1"/>
  <c r="V120" i="1"/>
  <c r="W120" i="1" s="1"/>
  <c r="V118" i="1"/>
  <c r="W118" i="1" s="1"/>
  <c r="V116" i="1"/>
  <c r="W116" i="1" s="1"/>
  <c r="V114" i="1"/>
  <c r="W114" i="1" s="1"/>
  <c r="V112" i="1"/>
  <c r="W112" i="1" s="1"/>
  <c r="V110" i="1"/>
  <c r="W110" i="1" s="1"/>
  <c r="V107" i="1"/>
  <c r="W107" i="1" s="1"/>
  <c r="V105" i="1"/>
  <c r="W105" i="1" s="1"/>
  <c r="V103" i="1"/>
  <c r="V100" i="1"/>
  <c r="W100" i="1" s="1"/>
  <c r="V98" i="1"/>
  <c r="W98" i="1" s="1"/>
  <c r="V96" i="1"/>
  <c r="W96" i="1" s="1"/>
  <c r="V94" i="1"/>
  <c r="W94" i="1" s="1"/>
  <c r="V92" i="1"/>
  <c r="W92" i="1" s="1"/>
  <c r="V90" i="1"/>
  <c r="W90" i="1" s="1"/>
  <c r="V88" i="1"/>
  <c r="W88" i="1" s="1"/>
  <c r="V86" i="1"/>
  <c r="W86" i="1" s="1"/>
  <c r="V84" i="1"/>
  <c r="W84" i="1" s="1"/>
  <c r="V82" i="1"/>
  <c r="W82" i="1" s="1"/>
  <c r="V80" i="1"/>
  <c r="W80" i="1" s="1"/>
  <c r="V78" i="1"/>
  <c r="W78" i="1" s="1"/>
  <c r="V76" i="1"/>
  <c r="W76" i="1" s="1"/>
  <c r="V74" i="1"/>
  <c r="W74" i="1" s="1"/>
  <c r="V72" i="1"/>
  <c r="W72" i="1" s="1"/>
  <c r="V70" i="1"/>
  <c r="W70" i="1" s="1"/>
  <c r="V68" i="1"/>
  <c r="W68" i="1" s="1"/>
  <c r="V66" i="1"/>
  <c r="W66" i="1" s="1"/>
  <c r="V64" i="1"/>
  <c r="W64" i="1" s="1"/>
  <c r="V62" i="1"/>
  <c r="W62" i="1" s="1"/>
  <c r="V59" i="1"/>
  <c r="W59" i="1" s="1"/>
  <c r="V57" i="1"/>
  <c r="V55" i="1"/>
  <c r="W55" i="1" s="1"/>
  <c r="V53" i="1"/>
  <c r="W53" i="1" s="1"/>
  <c r="V51" i="1"/>
  <c r="W51" i="1" s="1"/>
  <c r="V49" i="1"/>
  <c r="W49" i="1" s="1"/>
  <c r="V47" i="1"/>
  <c r="W47" i="1" s="1"/>
  <c r="V45" i="1"/>
  <c r="W45" i="1" s="1"/>
  <c r="V43" i="1"/>
  <c r="W43" i="1" s="1"/>
  <c r="V41" i="1"/>
  <c r="W41" i="1" s="1"/>
  <c r="V36" i="1"/>
  <c r="V34" i="1"/>
  <c r="W34" i="1" s="1"/>
  <c r="V32" i="1"/>
  <c r="W32" i="1" s="1"/>
  <c r="V30" i="1"/>
  <c r="W30" i="1" s="1"/>
  <c r="V28" i="1"/>
  <c r="W28" i="1" s="1"/>
  <c r="V26" i="1"/>
  <c r="W26" i="1" s="1"/>
  <c r="V37" i="1"/>
  <c r="V39" i="1"/>
  <c r="V226" i="1"/>
  <c r="V224" i="1"/>
  <c r="V135" i="1"/>
  <c r="W135" i="1" s="1"/>
  <c r="V128" i="1"/>
  <c r="W128" i="1" s="1"/>
  <c r="V123" i="1"/>
  <c r="W123" i="1" s="1"/>
  <c r="V121" i="1"/>
  <c r="W121" i="1" s="1"/>
  <c r="V119" i="1"/>
  <c r="W119" i="1" s="1"/>
  <c r="V117" i="1"/>
  <c r="W117" i="1" s="1"/>
  <c r="V115" i="1"/>
  <c r="W115" i="1" s="1"/>
  <c r="V113" i="1"/>
  <c r="W113" i="1" s="1"/>
  <c r="V111" i="1"/>
  <c r="W111" i="1" s="1"/>
  <c r="V109" i="1"/>
  <c r="W109" i="1" s="1"/>
  <c r="V106" i="1"/>
  <c r="W106" i="1" s="1"/>
  <c r="V104" i="1"/>
  <c r="W104" i="1" s="1"/>
  <c r="V102" i="1"/>
  <c r="V101" i="1"/>
  <c r="W101" i="1" s="1"/>
  <c r="V99" i="1"/>
  <c r="W99" i="1" s="1"/>
  <c r="V97" i="1"/>
  <c r="W97" i="1" s="1"/>
  <c r="V95" i="1"/>
  <c r="W95" i="1" s="1"/>
  <c r="V93" i="1"/>
  <c r="W93" i="1" s="1"/>
  <c r="V91" i="1"/>
  <c r="W91" i="1" s="1"/>
  <c r="V89" i="1"/>
  <c r="W89" i="1" s="1"/>
  <c r="V87" i="1"/>
  <c r="W87" i="1" s="1"/>
  <c r="V85" i="1"/>
  <c r="W85" i="1" s="1"/>
  <c r="V83" i="1"/>
  <c r="W83" i="1" s="1"/>
  <c r="V81" i="1"/>
  <c r="W81" i="1" s="1"/>
  <c r="V79" i="1"/>
  <c r="W79" i="1" s="1"/>
  <c r="V77" i="1"/>
  <c r="W77" i="1" s="1"/>
  <c r="V75" i="1"/>
  <c r="W75" i="1" s="1"/>
  <c r="V73" i="1"/>
  <c r="W73" i="1" s="1"/>
  <c r="V71" i="1"/>
  <c r="W71" i="1" s="1"/>
  <c r="V69" i="1"/>
  <c r="V67" i="1"/>
  <c r="W67" i="1" s="1"/>
  <c r="V65" i="1"/>
  <c r="W65" i="1" s="1"/>
  <c r="V63" i="1"/>
  <c r="W63" i="1" s="1"/>
  <c r="V61" i="1"/>
  <c r="W61" i="1" s="1"/>
  <c r="V58" i="1"/>
  <c r="W58" i="1" s="1"/>
  <c r="V56" i="1"/>
  <c r="W56" i="1" s="1"/>
  <c r="V54" i="1"/>
  <c r="W54" i="1" s="1"/>
  <c r="V52" i="1"/>
  <c r="W52" i="1" s="1"/>
  <c r="V50" i="1"/>
  <c r="W50" i="1" s="1"/>
  <c r="V48" i="1"/>
  <c r="W48" i="1" s="1"/>
  <c r="V46" i="1"/>
  <c r="W46" i="1" s="1"/>
  <c r="V44" i="1"/>
  <c r="W44" i="1" s="1"/>
  <c r="V42" i="1"/>
  <c r="W42" i="1" s="1"/>
  <c r="V40" i="1"/>
  <c r="V225" i="1"/>
  <c r="W225" i="1" s="1"/>
  <c r="U24" i="1"/>
  <c r="U23" i="1"/>
  <c r="U11" i="1"/>
  <c r="U12" i="1"/>
  <c r="U13" i="1"/>
  <c r="U14" i="1"/>
  <c r="U15" i="1"/>
  <c r="U16" i="1"/>
  <c r="U17" i="1"/>
  <c r="U18" i="1"/>
  <c r="U19" i="1"/>
  <c r="U20" i="1"/>
  <c r="U21" i="1"/>
  <c r="U22" i="1"/>
  <c r="U5" i="1"/>
  <c r="U6" i="1"/>
  <c r="U7" i="1"/>
  <c r="U8" i="1"/>
  <c r="U9" i="1"/>
  <c r="U10" i="1"/>
  <c r="U3" i="1"/>
  <c r="U4" i="1"/>
  <c r="U2" i="1"/>
  <c r="B3" i="3" l="1"/>
  <c r="B7" i="3"/>
  <c r="B11" i="3"/>
  <c r="B15" i="3"/>
  <c r="B6" i="3"/>
  <c r="B10" i="3"/>
  <c r="B14" i="3"/>
  <c r="B18" i="3"/>
  <c r="B2" i="3"/>
  <c r="B17" i="3"/>
  <c r="B5" i="3"/>
  <c r="B9" i="3"/>
  <c r="B13" i="3"/>
  <c r="B4" i="3"/>
  <c r="B8" i="3"/>
  <c r="B12" i="3"/>
  <c r="B16" i="3"/>
  <c r="B19" i="3"/>
  <c r="W283" i="1"/>
  <c r="W281" i="1"/>
  <c r="W279" i="1"/>
  <c r="W271" i="1"/>
  <c r="W264" i="1"/>
  <c r="W237" i="1"/>
  <c r="W236" i="1"/>
  <c r="W233" i="1"/>
  <c r="W232" i="1"/>
  <c r="W229" i="1"/>
  <c r="W226" i="1"/>
  <c r="W224" i="1"/>
  <c r="W134" i="1"/>
  <c r="W124" i="1"/>
  <c r="W103" i="1"/>
  <c r="W102" i="1"/>
  <c r="W69" i="1"/>
  <c r="W57" i="1"/>
  <c r="W40" i="1"/>
  <c r="W39" i="1"/>
  <c r="W38" i="1"/>
  <c r="W37" i="1"/>
  <c r="W36" i="1"/>
  <c r="V2" i="1"/>
  <c r="V3" i="1"/>
  <c r="V9" i="1"/>
  <c r="V7" i="1"/>
  <c r="V5" i="1"/>
  <c r="V21" i="1"/>
  <c r="W21" i="1" s="1"/>
  <c r="V19" i="1"/>
  <c r="V17" i="1"/>
  <c r="V15" i="1"/>
  <c r="V13" i="1"/>
  <c r="V11" i="1"/>
  <c r="V24" i="1"/>
  <c r="V4" i="1"/>
  <c r="V10" i="1"/>
  <c r="V8" i="1"/>
  <c r="V6" i="1"/>
  <c r="V22" i="1"/>
  <c r="W22" i="1" s="1"/>
  <c r="V20" i="1"/>
  <c r="W20" i="1" s="1"/>
  <c r="V18" i="1"/>
  <c r="V16" i="1"/>
  <c r="V14" i="1"/>
  <c r="V12" i="1"/>
  <c r="V23" i="1"/>
  <c r="W23" i="1" s="1"/>
  <c r="C4" i="3" l="1"/>
  <c r="C8" i="3"/>
  <c r="C12" i="3"/>
  <c r="C16" i="3"/>
  <c r="C3" i="3"/>
  <c r="C7" i="3"/>
  <c r="C11" i="3"/>
  <c r="C15" i="3"/>
  <c r="C19" i="3"/>
  <c r="C6" i="3"/>
  <c r="C10" i="3"/>
  <c r="C14" i="3"/>
  <c r="C18" i="3"/>
  <c r="C5" i="3"/>
  <c r="C9" i="3"/>
  <c r="C13" i="3"/>
  <c r="C17" i="3"/>
  <c r="C2" i="3"/>
  <c r="W8" i="1"/>
  <c r="W9" i="1"/>
  <c r="W11" i="1"/>
  <c r="W19" i="1"/>
  <c r="W12" i="1"/>
  <c r="W10" i="1"/>
  <c r="W13" i="1"/>
  <c r="W3" i="1"/>
  <c r="W16" i="1"/>
  <c r="W14" i="1"/>
  <c r="W4" i="1"/>
  <c r="W15" i="1"/>
  <c r="W5" i="1"/>
  <c r="W2" i="1"/>
  <c r="W6" i="1"/>
  <c r="W17" i="1"/>
  <c r="W24" i="1"/>
  <c r="W18" i="1"/>
  <c r="W7" i="1"/>
  <c r="D5" i="3" l="1"/>
  <c r="D9" i="3"/>
  <c r="D13" i="3"/>
  <c r="D17" i="3"/>
  <c r="D19" i="3"/>
  <c r="D4" i="3"/>
  <c r="D8" i="3"/>
  <c r="D12" i="3"/>
  <c r="D16" i="3"/>
  <c r="D15" i="3"/>
  <c r="D3" i="3"/>
  <c r="D7" i="3"/>
  <c r="D11" i="3"/>
  <c r="D6" i="3"/>
  <c r="D10" i="3"/>
  <c r="D14" i="3"/>
  <c r="D18" i="3"/>
  <c r="D2" i="3"/>
</calcChain>
</file>

<file path=xl/sharedStrings.xml><?xml version="1.0" encoding="utf-8"?>
<sst xmlns="http://schemas.openxmlformats.org/spreadsheetml/2006/main" count="725" uniqueCount="108">
  <si>
    <t>BON DE CMDE N°</t>
  </si>
  <si>
    <t>DATE CMDE</t>
  </si>
  <si>
    <t>FOURNISSUER</t>
  </si>
  <si>
    <t>N° FACTURE</t>
  </si>
  <si>
    <t>DATE FACTURE</t>
  </si>
  <si>
    <t>MONT TTC</t>
  </si>
  <si>
    <t>DATE PREV PAY</t>
  </si>
  <si>
    <t>MONT TVA</t>
  </si>
  <si>
    <t>HIDHAB CHIMIE</t>
  </si>
  <si>
    <t>N° BL</t>
  </si>
  <si>
    <t>DATE BL</t>
  </si>
  <si>
    <t>035</t>
  </si>
  <si>
    <t>ENCHELAB</t>
  </si>
  <si>
    <t>059/2018</t>
  </si>
  <si>
    <t>ARTICLES</t>
  </si>
  <si>
    <t>MONT TOT HT</t>
  </si>
  <si>
    <t>119/2018</t>
  </si>
  <si>
    <t>UNITE</t>
  </si>
  <si>
    <t>072/2018</t>
  </si>
  <si>
    <t>STRUCTURE</t>
  </si>
  <si>
    <t>234/2018</t>
  </si>
  <si>
    <t>RC LAB</t>
  </si>
  <si>
    <t>482/2018</t>
  </si>
  <si>
    <t>0113/2018</t>
  </si>
  <si>
    <t>BENKHELIFA MEDICAL</t>
  </si>
  <si>
    <t>1896</t>
  </si>
  <si>
    <t>CHIMIPLUS</t>
  </si>
  <si>
    <t>378/2018</t>
  </si>
  <si>
    <t>269/2017</t>
  </si>
  <si>
    <t>S/STRUCTURE</t>
  </si>
  <si>
    <t>92/2018</t>
  </si>
  <si>
    <t>045/2018</t>
  </si>
  <si>
    <t>044/2018</t>
  </si>
  <si>
    <t>032/2018</t>
  </si>
  <si>
    <t>026/2018</t>
  </si>
  <si>
    <t>CATEGORIE ARTICLE</t>
  </si>
  <si>
    <t>GMP</t>
  </si>
  <si>
    <t>0132/2048</t>
  </si>
  <si>
    <t>0119/2018</t>
  </si>
  <si>
    <t>079/2018</t>
  </si>
  <si>
    <t xml:space="preserve"> PRIX UNIT. HT</t>
  </si>
  <si>
    <t>DA/EURO</t>
  </si>
  <si>
    <t>DA</t>
  </si>
  <si>
    <t>T% CHANGE</t>
  </si>
  <si>
    <t>371/2017</t>
  </si>
  <si>
    <t>266/2017</t>
  </si>
  <si>
    <t>0133/2017</t>
  </si>
  <si>
    <t>129/2017</t>
  </si>
  <si>
    <t>427/2017</t>
  </si>
  <si>
    <t>006/2018</t>
  </si>
  <si>
    <t>429/2018</t>
  </si>
  <si>
    <t>N° BON RECEPT</t>
  </si>
  <si>
    <t>DATE RECEPTION</t>
  </si>
  <si>
    <t>NADATEK</t>
  </si>
  <si>
    <t>FA20180705</t>
  </si>
  <si>
    <t>HIDAB CHIMIE</t>
  </si>
  <si>
    <t>029 W</t>
  </si>
  <si>
    <t>195/2018</t>
  </si>
  <si>
    <t>09/2018</t>
  </si>
  <si>
    <t>071</t>
  </si>
  <si>
    <t>ASD</t>
  </si>
  <si>
    <t>73C/ASD/2018</t>
  </si>
  <si>
    <t>BL20180511</t>
  </si>
  <si>
    <t>IBN SINA</t>
  </si>
  <si>
    <t>00008/2018</t>
  </si>
  <si>
    <t>0008/2018</t>
  </si>
  <si>
    <t>536/2018</t>
  </si>
  <si>
    <t>0145/2018</t>
  </si>
  <si>
    <t>458/2018</t>
  </si>
  <si>
    <t>0132/2018</t>
  </si>
  <si>
    <t>515/2018</t>
  </si>
  <si>
    <t>CODE REF INTERNES</t>
  </si>
  <si>
    <t>MEDISYS</t>
  </si>
  <si>
    <t>INV/18/008</t>
  </si>
  <si>
    <t>EURO</t>
  </si>
  <si>
    <t>INV/18/009</t>
  </si>
  <si>
    <t>EUROCHEM</t>
  </si>
  <si>
    <t>F117-2018</t>
  </si>
  <si>
    <t>F99-2018</t>
  </si>
  <si>
    <t>F98-2018</t>
  </si>
  <si>
    <t>EL WALID EMB.</t>
  </si>
  <si>
    <t>106</t>
  </si>
  <si>
    <t>GENERAL EMB.</t>
  </si>
  <si>
    <t>18303652</t>
  </si>
  <si>
    <t>INV/18/032</t>
  </si>
  <si>
    <t>27</t>
  </si>
  <si>
    <t>RAJA GRAPHIC</t>
  </si>
  <si>
    <t>034</t>
  </si>
  <si>
    <t>18302288</t>
  </si>
  <si>
    <t>037</t>
  </si>
  <si>
    <t>QUANTITES LIVREES</t>
  </si>
  <si>
    <t>QUANTITES CMDEES</t>
  </si>
  <si>
    <t>ORKILA</t>
  </si>
  <si>
    <t>ALSOCHEM</t>
  </si>
  <si>
    <t>HAMTECH</t>
  </si>
  <si>
    <t>54C/ASD/2018</t>
  </si>
  <si>
    <t>INV/18/039</t>
  </si>
  <si>
    <t>INV/18/040</t>
  </si>
  <si>
    <t>18303996</t>
  </si>
  <si>
    <t>FOURNISSEURS</t>
  </si>
  <si>
    <t>PHARMASCIENCE</t>
  </si>
  <si>
    <t>F18/00224</t>
  </si>
  <si>
    <t>RSBC</t>
  </si>
  <si>
    <t>MP/BL/00164/2018</t>
  </si>
  <si>
    <t>MP/FV/00143/2018</t>
  </si>
  <si>
    <t>582/2018</t>
  </si>
  <si>
    <t>0172/2018</t>
  </si>
  <si>
    <t>ENCHLAB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</si>
</sst>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#,##0.00000"/>
  </numFmts>
  <fonts count="7" x14ac:knownFonts="1">
    <font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8"/>
      <color theme="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theme="5" tint="0.79998168889431442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4" tint="0.39997558519241921"/>
      </bottom>
      <diagonal/>
    </border>
    <border>
      <left style="thin">
        <color theme="5" tint="0.39997558519241921"/>
      </left>
      <right style="thin">
        <color theme="4" tint="0.39997558519241921"/>
      </right>
      <top style="thin">
        <color theme="9"/>
      </top>
      <bottom style="thin">
        <color theme="4" tint="0.39997558519241921"/>
      </bottom>
      <diagonal/>
    </border>
    <border>
      <left style="thin">
        <color theme="5" tint="0.39997558519241921"/>
      </left>
      <right/>
      <top style="thin">
        <color theme="9"/>
      </top>
      <bottom/>
      <diagonal/>
    </border>
    <border>
      <left style="thin">
        <color theme="5" tint="0.39997558519241921"/>
      </left>
      <right style="thin">
        <color theme="4" tint="0.39997558519241921"/>
      </right>
      <top style="thin">
        <color theme="9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 style="thin">
        <color theme="5" tint="0.39997558519241921"/>
      </left>
      <right/>
      <top style="thin">
        <color theme="9"/>
      </top>
      <bottom style="thin">
        <color theme="4" tint="0.39997558519241921"/>
      </bottom>
      <diagonal/>
    </border>
    <border>
      <left style="thin">
        <color theme="5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/>
    <xf numFmtId="0" fontId="1" fillId="0" borderId="0" xfId="0" applyNumberFormat="1" applyFont="1" applyFill="1" applyAlignment="1">
      <alignment horizontal="center" vertical="center" wrapText="1"/>
    </xf>
    <xf numFmtId="0" fontId="0" fillId="0" borderId="0" xfId="0" applyFont="1" applyFill="1"/>
    <xf numFmtId="0" fontId="0" fillId="0" borderId="0" xfId="0" applyFill="1" applyAlignment="1">
      <alignment horizontal="center"/>
    </xf>
    <xf numFmtId="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/>
    <xf numFmtId="164" fontId="0" fillId="0" borderId="0" xfId="0" applyNumberFormat="1" applyFont="1" applyFill="1" applyAlignment="1">
      <alignment horizontal="center"/>
    </xf>
    <xf numFmtId="4" fontId="0" fillId="0" borderId="0" xfId="0" applyNumberFormat="1" applyFont="1" applyFill="1" applyAlignment="1">
      <alignment horizontal="right"/>
    </xf>
    <xf numFmtId="0" fontId="1" fillId="3" borderId="6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/>
    <xf numFmtId="0" fontId="0" fillId="2" borderId="6" xfId="0" applyFont="1" applyFill="1" applyBorder="1" applyAlignment="1">
      <alignment horizontal="center"/>
    </xf>
    <xf numFmtId="4" fontId="0" fillId="2" borderId="6" xfId="0" applyNumberFormat="1" applyFont="1" applyFill="1" applyBorder="1" applyAlignment="1">
      <alignment horizontal="right"/>
    </xf>
    <xf numFmtId="49" fontId="0" fillId="2" borderId="6" xfId="0" applyNumberFormat="1" applyFont="1" applyFill="1" applyBorder="1" applyAlignment="1">
      <alignment horizontal="center"/>
    </xf>
    <xf numFmtId="164" fontId="0" fillId="2" borderId="6" xfId="0" applyNumberFormat="1" applyFont="1" applyFill="1" applyBorder="1" applyAlignment="1">
      <alignment horizontal="center"/>
    </xf>
    <xf numFmtId="0" fontId="0" fillId="2" borderId="6" xfId="0" applyFont="1" applyFill="1" applyBorder="1"/>
    <xf numFmtId="4" fontId="0" fillId="2" borderId="6" xfId="0" applyNumberFormat="1" applyFont="1" applyFill="1" applyBorder="1" applyAlignment="1">
      <alignment horizontal="center"/>
    </xf>
    <xf numFmtId="164" fontId="0" fillId="2" borderId="7" xfId="0" applyNumberFormat="1" applyFont="1" applyFill="1" applyBorder="1" applyAlignment="1">
      <alignment horizontal="center"/>
    </xf>
    <xf numFmtId="0" fontId="0" fillId="3" borderId="3" xfId="0" applyFont="1" applyFill="1" applyBorder="1"/>
    <xf numFmtId="0" fontId="0" fillId="3" borderId="6" xfId="0" applyFont="1" applyFill="1" applyBorder="1" applyAlignment="1">
      <alignment horizontal="center"/>
    </xf>
    <xf numFmtId="4" fontId="0" fillId="3" borderId="6" xfId="0" applyNumberFormat="1" applyFont="1" applyFill="1" applyBorder="1" applyAlignment="1">
      <alignment horizontal="right"/>
    </xf>
    <xf numFmtId="49" fontId="0" fillId="3" borderId="6" xfId="0" applyNumberFormat="1" applyFont="1" applyFill="1" applyBorder="1" applyAlignment="1">
      <alignment horizontal="center"/>
    </xf>
    <xf numFmtId="164" fontId="0" fillId="3" borderId="6" xfId="0" applyNumberFormat="1" applyFont="1" applyFill="1" applyBorder="1" applyAlignment="1">
      <alignment horizontal="center"/>
    </xf>
    <xf numFmtId="0" fontId="0" fillId="3" borderId="6" xfId="0" applyFont="1" applyFill="1" applyBorder="1"/>
    <xf numFmtId="4" fontId="0" fillId="3" borderId="6" xfId="0" applyNumberFormat="1" applyFont="1" applyFill="1" applyBorder="1" applyAlignment="1">
      <alignment horizontal="center"/>
    </xf>
    <xf numFmtId="164" fontId="0" fillId="3" borderId="7" xfId="0" applyNumberFormat="1" applyFont="1" applyFill="1" applyBorder="1" applyAlignment="1">
      <alignment horizontal="center"/>
    </xf>
    <xf numFmtId="0" fontId="0" fillId="3" borderId="8" xfId="0" applyFont="1" applyFill="1" applyBorder="1"/>
    <xf numFmtId="0" fontId="0" fillId="2" borderId="8" xfId="0" applyFont="1" applyFill="1" applyBorder="1"/>
    <xf numFmtId="4" fontId="0" fillId="2" borderId="8" xfId="0" applyNumberFormat="1" applyFont="1" applyFill="1" applyBorder="1" applyAlignment="1">
      <alignment horizontal="center"/>
    </xf>
    <xf numFmtId="165" fontId="0" fillId="3" borderId="6" xfId="0" applyNumberFormat="1" applyFont="1" applyFill="1" applyBorder="1" applyAlignment="1">
      <alignment horizontal="right"/>
    </xf>
    <xf numFmtId="165" fontId="0" fillId="2" borderId="6" xfId="0" applyNumberFormat="1" applyFont="1" applyFill="1" applyBorder="1" applyAlignment="1">
      <alignment horizontal="right"/>
    </xf>
    <xf numFmtId="0" fontId="0" fillId="2" borderId="3" xfId="0" applyFont="1" applyFill="1" applyBorder="1" applyAlignment="1">
      <alignment vertical="center"/>
    </xf>
    <xf numFmtId="0" fontId="0" fillId="2" borderId="6" xfId="0" applyFont="1" applyFill="1" applyBorder="1" applyAlignment="1">
      <alignment vertical="center"/>
    </xf>
    <xf numFmtId="0" fontId="0" fillId="3" borderId="3" xfId="0" applyFont="1" applyFill="1" applyBorder="1" applyAlignment="1">
      <alignment vertical="center"/>
    </xf>
    <xf numFmtId="0" fontId="0" fillId="3" borderId="6" xfId="0" applyFont="1" applyFill="1" applyBorder="1" applyAlignment="1">
      <alignment vertical="center"/>
    </xf>
    <xf numFmtId="0" fontId="0" fillId="2" borderId="4" xfId="0" applyFont="1" applyFill="1" applyBorder="1"/>
    <xf numFmtId="0" fontId="0" fillId="2" borderId="9" xfId="0" applyFont="1" applyFill="1" applyBorder="1" applyAlignment="1">
      <alignment horizontal="center"/>
    </xf>
    <xf numFmtId="4" fontId="0" fillId="2" borderId="9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center"/>
    </xf>
    <xf numFmtId="164" fontId="0" fillId="2" borderId="9" xfId="0" applyNumberFormat="1" applyFont="1" applyFill="1" applyBorder="1" applyAlignment="1">
      <alignment horizontal="center"/>
    </xf>
    <xf numFmtId="164" fontId="0" fillId="2" borderId="9" xfId="0" applyNumberFormat="1" applyFont="1" applyFill="1" applyBorder="1"/>
    <xf numFmtId="0" fontId="0" fillId="2" borderId="9" xfId="0" applyFont="1" applyFill="1" applyBorder="1"/>
    <xf numFmtId="4" fontId="0" fillId="2" borderId="9" xfId="0" applyNumberFormat="1" applyFont="1" applyFill="1" applyBorder="1" applyAlignment="1">
      <alignment horizontal="center"/>
    </xf>
    <xf numFmtId="164" fontId="0" fillId="2" borderId="5" xfId="0" applyNumberFormat="1" applyFont="1" applyFill="1" applyBorder="1" applyAlignment="1">
      <alignment horizontal="center"/>
    </xf>
    <xf numFmtId="0" fontId="0" fillId="2" borderId="10" xfId="0" applyFont="1" applyFill="1" applyBorder="1"/>
    <xf numFmtId="0" fontId="1" fillId="3" borderId="11" xfId="0" applyNumberFormat="1" applyFont="1" applyFill="1" applyBorder="1" applyAlignment="1">
      <alignment horizontal="center" vertical="center" wrapText="1"/>
    </xf>
    <xf numFmtId="0" fontId="0" fillId="2" borderId="11" xfId="0" applyFont="1" applyFill="1" applyBorder="1"/>
    <xf numFmtId="0" fontId="0" fillId="3" borderId="11" xfId="0" applyFont="1" applyFill="1" applyBorder="1"/>
    <xf numFmtId="0" fontId="2" fillId="0" borderId="0" xfId="0" applyFont="1" applyFill="1" applyAlignment="1">
      <alignment horizontal="center"/>
    </xf>
    <xf numFmtId="4" fontId="3" fillId="0" borderId="1" xfId="0" applyNumberFormat="1" applyFont="1" applyFill="1" applyBorder="1"/>
    <xf numFmtId="0" fontId="3" fillId="0" borderId="1" xfId="0" applyFont="1" applyFill="1" applyBorder="1" applyAlignment="1">
      <alignment horizontal="right"/>
    </xf>
    <xf numFmtId="0" fontId="3" fillId="0" borderId="2" xfId="0" applyFont="1" applyFill="1" applyBorder="1" applyAlignment="1">
      <alignment horizontal="right"/>
    </xf>
    <xf numFmtId="0" fontId="4" fillId="0" borderId="0" xfId="0" applyFont="1"/>
    <xf numFmtId="0" fontId="0" fillId="4" borderId="6" xfId="0" applyFont="1" applyFill="1" applyBorder="1"/>
    <xf numFmtId="0" fontId="5" fillId="2" borderId="6" xfId="1" applyFont="1" applyFill="1" applyBorder="1"/>
    <xf numFmtId="0" fontId="5" fillId="3" borderId="6" xfId="1" applyFont="1" applyFill="1" applyBorder="1"/>
    <xf numFmtId="0" fontId="5" fillId="2" borderId="9" xfId="1" applyFont="1" applyFill="1" applyBorder="1"/>
    <xf numFmtId="0" fontId="6" fillId="2" borderId="11" xfId="0" applyFont="1" applyFill="1" applyBorder="1"/>
    <xf numFmtId="0" fontId="6" fillId="2" borderId="0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center"/>
    </xf>
    <xf numFmtId="4" fontId="6" fillId="2" borderId="6" xfId="0" applyNumberFormat="1" applyFont="1" applyFill="1" applyBorder="1" applyAlignment="1">
      <alignment horizontal="right"/>
    </xf>
    <xf numFmtId="49" fontId="6" fillId="2" borderId="6" xfId="0" applyNumberFormat="1" applyFont="1" applyFill="1" applyBorder="1" applyAlignment="1">
      <alignment horizontal="center"/>
    </xf>
    <xf numFmtId="164" fontId="6" fillId="2" borderId="6" xfId="0" applyNumberFormat="1" applyFont="1" applyFill="1" applyBorder="1" applyAlignment="1">
      <alignment horizontal="center"/>
    </xf>
    <xf numFmtId="4" fontId="6" fillId="2" borderId="6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3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4" formatCode="#,##0.00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\ mmmm\ yyyy;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5" tint="0.39997558519241921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5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numFmt numFmtId="0" formatCode="General"/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1</xdr:col>
          <xdr:colOff>647700</xdr:colOff>
          <xdr:row>0</xdr:row>
          <xdr:rowOff>381000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_1" ref="A1:X212" totalsRowShown="0" headerRowDxfId="32" dataDxfId="31" tableBorderDxfId="30">
  <tableColumns count="24">
    <tableColumn id="1" name="CODE REF INTERNES" dataDxfId="29"/>
    <tableColumn id="2" name="ARTICLES" dataDxfId="28"/>
    <tableColumn id="3" name="CATEGORIE ARTICLE" dataDxfId="27"/>
    <tableColumn id="4" name="QUANTITES LIVREES" dataDxfId="26"/>
    <tableColumn id="5" name="QUANTITES CMDEES" dataDxfId="25"/>
    <tableColumn id="6" name="BON DE CMDE N°" dataDxfId="24"/>
    <tableColumn id="7" name="DATE CMDE" dataDxfId="23"/>
    <tableColumn id="8" name="N° BON RECEPT" dataDxfId="22"/>
    <tableColumn id="9" name="DATE RECEPTION" dataDxfId="21"/>
    <tableColumn id="10" name="UNITE" dataDxfId="20"/>
    <tableColumn id="11" name="STRUCTURE" dataDxfId="19"/>
    <tableColumn id="12" name="S/STRUCTURE" dataDxfId="18"/>
    <tableColumn id="13" name="FOURNISSUER" dataDxfId="17" dataCellStyle="Normal 2"/>
    <tableColumn id="14" name="N° BL" dataDxfId="16"/>
    <tableColumn id="15" name="DATE BL" dataDxfId="15"/>
    <tableColumn id="16" name="N° FACTURE" dataDxfId="14"/>
    <tableColumn id="17" name="DATE FACTURE" dataDxfId="13"/>
    <tableColumn id="18" name=" PRIX UNIT. HT" dataDxfId="12"/>
    <tableColumn id="19" name="DA/EURO" dataDxfId="11"/>
    <tableColumn id="20" name="T% CHANGE" dataDxfId="10"/>
    <tableColumn id="21" name="MONT TOT HT" dataDxfId="9">
      <calculatedColumnFormula>R2*D2</calculatedColumnFormula>
    </tableColumn>
    <tableColumn id="22" name="MONT TVA" dataDxfId="8">
      <calculatedColumnFormula>IF('Détail Achats'!$S2="DA",'Détail Achats'!$U2*19%,0)</calculatedColumnFormula>
    </tableColumn>
    <tableColumn id="23" name="MONT TTC" dataDxfId="7">
      <calculatedColumnFormula>V2+U2</calculatedColumnFormula>
    </tableColumn>
    <tableColumn id="24" name="DATE PREV PAY" dataDxfId="6">
      <calculatedColumnFormula>IF('Détail Achats'!$Q2&lt;&gt;"",'Détail Achats'!$Q2+30,"")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19" totalsRowShown="0" headerRowDxfId="5" dataDxfId="4">
  <autoFilter ref="A1:D19"/>
  <sortState ref="A2:D19">
    <sortCondition ref="A1:A19"/>
  </sortState>
  <tableColumns count="4">
    <tableColumn id="1" name="FOURNISSEURS" dataDxfId="3"/>
    <tableColumn id="2" name="MONT TOT HT" dataDxfId="2">
      <calculatedColumnFormula>SUMPRODUCT(('Détail Achats'!$M$2:$M$1072=$A2)*('Détail Achats'!U$2:U$1072))</calculatedColumnFormula>
    </tableColumn>
    <tableColumn id="3" name="MONT TVA" dataDxfId="1">
      <calculatedColumnFormula>SUMPRODUCT(('Détail Achats'!$M$2:$M$1072=$A2)*('Détail Achats'!V$2:V$1072))</calculatedColumnFormula>
    </tableColumn>
    <tableColumn id="4" name="MONT TTC" dataDxfId="0">
      <calculatedColumnFormula>SUMPRODUCT(('Détail Achats'!$M$2:$M$1072=$A2)*('Détail Achats'!W$2:W$1072))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84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" sqref="E1:L1048576"/>
    </sheetView>
  </sheetViews>
  <sheetFormatPr baseColWidth="10" defaultRowHeight="15" x14ac:dyDescent="0.25"/>
  <cols>
    <col min="1" max="1" width="10.5703125" style="2" bestFit="1" customWidth="1"/>
    <col min="2" max="2" width="9.85546875" style="2" bestFit="1" customWidth="1"/>
    <col min="3" max="3" width="20.28515625" style="3" hidden="1" customWidth="1"/>
    <col min="4" max="4" width="20.42578125" style="2" bestFit="1" customWidth="1"/>
    <col min="5" max="5" width="20.85546875" style="2" hidden="1" customWidth="1"/>
    <col min="6" max="6" width="17.85546875" style="4" hidden="1" customWidth="1"/>
    <col min="7" max="7" width="12.42578125" style="5" hidden="1" customWidth="1"/>
    <col min="8" max="8" width="16.140625" style="2" hidden="1" customWidth="1"/>
    <col min="9" max="9" width="17.7109375" style="5" hidden="1" customWidth="1"/>
    <col min="10" max="10" width="6.85546875" style="6" hidden="1" customWidth="1"/>
    <col min="11" max="11" width="12.140625" style="2" hidden="1" customWidth="1"/>
    <col min="12" max="12" width="14.28515625" style="2" hidden="1" customWidth="1"/>
    <col min="13" max="13" width="20.140625" style="2" bestFit="1" customWidth="1"/>
    <col min="14" max="14" width="13.42578125" style="2" hidden="1" customWidth="1"/>
    <col min="15" max="15" width="17" style="5" hidden="1" customWidth="1"/>
    <col min="16" max="16" width="18.7109375" style="7" hidden="1" customWidth="1"/>
    <col min="17" max="17" width="17.28515625" style="5" hidden="1" customWidth="1"/>
    <col min="18" max="18" width="17" style="7" customWidth="1"/>
    <col min="19" max="19" width="13.140625" style="8" customWidth="1"/>
    <col min="20" max="20" width="14.5703125" style="4" hidden="1" customWidth="1"/>
    <col min="21" max="21" width="17.140625" style="4" bestFit="1" customWidth="1"/>
    <col min="22" max="22" width="16.28515625" style="8" bestFit="1" customWidth="1"/>
    <col min="23" max="23" width="15.85546875" style="8" bestFit="1" customWidth="1"/>
    <col min="24" max="24" width="18.140625" style="4" hidden="1" customWidth="1"/>
    <col min="25" max="16384" width="11.42578125" style="2"/>
  </cols>
  <sheetData>
    <row r="1" spans="1:24" s="1" customFormat="1" ht="31.5" x14ac:dyDescent="0.25">
      <c r="A1" s="45" t="s">
        <v>71</v>
      </c>
      <c r="B1" s="9" t="s">
        <v>14</v>
      </c>
      <c r="C1" s="9" t="s">
        <v>35</v>
      </c>
      <c r="D1" s="9" t="s">
        <v>90</v>
      </c>
      <c r="E1" s="9" t="s">
        <v>91</v>
      </c>
      <c r="F1" s="9" t="s">
        <v>0</v>
      </c>
      <c r="G1" s="9" t="s">
        <v>1</v>
      </c>
      <c r="H1" s="9" t="s">
        <v>51</v>
      </c>
      <c r="I1" s="9" t="s">
        <v>52</v>
      </c>
      <c r="J1" s="9" t="s">
        <v>17</v>
      </c>
      <c r="K1" s="9" t="s">
        <v>19</v>
      </c>
      <c r="L1" s="9" t="s">
        <v>29</v>
      </c>
      <c r="M1" s="9" t="s">
        <v>2</v>
      </c>
      <c r="N1" s="9" t="s">
        <v>9</v>
      </c>
      <c r="O1" s="9" t="s">
        <v>10</v>
      </c>
      <c r="P1" s="9" t="s">
        <v>3</v>
      </c>
      <c r="Q1" s="9" t="s">
        <v>4</v>
      </c>
      <c r="R1" s="9" t="s">
        <v>40</v>
      </c>
      <c r="S1" s="9" t="s">
        <v>41</v>
      </c>
      <c r="T1" s="9" t="s">
        <v>43</v>
      </c>
      <c r="U1" s="9" t="s">
        <v>15</v>
      </c>
      <c r="V1" s="9" t="s">
        <v>7</v>
      </c>
      <c r="W1" s="9" t="s">
        <v>5</v>
      </c>
      <c r="X1" s="9" t="s">
        <v>6</v>
      </c>
    </row>
    <row r="2" spans="1:24" x14ac:dyDescent="0.25">
      <c r="A2" s="46"/>
      <c r="B2" s="15"/>
      <c r="C2" s="11"/>
      <c r="D2" s="12">
        <v>5</v>
      </c>
      <c r="E2" s="12"/>
      <c r="F2" s="13"/>
      <c r="G2" s="14"/>
      <c r="H2" s="13"/>
      <c r="I2" s="14"/>
      <c r="J2" s="15"/>
      <c r="K2" s="15"/>
      <c r="L2" s="15"/>
      <c r="M2" s="54"/>
      <c r="N2" s="13" t="s">
        <v>11</v>
      </c>
      <c r="O2" s="14">
        <v>43144</v>
      </c>
      <c r="P2" s="13"/>
      <c r="Q2" s="14"/>
      <c r="R2" s="12">
        <v>4000</v>
      </c>
      <c r="S2" s="16" t="s">
        <v>42</v>
      </c>
      <c r="T2" s="16"/>
      <c r="U2" s="12">
        <f t="shared" ref="U2:U65" si="0">R2*D2</f>
        <v>20000</v>
      </c>
      <c r="V2" s="12">
        <f>IF('Détail Achats'!$S2="DA",'Détail Achats'!$U2*19%,0)</f>
        <v>3800</v>
      </c>
      <c r="W2" s="12">
        <f t="shared" ref="W2:W65" si="1">V2+U2</f>
        <v>23800</v>
      </c>
      <c r="X2" s="14" t="str">
        <f>IF('Détail Achats'!$Q2&lt;&gt;"",'Détail Achats'!$Q2+30,"")</f>
        <v/>
      </c>
    </row>
    <row r="3" spans="1:24" x14ac:dyDescent="0.25">
      <c r="A3" s="47"/>
      <c r="B3" s="23"/>
      <c r="C3" s="19"/>
      <c r="D3" s="20">
        <v>5</v>
      </c>
      <c r="E3" s="20"/>
      <c r="F3" s="21"/>
      <c r="G3" s="22"/>
      <c r="H3" s="21"/>
      <c r="I3" s="22"/>
      <c r="J3" s="23"/>
      <c r="K3" s="23"/>
      <c r="L3" s="23"/>
      <c r="M3" s="55" t="s">
        <v>8</v>
      </c>
      <c r="N3" s="21" t="s">
        <v>11</v>
      </c>
      <c r="O3" s="22">
        <v>43144</v>
      </c>
      <c r="P3" s="21"/>
      <c r="Q3" s="22"/>
      <c r="R3" s="20">
        <v>4500</v>
      </c>
      <c r="S3" s="24" t="s">
        <v>42</v>
      </c>
      <c r="T3" s="24"/>
      <c r="U3" s="20">
        <f t="shared" si="0"/>
        <v>22500</v>
      </c>
      <c r="V3" s="20">
        <f>IF('Détail Achats'!$S3="DA",'Détail Achats'!$U3*19%,0)</f>
        <v>4275</v>
      </c>
      <c r="W3" s="20">
        <f t="shared" si="1"/>
        <v>26775</v>
      </c>
      <c r="X3" s="22" t="str">
        <f>IF('Détail Achats'!$Q3&lt;&gt;"",'Détail Achats'!$Q3+30,"")</f>
        <v/>
      </c>
    </row>
    <row r="4" spans="1:24" x14ac:dyDescent="0.25">
      <c r="A4" s="46"/>
      <c r="B4" s="15"/>
      <c r="C4" s="11"/>
      <c r="D4" s="12">
        <v>5</v>
      </c>
      <c r="E4" s="12"/>
      <c r="F4" s="13"/>
      <c r="G4" s="14"/>
      <c r="H4" s="13"/>
      <c r="I4" s="14"/>
      <c r="J4" s="15"/>
      <c r="K4" s="15"/>
      <c r="L4" s="15"/>
      <c r="M4" s="54" t="s">
        <v>8</v>
      </c>
      <c r="N4" s="13" t="s">
        <v>11</v>
      </c>
      <c r="O4" s="14">
        <v>43144</v>
      </c>
      <c r="P4" s="13"/>
      <c r="Q4" s="14"/>
      <c r="R4" s="12">
        <v>5000</v>
      </c>
      <c r="S4" s="16" t="s">
        <v>42</v>
      </c>
      <c r="T4" s="16"/>
      <c r="U4" s="12">
        <f t="shared" si="0"/>
        <v>25000</v>
      </c>
      <c r="V4" s="12">
        <f>IF('Détail Achats'!$S4="DA",'Détail Achats'!$U4*19%,0)</f>
        <v>4750</v>
      </c>
      <c r="W4" s="12">
        <f t="shared" si="1"/>
        <v>29750</v>
      </c>
      <c r="X4" s="14" t="str">
        <f>IF('Détail Achats'!$Q4&lt;&gt;"",'Détail Achats'!$Q4+30,"")</f>
        <v/>
      </c>
    </row>
    <row r="5" spans="1:24" x14ac:dyDescent="0.25">
      <c r="A5" s="47"/>
      <c r="B5" s="23"/>
      <c r="C5" s="19"/>
      <c r="D5" s="20">
        <v>8</v>
      </c>
      <c r="E5" s="20"/>
      <c r="F5" s="21"/>
      <c r="G5" s="22"/>
      <c r="H5" s="21"/>
      <c r="I5" s="22"/>
      <c r="J5" s="23"/>
      <c r="K5" s="23"/>
      <c r="L5" s="23"/>
      <c r="M5" s="55" t="s">
        <v>12</v>
      </c>
      <c r="N5" s="21" t="s">
        <v>16</v>
      </c>
      <c r="O5" s="22">
        <v>43144</v>
      </c>
      <c r="P5" s="21"/>
      <c r="Q5" s="22"/>
      <c r="R5" s="20"/>
      <c r="S5" s="24" t="s">
        <v>42</v>
      </c>
      <c r="T5" s="24"/>
      <c r="U5" s="20">
        <f t="shared" si="0"/>
        <v>0</v>
      </c>
      <c r="V5" s="20">
        <f>IF('Détail Achats'!$S5="DA",'Détail Achats'!$U5*19%,0)</f>
        <v>0</v>
      </c>
      <c r="W5" s="20">
        <f t="shared" si="1"/>
        <v>0</v>
      </c>
      <c r="X5" s="22" t="str">
        <f>IF('Détail Achats'!$Q5&lt;&gt;"",'Détail Achats'!$Q5+30,"")</f>
        <v/>
      </c>
    </row>
    <row r="6" spans="1:24" x14ac:dyDescent="0.25">
      <c r="A6" s="46"/>
      <c r="B6" s="15"/>
      <c r="C6" s="11"/>
      <c r="D6" s="12">
        <v>4</v>
      </c>
      <c r="E6" s="12"/>
      <c r="F6" s="13"/>
      <c r="G6" s="14"/>
      <c r="H6" s="13"/>
      <c r="I6" s="14"/>
      <c r="J6" s="15"/>
      <c r="K6" s="15"/>
      <c r="L6" s="15"/>
      <c r="M6" s="54" t="s">
        <v>12</v>
      </c>
      <c r="N6" s="13" t="s">
        <v>16</v>
      </c>
      <c r="O6" s="14">
        <v>43144</v>
      </c>
      <c r="P6" s="13"/>
      <c r="Q6" s="14"/>
      <c r="R6" s="12"/>
      <c r="S6" s="16" t="s">
        <v>42</v>
      </c>
      <c r="T6" s="16"/>
      <c r="U6" s="12">
        <f t="shared" si="0"/>
        <v>0</v>
      </c>
      <c r="V6" s="12">
        <f>IF('Détail Achats'!$S6="DA",'Détail Achats'!$U6*19%,0)</f>
        <v>0</v>
      </c>
      <c r="W6" s="12">
        <f t="shared" si="1"/>
        <v>0</v>
      </c>
      <c r="X6" s="14" t="str">
        <f>IF('Détail Achats'!$Q6&lt;&gt;"",'Détail Achats'!$Q6+30,"")</f>
        <v/>
      </c>
    </row>
    <row r="7" spans="1:24" x14ac:dyDescent="0.25">
      <c r="A7" s="47"/>
      <c r="B7" s="23"/>
      <c r="C7" s="19"/>
      <c r="D7" s="20">
        <v>2000</v>
      </c>
      <c r="E7" s="20"/>
      <c r="F7" s="21"/>
      <c r="G7" s="22"/>
      <c r="H7" s="21"/>
      <c r="I7" s="22"/>
      <c r="J7" s="23"/>
      <c r="K7" s="23"/>
      <c r="L7" s="23"/>
      <c r="M7" s="55" t="s">
        <v>12</v>
      </c>
      <c r="N7" s="21"/>
      <c r="O7" s="22"/>
      <c r="P7" s="21" t="s">
        <v>18</v>
      </c>
      <c r="Q7" s="22">
        <v>43138</v>
      </c>
      <c r="R7" s="20">
        <v>11.95</v>
      </c>
      <c r="S7" s="24" t="s">
        <v>42</v>
      </c>
      <c r="T7" s="24"/>
      <c r="U7" s="20">
        <f t="shared" si="0"/>
        <v>23900</v>
      </c>
      <c r="V7" s="20">
        <f>IF('Détail Achats'!$S7="DA",'Détail Achats'!$U7*19%,0)</f>
        <v>4541</v>
      </c>
      <c r="W7" s="20">
        <f t="shared" si="1"/>
        <v>28441</v>
      </c>
      <c r="X7" s="22">
        <f>IF('Détail Achats'!$Q7&lt;&gt;"",'Détail Achats'!$Q7+30,"")</f>
        <v>43168</v>
      </c>
    </row>
    <row r="8" spans="1:24" x14ac:dyDescent="0.25">
      <c r="A8" s="46"/>
      <c r="B8" s="15"/>
      <c r="C8" s="11"/>
      <c r="D8" s="12">
        <v>20</v>
      </c>
      <c r="E8" s="12"/>
      <c r="F8" s="13"/>
      <c r="G8" s="14"/>
      <c r="H8" s="13"/>
      <c r="I8" s="14"/>
      <c r="J8" s="15"/>
      <c r="K8" s="15"/>
      <c r="L8" s="15"/>
      <c r="M8" s="54" t="s">
        <v>12</v>
      </c>
      <c r="N8" s="13"/>
      <c r="O8" s="14"/>
      <c r="P8" s="13" t="s">
        <v>18</v>
      </c>
      <c r="Q8" s="14">
        <v>43138</v>
      </c>
      <c r="R8" s="12">
        <v>490</v>
      </c>
      <c r="S8" s="16" t="s">
        <v>42</v>
      </c>
      <c r="T8" s="16"/>
      <c r="U8" s="12">
        <f t="shared" si="0"/>
        <v>9800</v>
      </c>
      <c r="V8" s="12">
        <f>IF('Détail Achats'!$S8="DA",'Détail Achats'!$U8*19%,0)</f>
        <v>1862</v>
      </c>
      <c r="W8" s="12">
        <f t="shared" si="1"/>
        <v>11662</v>
      </c>
      <c r="X8" s="14">
        <f>IF('Détail Achats'!$Q8&lt;&gt;"",'Détail Achats'!$Q8+30,"")</f>
        <v>43168</v>
      </c>
    </row>
    <row r="9" spans="1:24" x14ac:dyDescent="0.25">
      <c r="A9" s="47"/>
      <c r="B9" s="23"/>
      <c r="C9" s="19"/>
      <c r="D9" s="20">
        <v>20</v>
      </c>
      <c r="E9" s="20"/>
      <c r="F9" s="21"/>
      <c r="G9" s="22"/>
      <c r="H9" s="21"/>
      <c r="I9" s="22"/>
      <c r="J9" s="23"/>
      <c r="K9" s="23"/>
      <c r="L9" s="23"/>
      <c r="M9" s="55" t="s">
        <v>12</v>
      </c>
      <c r="N9" s="21"/>
      <c r="O9" s="22"/>
      <c r="P9" s="21" t="s">
        <v>18</v>
      </c>
      <c r="Q9" s="22">
        <v>43138</v>
      </c>
      <c r="R9" s="20">
        <v>490</v>
      </c>
      <c r="S9" s="24" t="s">
        <v>42</v>
      </c>
      <c r="T9" s="24"/>
      <c r="U9" s="20">
        <f t="shared" si="0"/>
        <v>9800</v>
      </c>
      <c r="V9" s="20">
        <f>IF('Détail Achats'!$S9="DA",'Détail Achats'!$U9*19%,0)</f>
        <v>1862</v>
      </c>
      <c r="W9" s="20">
        <f t="shared" si="1"/>
        <v>11662</v>
      </c>
      <c r="X9" s="22">
        <f>IF('Détail Achats'!$Q9&lt;&gt;"",'Détail Achats'!$Q9+30,"")</f>
        <v>43168</v>
      </c>
    </row>
    <row r="10" spans="1:24" x14ac:dyDescent="0.25">
      <c r="A10" s="46"/>
      <c r="B10" s="15"/>
      <c r="C10" s="11"/>
      <c r="D10" s="12">
        <v>20</v>
      </c>
      <c r="E10" s="12"/>
      <c r="F10" s="13"/>
      <c r="G10" s="14"/>
      <c r="H10" s="13"/>
      <c r="I10" s="14"/>
      <c r="J10" s="15"/>
      <c r="K10" s="15"/>
      <c r="L10" s="15"/>
      <c r="M10" s="54" t="s">
        <v>12</v>
      </c>
      <c r="N10" s="13"/>
      <c r="O10" s="14"/>
      <c r="P10" s="13" t="s">
        <v>18</v>
      </c>
      <c r="Q10" s="14">
        <v>43138</v>
      </c>
      <c r="R10" s="12">
        <v>490</v>
      </c>
      <c r="S10" s="16" t="s">
        <v>42</v>
      </c>
      <c r="T10" s="16"/>
      <c r="U10" s="12">
        <f t="shared" si="0"/>
        <v>9800</v>
      </c>
      <c r="V10" s="12">
        <f>IF('Détail Achats'!$S10="DA",'Détail Achats'!$U10*19%,0)</f>
        <v>1862</v>
      </c>
      <c r="W10" s="12">
        <f t="shared" si="1"/>
        <v>11662</v>
      </c>
      <c r="X10" s="14">
        <f>IF('Détail Achats'!$Q10&lt;&gt;"",'Détail Achats'!$Q10+30,"")</f>
        <v>43168</v>
      </c>
    </row>
    <row r="11" spans="1:24" x14ac:dyDescent="0.25">
      <c r="A11" s="47"/>
      <c r="B11" s="23"/>
      <c r="C11" s="19"/>
      <c r="D11" s="20">
        <v>100</v>
      </c>
      <c r="E11" s="20"/>
      <c r="F11" s="21"/>
      <c r="G11" s="22"/>
      <c r="H11" s="21"/>
      <c r="I11" s="22"/>
      <c r="J11" s="23"/>
      <c r="K11" s="23"/>
      <c r="L11" s="23"/>
      <c r="M11" s="55" t="s">
        <v>21</v>
      </c>
      <c r="N11" s="21" t="s">
        <v>20</v>
      </c>
      <c r="O11" s="22">
        <v>43153</v>
      </c>
      <c r="P11" s="21"/>
      <c r="Q11" s="22"/>
      <c r="R11" s="20"/>
      <c r="S11" s="24" t="s">
        <v>42</v>
      </c>
      <c r="T11" s="24"/>
      <c r="U11" s="20">
        <f t="shared" si="0"/>
        <v>0</v>
      </c>
      <c r="V11" s="20">
        <f>IF('Détail Achats'!$S11="DA",'Détail Achats'!$U11*19%,0)</f>
        <v>0</v>
      </c>
      <c r="W11" s="20">
        <f t="shared" si="1"/>
        <v>0</v>
      </c>
      <c r="X11" s="22" t="str">
        <f>IF('Détail Achats'!$Q11&lt;&gt;"",'Détail Achats'!$Q11+30,"")</f>
        <v/>
      </c>
    </row>
    <row r="12" spans="1:24" x14ac:dyDescent="0.25">
      <c r="A12" s="46"/>
      <c r="B12" s="15"/>
      <c r="C12" s="11"/>
      <c r="D12" s="12">
        <v>100</v>
      </c>
      <c r="E12" s="12"/>
      <c r="F12" s="13"/>
      <c r="G12" s="14"/>
      <c r="H12" s="13"/>
      <c r="I12" s="14"/>
      <c r="J12" s="15"/>
      <c r="K12" s="15"/>
      <c r="L12" s="15"/>
      <c r="M12" s="54" t="s">
        <v>21</v>
      </c>
      <c r="N12" s="13" t="s">
        <v>20</v>
      </c>
      <c r="O12" s="14">
        <v>43153</v>
      </c>
      <c r="P12" s="13"/>
      <c r="Q12" s="14"/>
      <c r="R12" s="12"/>
      <c r="S12" s="16" t="s">
        <v>42</v>
      </c>
      <c r="T12" s="16"/>
      <c r="U12" s="12">
        <f t="shared" si="0"/>
        <v>0</v>
      </c>
      <c r="V12" s="12">
        <f>IF('Détail Achats'!$S12="DA",'Détail Achats'!$U12*19%,0)</f>
        <v>0</v>
      </c>
      <c r="W12" s="12">
        <f t="shared" si="1"/>
        <v>0</v>
      </c>
      <c r="X12" s="14" t="str">
        <f>IF('Détail Achats'!$Q12&lt;&gt;"",'Détail Achats'!$Q12+30,"")</f>
        <v/>
      </c>
    </row>
    <row r="13" spans="1:24" x14ac:dyDescent="0.25">
      <c r="A13" s="47"/>
      <c r="B13" s="23"/>
      <c r="C13" s="19"/>
      <c r="D13" s="20">
        <v>50</v>
      </c>
      <c r="E13" s="20"/>
      <c r="F13" s="21"/>
      <c r="G13" s="22"/>
      <c r="H13" s="21"/>
      <c r="I13" s="22"/>
      <c r="J13" s="23"/>
      <c r="K13" s="23"/>
      <c r="L13" s="23"/>
      <c r="M13" s="55" t="s">
        <v>21</v>
      </c>
      <c r="N13" s="21" t="s">
        <v>20</v>
      </c>
      <c r="O13" s="22">
        <v>43153</v>
      </c>
      <c r="P13" s="21"/>
      <c r="Q13" s="22"/>
      <c r="R13" s="20"/>
      <c r="S13" s="24" t="s">
        <v>42</v>
      </c>
      <c r="T13" s="24"/>
      <c r="U13" s="20">
        <f t="shared" si="0"/>
        <v>0</v>
      </c>
      <c r="V13" s="20">
        <f>IF('Détail Achats'!$S13="DA",'Détail Achats'!$U13*19%,0)</f>
        <v>0</v>
      </c>
      <c r="W13" s="20">
        <f t="shared" si="1"/>
        <v>0</v>
      </c>
      <c r="X13" s="22" t="str">
        <f>IF('Détail Achats'!$Q13&lt;&gt;"",'Détail Achats'!$Q13+30,"")</f>
        <v/>
      </c>
    </row>
    <row r="14" spans="1:24" x14ac:dyDescent="0.25">
      <c r="A14" s="46"/>
      <c r="B14" s="15"/>
      <c r="C14" s="11"/>
      <c r="D14" s="12">
        <v>50</v>
      </c>
      <c r="E14" s="12"/>
      <c r="F14" s="13"/>
      <c r="G14" s="14"/>
      <c r="H14" s="13"/>
      <c r="I14" s="14"/>
      <c r="J14" s="15"/>
      <c r="K14" s="15"/>
      <c r="L14" s="15"/>
      <c r="M14" s="54" t="s">
        <v>21</v>
      </c>
      <c r="N14" s="13" t="s">
        <v>20</v>
      </c>
      <c r="O14" s="14">
        <v>43153</v>
      </c>
      <c r="P14" s="13"/>
      <c r="Q14" s="14"/>
      <c r="R14" s="12"/>
      <c r="S14" s="16" t="s">
        <v>42</v>
      </c>
      <c r="T14" s="16"/>
      <c r="U14" s="12">
        <f t="shared" si="0"/>
        <v>0</v>
      </c>
      <c r="V14" s="12">
        <f>IF('Détail Achats'!$S14="DA",'Détail Achats'!$U14*19%,0)</f>
        <v>0</v>
      </c>
      <c r="W14" s="12">
        <f t="shared" si="1"/>
        <v>0</v>
      </c>
      <c r="X14" s="14" t="str">
        <f>IF('Détail Achats'!$Q14&lt;&gt;"",'Détail Achats'!$Q14+30,"")</f>
        <v/>
      </c>
    </row>
    <row r="15" spans="1:24" x14ac:dyDescent="0.25">
      <c r="A15" s="47"/>
      <c r="B15" s="23"/>
      <c r="C15" s="19"/>
      <c r="D15" s="20">
        <v>30</v>
      </c>
      <c r="E15" s="20"/>
      <c r="F15" s="21"/>
      <c r="G15" s="22"/>
      <c r="H15" s="21"/>
      <c r="I15" s="22"/>
      <c r="J15" s="23"/>
      <c r="K15" s="23"/>
      <c r="L15" s="23"/>
      <c r="M15" s="55" t="s">
        <v>21</v>
      </c>
      <c r="N15" s="21" t="s">
        <v>20</v>
      </c>
      <c r="O15" s="22">
        <v>43153</v>
      </c>
      <c r="P15" s="21"/>
      <c r="Q15" s="22"/>
      <c r="R15" s="20"/>
      <c r="S15" s="24" t="s">
        <v>42</v>
      </c>
      <c r="T15" s="24"/>
      <c r="U15" s="20">
        <f t="shared" si="0"/>
        <v>0</v>
      </c>
      <c r="V15" s="20">
        <f>IF('Détail Achats'!$S15="DA",'Détail Achats'!$U15*19%,0)</f>
        <v>0</v>
      </c>
      <c r="W15" s="20">
        <f t="shared" si="1"/>
        <v>0</v>
      </c>
      <c r="X15" s="22" t="str">
        <f>IF('Détail Achats'!$Q15&lt;&gt;"",'Détail Achats'!$Q15+30,"")</f>
        <v/>
      </c>
    </row>
    <row r="16" spans="1:24" x14ac:dyDescent="0.25">
      <c r="A16" s="46"/>
      <c r="B16" s="15"/>
      <c r="C16" s="11"/>
      <c r="D16" s="12">
        <v>100</v>
      </c>
      <c r="E16" s="12"/>
      <c r="F16" s="13"/>
      <c r="G16" s="14"/>
      <c r="H16" s="13"/>
      <c r="I16" s="14"/>
      <c r="J16" s="15"/>
      <c r="K16" s="15"/>
      <c r="L16" s="15"/>
      <c r="M16" s="54" t="s">
        <v>21</v>
      </c>
      <c r="N16" s="13" t="s">
        <v>20</v>
      </c>
      <c r="O16" s="14">
        <v>43153</v>
      </c>
      <c r="P16" s="13"/>
      <c r="Q16" s="14"/>
      <c r="R16" s="12"/>
      <c r="S16" s="16" t="s">
        <v>42</v>
      </c>
      <c r="T16" s="16"/>
      <c r="U16" s="12">
        <f t="shared" si="0"/>
        <v>0</v>
      </c>
      <c r="V16" s="12">
        <f>IF('Détail Achats'!$S16="DA",'Détail Achats'!$U16*19%,0)</f>
        <v>0</v>
      </c>
      <c r="W16" s="12">
        <f t="shared" si="1"/>
        <v>0</v>
      </c>
      <c r="X16" s="14" t="str">
        <f>IF('Détail Achats'!$Q16&lt;&gt;"",'Détail Achats'!$Q16+30,"")</f>
        <v/>
      </c>
    </row>
    <row r="17" spans="1:24" x14ac:dyDescent="0.25">
      <c r="A17" s="47"/>
      <c r="B17" s="23"/>
      <c r="C17" s="19"/>
      <c r="D17" s="20">
        <v>100</v>
      </c>
      <c r="E17" s="20"/>
      <c r="F17" s="21"/>
      <c r="G17" s="22"/>
      <c r="H17" s="21"/>
      <c r="I17" s="22"/>
      <c r="J17" s="23"/>
      <c r="K17" s="23"/>
      <c r="L17" s="23"/>
      <c r="M17" s="55" t="s">
        <v>21</v>
      </c>
      <c r="N17" s="21" t="s">
        <v>20</v>
      </c>
      <c r="O17" s="22">
        <v>43153</v>
      </c>
      <c r="P17" s="21"/>
      <c r="Q17" s="22"/>
      <c r="R17" s="20"/>
      <c r="S17" s="24" t="s">
        <v>42</v>
      </c>
      <c r="T17" s="24"/>
      <c r="U17" s="20">
        <f t="shared" si="0"/>
        <v>0</v>
      </c>
      <c r="V17" s="20">
        <f>IF('Détail Achats'!$S17="DA",'Détail Achats'!$U17*19%,0)</f>
        <v>0</v>
      </c>
      <c r="W17" s="20">
        <f t="shared" si="1"/>
        <v>0</v>
      </c>
      <c r="X17" s="22" t="str">
        <f>IF('Détail Achats'!$Q17&lt;&gt;"",'Détail Achats'!$Q17+30,"")</f>
        <v/>
      </c>
    </row>
    <row r="18" spans="1:24" x14ac:dyDescent="0.25">
      <c r="A18" s="46"/>
      <c r="B18" s="15"/>
      <c r="C18" s="11"/>
      <c r="D18" s="12">
        <v>54</v>
      </c>
      <c r="E18" s="12"/>
      <c r="F18" s="13"/>
      <c r="G18" s="14"/>
      <c r="H18" s="13"/>
      <c r="I18" s="14"/>
      <c r="J18" s="15"/>
      <c r="K18" s="15"/>
      <c r="L18" s="15"/>
      <c r="M18" s="54" t="s">
        <v>12</v>
      </c>
      <c r="N18" s="13" t="s">
        <v>22</v>
      </c>
      <c r="O18" s="14">
        <v>43153</v>
      </c>
      <c r="P18" s="13" t="s">
        <v>23</v>
      </c>
      <c r="Q18" s="14">
        <v>43153</v>
      </c>
      <c r="R18" s="12">
        <v>1450</v>
      </c>
      <c r="S18" s="16" t="s">
        <v>42</v>
      </c>
      <c r="T18" s="16"/>
      <c r="U18" s="12">
        <f t="shared" si="0"/>
        <v>78300</v>
      </c>
      <c r="V18" s="12">
        <f>IF('Détail Achats'!$S18="DA",'Détail Achats'!$U18*19%,0)</f>
        <v>14877</v>
      </c>
      <c r="W18" s="12">
        <f t="shared" si="1"/>
        <v>93177</v>
      </c>
      <c r="X18" s="14">
        <f>IF('Détail Achats'!$Q18&lt;&gt;"",'Détail Achats'!$Q18+30,"")</f>
        <v>43183</v>
      </c>
    </row>
    <row r="19" spans="1:24" x14ac:dyDescent="0.25">
      <c r="A19" s="47"/>
      <c r="B19" s="23"/>
      <c r="C19" s="19"/>
      <c r="D19" s="20">
        <v>50</v>
      </c>
      <c r="E19" s="20"/>
      <c r="F19" s="21"/>
      <c r="G19" s="22"/>
      <c r="H19" s="21"/>
      <c r="I19" s="22"/>
      <c r="J19" s="23"/>
      <c r="K19" s="23"/>
      <c r="L19" s="23"/>
      <c r="M19" s="55" t="s">
        <v>12</v>
      </c>
      <c r="N19" s="21" t="s">
        <v>22</v>
      </c>
      <c r="O19" s="22">
        <v>43153</v>
      </c>
      <c r="P19" s="21" t="s">
        <v>23</v>
      </c>
      <c r="Q19" s="22">
        <v>43153</v>
      </c>
      <c r="R19" s="20">
        <v>2290</v>
      </c>
      <c r="S19" s="24" t="s">
        <v>42</v>
      </c>
      <c r="T19" s="24"/>
      <c r="U19" s="20">
        <f t="shared" si="0"/>
        <v>114500</v>
      </c>
      <c r="V19" s="20">
        <f>IF('Détail Achats'!$S19="DA",'Détail Achats'!$U19*19%,0)</f>
        <v>21755</v>
      </c>
      <c r="W19" s="20">
        <f t="shared" si="1"/>
        <v>136255</v>
      </c>
      <c r="X19" s="22">
        <f>IF('Détail Achats'!$Q19&lt;&gt;"",'Détail Achats'!$Q19+30,"")</f>
        <v>43183</v>
      </c>
    </row>
    <row r="20" spans="1:24" x14ac:dyDescent="0.25">
      <c r="A20" s="46"/>
      <c r="B20" s="15"/>
      <c r="C20" s="11"/>
      <c r="D20" s="12">
        <v>2</v>
      </c>
      <c r="E20" s="12"/>
      <c r="F20" s="13"/>
      <c r="G20" s="14"/>
      <c r="H20" s="13"/>
      <c r="I20" s="14"/>
      <c r="J20" s="15"/>
      <c r="K20" s="15"/>
      <c r="L20" s="15"/>
      <c r="M20" s="54" t="s">
        <v>12</v>
      </c>
      <c r="N20" s="13" t="s">
        <v>22</v>
      </c>
      <c r="O20" s="14">
        <v>43153</v>
      </c>
      <c r="P20" s="13" t="s">
        <v>23</v>
      </c>
      <c r="Q20" s="14">
        <v>43153</v>
      </c>
      <c r="R20" s="12">
        <v>4550</v>
      </c>
      <c r="S20" s="16" t="s">
        <v>42</v>
      </c>
      <c r="T20" s="16"/>
      <c r="U20" s="12">
        <f t="shared" si="0"/>
        <v>9100</v>
      </c>
      <c r="V20" s="12">
        <f>IF('Détail Achats'!$S20="DA",'Détail Achats'!$U20*19%,0)</f>
        <v>1729</v>
      </c>
      <c r="W20" s="12">
        <f t="shared" si="1"/>
        <v>10829</v>
      </c>
      <c r="X20" s="14">
        <f>IF('Détail Achats'!$Q20&lt;&gt;"",'Détail Achats'!$Q20+30,"")</f>
        <v>43183</v>
      </c>
    </row>
    <row r="21" spans="1:24" x14ac:dyDescent="0.25">
      <c r="A21" s="47"/>
      <c r="B21" s="23"/>
      <c r="C21" s="19"/>
      <c r="D21" s="20">
        <v>1</v>
      </c>
      <c r="E21" s="20"/>
      <c r="F21" s="21"/>
      <c r="G21" s="22"/>
      <c r="H21" s="21"/>
      <c r="I21" s="22"/>
      <c r="J21" s="23"/>
      <c r="K21" s="23"/>
      <c r="L21" s="23"/>
      <c r="M21" s="55" t="s">
        <v>12</v>
      </c>
      <c r="N21" s="21" t="s">
        <v>22</v>
      </c>
      <c r="O21" s="22">
        <v>43153</v>
      </c>
      <c r="P21" s="21" t="s">
        <v>23</v>
      </c>
      <c r="Q21" s="22">
        <v>43153</v>
      </c>
      <c r="R21" s="20">
        <v>1954</v>
      </c>
      <c r="S21" s="24" t="s">
        <v>42</v>
      </c>
      <c r="T21" s="24"/>
      <c r="U21" s="20">
        <f t="shared" si="0"/>
        <v>1954</v>
      </c>
      <c r="V21" s="20">
        <f>IF('Détail Achats'!$S21="DA",'Détail Achats'!$U21*19%,0)</f>
        <v>371.26</v>
      </c>
      <c r="W21" s="20">
        <f t="shared" si="1"/>
        <v>2325.2600000000002</v>
      </c>
      <c r="X21" s="22">
        <f>IF('Détail Achats'!$Q21&lt;&gt;"",'Détail Achats'!$Q21+30,"")</f>
        <v>43183</v>
      </c>
    </row>
    <row r="22" spans="1:24" x14ac:dyDescent="0.25">
      <c r="A22" s="46"/>
      <c r="B22" s="15"/>
      <c r="C22" s="11"/>
      <c r="D22" s="12">
        <v>1</v>
      </c>
      <c r="E22" s="12"/>
      <c r="F22" s="13"/>
      <c r="G22" s="14"/>
      <c r="H22" s="13"/>
      <c r="I22" s="14"/>
      <c r="J22" s="15"/>
      <c r="K22" s="15"/>
      <c r="L22" s="15"/>
      <c r="M22" s="54" t="s">
        <v>12</v>
      </c>
      <c r="N22" s="13" t="s">
        <v>22</v>
      </c>
      <c r="O22" s="14">
        <v>43153</v>
      </c>
      <c r="P22" s="13" t="s">
        <v>23</v>
      </c>
      <c r="Q22" s="14">
        <v>43153</v>
      </c>
      <c r="R22" s="12">
        <v>2400</v>
      </c>
      <c r="S22" s="16" t="s">
        <v>42</v>
      </c>
      <c r="T22" s="16"/>
      <c r="U22" s="12">
        <f t="shared" si="0"/>
        <v>2400</v>
      </c>
      <c r="V22" s="12">
        <f>IF('Détail Achats'!$S22="DA",'Détail Achats'!$U22*19%,0)</f>
        <v>456</v>
      </c>
      <c r="W22" s="12">
        <f t="shared" si="1"/>
        <v>2856</v>
      </c>
      <c r="X22" s="14">
        <f>IF('Détail Achats'!$Q22&lt;&gt;"",'Détail Achats'!$Q22+30,"")</f>
        <v>43183</v>
      </c>
    </row>
    <row r="23" spans="1:24" x14ac:dyDescent="0.25">
      <c r="A23" s="47"/>
      <c r="B23" s="23"/>
      <c r="C23" s="19"/>
      <c r="D23" s="20">
        <v>2</v>
      </c>
      <c r="E23" s="20"/>
      <c r="F23" s="21"/>
      <c r="G23" s="22"/>
      <c r="H23" s="21"/>
      <c r="I23" s="22"/>
      <c r="J23" s="23"/>
      <c r="K23" s="23"/>
      <c r="L23" s="23"/>
      <c r="M23" s="55" t="s">
        <v>24</v>
      </c>
      <c r="N23" s="21" t="s">
        <v>25</v>
      </c>
      <c r="O23" s="22">
        <v>43109</v>
      </c>
      <c r="P23" s="21"/>
      <c r="Q23" s="22"/>
      <c r="R23" s="20">
        <v>2356.1999999999998</v>
      </c>
      <c r="S23" s="24" t="s">
        <v>42</v>
      </c>
      <c r="T23" s="24"/>
      <c r="U23" s="20">
        <f t="shared" si="0"/>
        <v>4712.3999999999996</v>
      </c>
      <c r="V23" s="20">
        <f>IF('Détail Achats'!$S23="DA",'Détail Achats'!$U23*19%,0)</f>
        <v>895.35599999999999</v>
      </c>
      <c r="W23" s="20">
        <f t="shared" si="1"/>
        <v>5607.7559999999994</v>
      </c>
      <c r="X23" s="22" t="str">
        <f>IF('Détail Achats'!$Q23&lt;&gt;"",'Détail Achats'!$Q23+30,"")</f>
        <v/>
      </c>
    </row>
    <row r="24" spans="1:24" x14ac:dyDescent="0.25">
      <c r="A24" s="46"/>
      <c r="B24" s="15"/>
      <c r="C24" s="11"/>
      <c r="D24" s="12">
        <v>2200</v>
      </c>
      <c r="E24" s="12"/>
      <c r="F24" s="13"/>
      <c r="G24" s="14"/>
      <c r="H24" s="13"/>
      <c r="I24" s="14"/>
      <c r="J24" s="15"/>
      <c r="K24" s="15"/>
      <c r="L24" s="15"/>
      <c r="M24" s="54" t="s">
        <v>26</v>
      </c>
      <c r="N24" s="13" t="s">
        <v>27</v>
      </c>
      <c r="O24" s="14">
        <v>43102</v>
      </c>
      <c r="P24" s="13" t="s">
        <v>28</v>
      </c>
      <c r="Q24" s="14">
        <v>43100</v>
      </c>
      <c r="R24" s="12">
        <v>3.5</v>
      </c>
      <c r="S24" s="16" t="s">
        <v>42</v>
      </c>
      <c r="T24" s="16"/>
      <c r="U24" s="12">
        <f t="shared" si="0"/>
        <v>7700</v>
      </c>
      <c r="V24" s="12">
        <f>IF('Détail Achats'!$S24="DA",'Détail Achats'!$U24*19%,0)</f>
        <v>1463</v>
      </c>
      <c r="W24" s="12">
        <f t="shared" si="1"/>
        <v>9163</v>
      </c>
      <c r="X24" s="14">
        <f>IF('Détail Achats'!$Q24&lt;&gt;"",'Détail Achats'!$Q24+30,"")</f>
        <v>43130</v>
      </c>
    </row>
    <row r="25" spans="1:24" x14ac:dyDescent="0.25">
      <c r="A25" s="47"/>
      <c r="B25" s="23"/>
      <c r="C25" s="19"/>
      <c r="D25" s="20">
        <v>100</v>
      </c>
      <c r="E25" s="20"/>
      <c r="F25" s="21"/>
      <c r="G25" s="22"/>
      <c r="H25" s="21"/>
      <c r="I25" s="22"/>
      <c r="J25" s="23"/>
      <c r="K25" s="23"/>
      <c r="L25" s="23"/>
      <c r="M25" s="55" t="s">
        <v>21</v>
      </c>
      <c r="N25" s="21" t="s">
        <v>30</v>
      </c>
      <c r="O25" s="22">
        <v>43122</v>
      </c>
      <c r="P25" s="21"/>
      <c r="Q25" s="22"/>
      <c r="R25" s="20"/>
      <c r="S25" s="24" t="s">
        <v>42</v>
      </c>
      <c r="T25" s="24"/>
      <c r="U25" s="20">
        <f t="shared" si="0"/>
        <v>0</v>
      </c>
      <c r="V25" s="20">
        <f>IF('Détail Achats'!$S25="DA",'Détail Achats'!$U25*19%,0)</f>
        <v>0</v>
      </c>
      <c r="W25" s="20">
        <f t="shared" si="1"/>
        <v>0</v>
      </c>
      <c r="X25" s="22" t="str">
        <f>IF('Détail Achats'!$Q25&lt;&gt;"",'Détail Achats'!$Q25+30,"")</f>
        <v/>
      </c>
    </row>
    <row r="26" spans="1:24" x14ac:dyDescent="0.25">
      <c r="A26" s="46"/>
      <c r="B26" s="15"/>
      <c r="C26" s="11"/>
      <c r="D26" s="12">
        <v>20</v>
      </c>
      <c r="E26" s="12"/>
      <c r="F26" s="13"/>
      <c r="G26" s="14"/>
      <c r="H26" s="13"/>
      <c r="I26" s="14"/>
      <c r="J26" s="15"/>
      <c r="K26" s="15"/>
      <c r="L26" s="15"/>
      <c r="M26" s="54" t="s">
        <v>21</v>
      </c>
      <c r="N26" s="13" t="s">
        <v>30</v>
      </c>
      <c r="O26" s="14">
        <v>43122</v>
      </c>
      <c r="P26" s="13"/>
      <c r="Q26" s="14"/>
      <c r="R26" s="12"/>
      <c r="S26" s="16" t="s">
        <v>42</v>
      </c>
      <c r="T26" s="16"/>
      <c r="U26" s="12">
        <f t="shared" si="0"/>
        <v>0</v>
      </c>
      <c r="V26" s="12">
        <f>IF('Détail Achats'!$S26="DA",'Détail Achats'!$U26*19%,0)</f>
        <v>0</v>
      </c>
      <c r="W26" s="12">
        <f t="shared" si="1"/>
        <v>0</v>
      </c>
      <c r="X26" s="14" t="str">
        <f>IF('Détail Achats'!$Q26&lt;&gt;"",'Détail Achats'!$Q26+30,"")</f>
        <v/>
      </c>
    </row>
    <row r="27" spans="1:24" x14ac:dyDescent="0.25">
      <c r="A27" s="47"/>
      <c r="B27" s="23"/>
      <c r="C27" s="19"/>
      <c r="D27" s="20">
        <v>20</v>
      </c>
      <c r="E27" s="20"/>
      <c r="F27" s="21"/>
      <c r="G27" s="22"/>
      <c r="H27" s="21"/>
      <c r="I27" s="22"/>
      <c r="J27" s="23"/>
      <c r="K27" s="23"/>
      <c r="L27" s="23"/>
      <c r="M27" s="55" t="s">
        <v>21</v>
      </c>
      <c r="N27" s="21" t="s">
        <v>30</v>
      </c>
      <c r="O27" s="22">
        <v>43122</v>
      </c>
      <c r="P27" s="21"/>
      <c r="Q27" s="22"/>
      <c r="R27" s="20"/>
      <c r="S27" s="24" t="s">
        <v>42</v>
      </c>
      <c r="T27" s="24"/>
      <c r="U27" s="20">
        <f t="shared" si="0"/>
        <v>0</v>
      </c>
      <c r="V27" s="20">
        <f>IF('Détail Achats'!$S27="DA",'Détail Achats'!$U27*19%,0)</f>
        <v>0</v>
      </c>
      <c r="W27" s="20">
        <f t="shared" si="1"/>
        <v>0</v>
      </c>
      <c r="X27" s="22" t="str">
        <f>IF('Détail Achats'!$Q27&lt;&gt;"",'Détail Achats'!$Q27+30,"")</f>
        <v/>
      </c>
    </row>
    <row r="28" spans="1:24" x14ac:dyDescent="0.25">
      <c r="A28" s="46"/>
      <c r="B28" s="15"/>
      <c r="C28" s="11"/>
      <c r="D28" s="12">
        <v>20</v>
      </c>
      <c r="E28" s="12"/>
      <c r="F28" s="13"/>
      <c r="G28" s="14"/>
      <c r="H28" s="13"/>
      <c r="I28" s="14"/>
      <c r="J28" s="15"/>
      <c r="K28" s="15"/>
      <c r="L28" s="15"/>
      <c r="M28" s="54" t="s">
        <v>21</v>
      </c>
      <c r="N28" s="13" t="s">
        <v>30</v>
      </c>
      <c r="O28" s="14">
        <v>43122</v>
      </c>
      <c r="P28" s="13"/>
      <c r="Q28" s="14"/>
      <c r="R28" s="12"/>
      <c r="S28" s="16" t="s">
        <v>42</v>
      </c>
      <c r="T28" s="16"/>
      <c r="U28" s="12">
        <f t="shared" si="0"/>
        <v>0</v>
      </c>
      <c r="V28" s="12">
        <f>IF('Détail Achats'!$S28="DA",'Détail Achats'!$U28*19%,0)</f>
        <v>0</v>
      </c>
      <c r="W28" s="12">
        <f t="shared" si="1"/>
        <v>0</v>
      </c>
      <c r="X28" s="14" t="str">
        <f>IF('Détail Achats'!$Q28&lt;&gt;"",'Détail Achats'!$Q28+30,"")</f>
        <v/>
      </c>
    </row>
    <row r="29" spans="1:24" x14ac:dyDescent="0.25">
      <c r="A29" s="47"/>
      <c r="B29" s="23"/>
      <c r="C29" s="19"/>
      <c r="D29" s="20">
        <v>10</v>
      </c>
      <c r="E29" s="20"/>
      <c r="F29" s="21"/>
      <c r="G29" s="22"/>
      <c r="H29" s="21"/>
      <c r="I29" s="22"/>
      <c r="J29" s="23"/>
      <c r="K29" s="23"/>
      <c r="L29" s="23"/>
      <c r="M29" s="55" t="s">
        <v>21</v>
      </c>
      <c r="N29" s="21" t="s">
        <v>30</v>
      </c>
      <c r="O29" s="22">
        <v>43122</v>
      </c>
      <c r="P29" s="21"/>
      <c r="Q29" s="22"/>
      <c r="R29" s="20"/>
      <c r="S29" s="24" t="s">
        <v>42</v>
      </c>
      <c r="T29" s="24"/>
      <c r="U29" s="20">
        <f t="shared" si="0"/>
        <v>0</v>
      </c>
      <c r="V29" s="20">
        <f>IF('Détail Achats'!$S29="DA",'Détail Achats'!$U29*19%,0)</f>
        <v>0</v>
      </c>
      <c r="W29" s="20">
        <f t="shared" si="1"/>
        <v>0</v>
      </c>
      <c r="X29" s="22" t="str">
        <f>IF('Détail Achats'!$Q29&lt;&gt;"",'Détail Achats'!$Q29+30,"")</f>
        <v/>
      </c>
    </row>
    <row r="30" spans="1:24" x14ac:dyDescent="0.25">
      <c r="A30" s="46"/>
      <c r="B30" s="15"/>
      <c r="C30" s="11"/>
      <c r="D30" s="12">
        <v>1500</v>
      </c>
      <c r="E30" s="12"/>
      <c r="F30" s="13"/>
      <c r="G30" s="14"/>
      <c r="H30" s="13"/>
      <c r="I30" s="14"/>
      <c r="J30" s="15"/>
      <c r="K30" s="15"/>
      <c r="L30" s="15"/>
      <c r="M30" s="54" t="s">
        <v>21</v>
      </c>
      <c r="N30" s="13" t="s">
        <v>30</v>
      </c>
      <c r="O30" s="14">
        <v>43122</v>
      </c>
      <c r="P30" s="13"/>
      <c r="Q30" s="14"/>
      <c r="R30" s="12"/>
      <c r="S30" s="16" t="s">
        <v>42</v>
      </c>
      <c r="T30" s="16"/>
      <c r="U30" s="12">
        <f t="shared" si="0"/>
        <v>0</v>
      </c>
      <c r="V30" s="12">
        <f>IF('Détail Achats'!$S30="DA",'Détail Achats'!$U30*19%,0)</f>
        <v>0</v>
      </c>
      <c r="W30" s="12">
        <f t="shared" si="1"/>
        <v>0</v>
      </c>
      <c r="X30" s="14" t="str">
        <f>IF('Détail Achats'!$Q30&lt;&gt;"",'Détail Achats'!$Q30+30,"")</f>
        <v/>
      </c>
    </row>
    <row r="31" spans="1:24" x14ac:dyDescent="0.25">
      <c r="A31" s="47"/>
      <c r="B31" s="23"/>
      <c r="C31" s="19"/>
      <c r="D31" s="20">
        <v>3</v>
      </c>
      <c r="E31" s="20"/>
      <c r="F31" s="21"/>
      <c r="G31" s="22"/>
      <c r="H31" s="21"/>
      <c r="I31" s="22"/>
      <c r="J31" s="23"/>
      <c r="K31" s="23"/>
      <c r="L31" s="23"/>
      <c r="M31" s="55" t="s">
        <v>21</v>
      </c>
      <c r="N31" s="21" t="s">
        <v>30</v>
      </c>
      <c r="O31" s="22">
        <v>43122</v>
      </c>
      <c r="P31" s="21"/>
      <c r="Q31" s="22"/>
      <c r="R31" s="20"/>
      <c r="S31" s="24" t="s">
        <v>42</v>
      </c>
      <c r="T31" s="24"/>
      <c r="U31" s="20">
        <f t="shared" si="0"/>
        <v>0</v>
      </c>
      <c r="V31" s="20">
        <f>IF('Détail Achats'!$S31="DA",'Détail Achats'!$U31*19%,0)</f>
        <v>0</v>
      </c>
      <c r="W31" s="20">
        <f t="shared" si="1"/>
        <v>0</v>
      </c>
      <c r="X31" s="22" t="str">
        <f>IF('Détail Achats'!$Q31&lt;&gt;"",'Détail Achats'!$Q31+30,"")</f>
        <v/>
      </c>
    </row>
    <row r="32" spans="1:24" x14ac:dyDescent="0.25">
      <c r="A32" s="46"/>
      <c r="B32" s="15"/>
      <c r="C32" s="11"/>
      <c r="D32" s="12">
        <v>1</v>
      </c>
      <c r="E32" s="12"/>
      <c r="F32" s="13"/>
      <c r="G32" s="14"/>
      <c r="H32" s="13"/>
      <c r="I32" s="14"/>
      <c r="J32" s="15"/>
      <c r="K32" s="15"/>
      <c r="L32" s="15"/>
      <c r="M32" s="54" t="s">
        <v>21</v>
      </c>
      <c r="N32" s="13" t="s">
        <v>30</v>
      </c>
      <c r="O32" s="14">
        <v>43122</v>
      </c>
      <c r="P32" s="13"/>
      <c r="Q32" s="14"/>
      <c r="R32" s="12"/>
      <c r="S32" s="16" t="s">
        <v>42</v>
      </c>
      <c r="T32" s="16"/>
      <c r="U32" s="12">
        <f t="shared" si="0"/>
        <v>0</v>
      </c>
      <c r="V32" s="12">
        <f>IF('Détail Achats'!$S32="DA",'Détail Achats'!$U32*19%,0)</f>
        <v>0</v>
      </c>
      <c r="W32" s="12">
        <f t="shared" si="1"/>
        <v>0</v>
      </c>
      <c r="X32" s="14" t="str">
        <f>IF('Détail Achats'!$Q32&lt;&gt;"",'Détail Achats'!$Q32+30,"")</f>
        <v/>
      </c>
    </row>
    <row r="33" spans="1:24" x14ac:dyDescent="0.25">
      <c r="A33" s="47"/>
      <c r="B33" s="23"/>
      <c r="C33" s="19"/>
      <c r="D33" s="20">
        <v>2</v>
      </c>
      <c r="E33" s="20"/>
      <c r="F33" s="21"/>
      <c r="G33" s="22"/>
      <c r="H33" s="21"/>
      <c r="I33" s="22"/>
      <c r="J33" s="23"/>
      <c r="K33" s="23"/>
      <c r="L33" s="23"/>
      <c r="M33" s="55" t="s">
        <v>21</v>
      </c>
      <c r="N33" s="21" t="s">
        <v>30</v>
      </c>
      <c r="O33" s="22">
        <v>43122</v>
      </c>
      <c r="P33" s="21"/>
      <c r="Q33" s="22"/>
      <c r="R33" s="20"/>
      <c r="S33" s="24" t="s">
        <v>42</v>
      </c>
      <c r="T33" s="24"/>
      <c r="U33" s="20">
        <f t="shared" si="0"/>
        <v>0</v>
      </c>
      <c r="V33" s="20">
        <f>IF('Détail Achats'!$S33="DA",'Détail Achats'!$U33*19%,0)</f>
        <v>0</v>
      </c>
      <c r="W33" s="20">
        <f t="shared" si="1"/>
        <v>0</v>
      </c>
      <c r="X33" s="22" t="str">
        <f>IF('Détail Achats'!$Q33&lt;&gt;"",'Détail Achats'!$Q33+30,"")</f>
        <v/>
      </c>
    </row>
    <row r="34" spans="1:24" x14ac:dyDescent="0.25">
      <c r="A34" s="46"/>
      <c r="B34" s="15"/>
      <c r="C34" s="11"/>
      <c r="D34" s="12">
        <v>2</v>
      </c>
      <c r="E34" s="12"/>
      <c r="F34" s="13"/>
      <c r="G34" s="14"/>
      <c r="H34" s="13"/>
      <c r="I34" s="14"/>
      <c r="J34" s="15"/>
      <c r="K34" s="15"/>
      <c r="L34" s="15"/>
      <c r="M34" s="54" t="s">
        <v>21</v>
      </c>
      <c r="N34" s="13" t="s">
        <v>30</v>
      </c>
      <c r="O34" s="14">
        <v>43122</v>
      </c>
      <c r="P34" s="13"/>
      <c r="Q34" s="14"/>
      <c r="R34" s="12"/>
      <c r="S34" s="16" t="s">
        <v>42</v>
      </c>
      <c r="T34" s="16"/>
      <c r="U34" s="12">
        <f t="shared" si="0"/>
        <v>0</v>
      </c>
      <c r="V34" s="12">
        <f>IF('Détail Achats'!$S34="DA",'Détail Achats'!$U34*19%,0)</f>
        <v>0</v>
      </c>
      <c r="W34" s="12">
        <f t="shared" si="1"/>
        <v>0</v>
      </c>
      <c r="X34" s="14" t="str">
        <f>IF('Détail Achats'!$Q34&lt;&gt;"",'Détail Achats'!$Q34+30,"")</f>
        <v/>
      </c>
    </row>
    <row r="35" spans="1:24" x14ac:dyDescent="0.25">
      <c r="A35" s="47"/>
      <c r="B35" s="23"/>
      <c r="C35" s="19"/>
      <c r="D35" s="20">
        <v>2</v>
      </c>
      <c r="E35" s="20"/>
      <c r="F35" s="21"/>
      <c r="G35" s="22"/>
      <c r="H35" s="21"/>
      <c r="I35" s="22"/>
      <c r="J35" s="23"/>
      <c r="K35" s="23"/>
      <c r="L35" s="23"/>
      <c r="M35" s="55" t="s">
        <v>21</v>
      </c>
      <c r="N35" s="21" t="s">
        <v>30</v>
      </c>
      <c r="O35" s="22">
        <v>43122</v>
      </c>
      <c r="P35" s="21"/>
      <c r="Q35" s="22"/>
      <c r="R35" s="20"/>
      <c r="S35" s="24" t="s">
        <v>42</v>
      </c>
      <c r="T35" s="24"/>
      <c r="U35" s="20">
        <f t="shared" si="0"/>
        <v>0</v>
      </c>
      <c r="V35" s="20">
        <f>IF('Détail Achats'!$S35="DA",'Détail Achats'!$U35*19%,0)</f>
        <v>0</v>
      </c>
      <c r="W35" s="20">
        <f t="shared" si="1"/>
        <v>0</v>
      </c>
      <c r="X35" s="22" t="str">
        <f>IF('Détail Achats'!$Q35&lt;&gt;"",'Détail Achats'!$Q35+30,"")</f>
        <v/>
      </c>
    </row>
    <row r="36" spans="1:24" x14ac:dyDescent="0.25">
      <c r="A36" s="46"/>
      <c r="B36" s="15"/>
      <c r="C36" s="11"/>
      <c r="D36" s="12">
        <v>3600</v>
      </c>
      <c r="E36" s="12"/>
      <c r="F36" s="13"/>
      <c r="G36" s="14"/>
      <c r="H36" s="13"/>
      <c r="I36" s="14"/>
      <c r="J36" s="15"/>
      <c r="K36" s="15"/>
      <c r="L36" s="15"/>
      <c r="M36" s="54" t="s">
        <v>12</v>
      </c>
      <c r="N36" s="13" t="s">
        <v>31</v>
      </c>
      <c r="O36" s="14">
        <v>43123</v>
      </c>
      <c r="P36" s="13" t="s">
        <v>32</v>
      </c>
      <c r="Q36" s="14">
        <v>43124</v>
      </c>
      <c r="R36" s="12">
        <v>11.95</v>
      </c>
      <c r="S36" s="16" t="s">
        <v>42</v>
      </c>
      <c r="T36" s="16"/>
      <c r="U36" s="12">
        <f t="shared" si="0"/>
        <v>43020</v>
      </c>
      <c r="V36" s="12">
        <f>IF('Détail Achats'!$S36="DA",'Détail Achats'!$U36*19%,0)</f>
        <v>8173.8</v>
      </c>
      <c r="W36" s="12">
        <f t="shared" si="1"/>
        <v>51193.8</v>
      </c>
      <c r="X36" s="14">
        <f>IF('Détail Achats'!$Q36&lt;&gt;"",'Détail Achats'!$Q36+30,"")</f>
        <v>43154</v>
      </c>
    </row>
    <row r="37" spans="1:24" x14ac:dyDescent="0.25">
      <c r="A37" s="47"/>
      <c r="B37" s="23"/>
      <c r="C37" s="19"/>
      <c r="D37" s="20">
        <v>20</v>
      </c>
      <c r="E37" s="20"/>
      <c r="F37" s="21"/>
      <c r="G37" s="22"/>
      <c r="H37" s="21"/>
      <c r="I37" s="22"/>
      <c r="J37" s="23"/>
      <c r="K37" s="23"/>
      <c r="L37" s="23"/>
      <c r="M37" s="55" t="s">
        <v>12</v>
      </c>
      <c r="N37" s="21" t="s">
        <v>33</v>
      </c>
      <c r="O37" s="22">
        <v>43121</v>
      </c>
      <c r="P37" s="21" t="s">
        <v>34</v>
      </c>
      <c r="Q37" s="22">
        <v>43121</v>
      </c>
      <c r="R37" s="20">
        <v>1350</v>
      </c>
      <c r="S37" s="24" t="s">
        <v>42</v>
      </c>
      <c r="T37" s="24"/>
      <c r="U37" s="20">
        <f t="shared" si="0"/>
        <v>27000</v>
      </c>
      <c r="V37" s="20">
        <f>IF('Détail Achats'!$S37="DA",'Détail Achats'!$U37*19%,0)</f>
        <v>5130</v>
      </c>
      <c r="W37" s="20">
        <f t="shared" si="1"/>
        <v>32130</v>
      </c>
      <c r="X37" s="22">
        <f>IF('Détail Achats'!$Q37&lt;&gt;"",'Détail Achats'!$Q37+30,"")</f>
        <v>43151</v>
      </c>
    </row>
    <row r="38" spans="1:24" x14ac:dyDescent="0.25">
      <c r="A38" s="46"/>
      <c r="B38" s="15"/>
      <c r="C38" s="11"/>
      <c r="D38" s="12">
        <v>2</v>
      </c>
      <c r="E38" s="12"/>
      <c r="F38" s="13"/>
      <c r="G38" s="14"/>
      <c r="H38" s="13"/>
      <c r="I38" s="14"/>
      <c r="J38" s="15"/>
      <c r="K38" s="15"/>
      <c r="L38" s="15"/>
      <c r="M38" s="54" t="s">
        <v>36</v>
      </c>
      <c r="N38" s="13" t="s">
        <v>37</v>
      </c>
      <c r="O38" s="14">
        <v>43117</v>
      </c>
      <c r="P38" s="13" t="s">
        <v>38</v>
      </c>
      <c r="Q38" s="14">
        <v>43117</v>
      </c>
      <c r="R38" s="12">
        <v>40000</v>
      </c>
      <c r="S38" s="16" t="s">
        <v>42</v>
      </c>
      <c r="T38" s="16"/>
      <c r="U38" s="12">
        <f t="shared" si="0"/>
        <v>80000</v>
      </c>
      <c r="V38" s="12">
        <f>IF('Détail Achats'!$S38="DA",'Détail Achats'!$U38*19%,0)</f>
        <v>15200</v>
      </c>
      <c r="W38" s="12">
        <f t="shared" si="1"/>
        <v>95200</v>
      </c>
      <c r="X38" s="14">
        <f>IF('Détail Achats'!$Q38&lt;&gt;"",'Détail Achats'!$Q38+30,"")</f>
        <v>43147</v>
      </c>
    </row>
    <row r="39" spans="1:24" x14ac:dyDescent="0.25">
      <c r="A39" s="47"/>
      <c r="B39" s="23"/>
      <c r="C39" s="19"/>
      <c r="D39" s="20">
        <v>1</v>
      </c>
      <c r="E39" s="20"/>
      <c r="F39" s="21"/>
      <c r="G39" s="22"/>
      <c r="H39" s="21"/>
      <c r="I39" s="22"/>
      <c r="J39" s="23"/>
      <c r="K39" s="23"/>
      <c r="L39" s="23"/>
      <c r="M39" s="55" t="s">
        <v>12</v>
      </c>
      <c r="N39" s="21" t="s">
        <v>39</v>
      </c>
      <c r="O39" s="22">
        <v>43135</v>
      </c>
      <c r="P39" s="21" t="s">
        <v>13</v>
      </c>
      <c r="Q39" s="22">
        <v>43135</v>
      </c>
      <c r="R39" s="20">
        <v>3810</v>
      </c>
      <c r="S39" s="24" t="s">
        <v>42</v>
      </c>
      <c r="T39" s="24"/>
      <c r="U39" s="20">
        <f t="shared" si="0"/>
        <v>3810</v>
      </c>
      <c r="V39" s="20">
        <f>IF('Détail Achats'!$S39="DA",'Détail Achats'!$U39*19%,0)</f>
        <v>723.9</v>
      </c>
      <c r="W39" s="20">
        <f t="shared" si="1"/>
        <v>4533.8999999999996</v>
      </c>
      <c r="X39" s="22">
        <f>IF('Détail Achats'!$Q39&lt;&gt;"",'Détail Achats'!$Q39+30,"")</f>
        <v>43165</v>
      </c>
    </row>
    <row r="40" spans="1:24" x14ac:dyDescent="0.25">
      <c r="A40" s="46"/>
      <c r="B40" s="15"/>
      <c r="C40" s="11"/>
      <c r="D40" s="12">
        <v>1</v>
      </c>
      <c r="E40" s="12"/>
      <c r="F40" s="13"/>
      <c r="G40" s="14"/>
      <c r="H40" s="13"/>
      <c r="I40" s="14"/>
      <c r="J40" s="15"/>
      <c r="K40" s="15"/>
      <c r="L40" s="15"/>
      <c r="M40" s="54" t="s">
        <v>26</v>
      </c>
      <c r="N40" s="13" t="s">
        <v>44</v>
      </c>
      <c r="O40" s="14">
        <v>43095</v>
      </c>
      <c r="P40" s="13" t="s">
        <v>45</v>
      </c>
      <c r="Q40" s="14">
        <v>43102</v>
      </c>
      <c r="R40" s="12">
        <v>1200</v>
      </c>
      <c r="S40" s="16" t="s">
        <v>42</v>
      </c>
      <c r="T40" s="16"/>
      <c r="U40" s="12">
        <f t="shared" si="0"/>
        <v>1200</v>
      </c>
      <c r="V40" s="12">
        <f>IF('Détail Achats'!$S40="DA",'Détail Achats'!$U40*19%,0)</f>
        <v>228</v>
      </c>
      <c r="W40" s="12">
        <f t="shared" si="1"/>
        <v>1428</v>
      </c>
      <c r="X40" s="14">
        <f>IF('Détail Achats'!$Q40&lt;&gt;"",'Détail Achats'!$Q40+30,"")</f>
        <v>43132</v>
      </c>
    </row>
    <row r="41" spans="1:24" x14ac:dyDescent="0.25">
      <c r="A41" s="47"/>
      <c r="B41" s="23"/>
      <c r="C41" s="19"/>
      <c r="D41" s="20">
        <v>1</v>
      </c>
      <c r="E41" s="20"/>
      <c r="F41" s="21"/>
      <c r="G41" s="22"/>
      <c r="H41" s="21"/>
      <c r="I41" s="22"/>
      <c r="J41" s="23"/>
      <c r="K41" s="23"/>
      <c r="L41" s="23"/>
      <c r="M41" s="55" t="s">
        <v>26</v>
      </c>
      <c r="N41" s="21" t="s">
        <v>44</v>
      </c>
      <c r="O41" s="22">
        <v>43095</v>
      </c>
      <c r="P41" s="21" t="s">
        <v>45</v>
      </c>
      <c r="Q41" s="22">
        <v>43102</v>
      </c>
      <c r="R41" s="20">
        <v>2600</v>
      </c>
      <c r="S41" s="24" t="s">
        <v>42</v>
      </c>
      <c r="T41" s="24"/>
      <c r="U41" s="20">
        <f t="shared" si="0"/>
        <v>2600</v>
      </c>
      <c r="V41" s="20">
        <f>IF('Détail Achats'!$S41="DA",'Détail Achats'!$U41*19%,0)</f>
        <v>494</v>
      </c>
      <c r="W41" s="20">
        <f t="shared" si="1"/>
        <v>3094</v>
      </c>
      <c r="X41" s="22">
        <f>IF('Détail Achats'!$Q41&lt;&gt;"",'Détail Achats'!$Q41+30,"")</f>
        <v>43132</v>
      </c>
    </row>
    <row r="42" spans="1:24" x14ac:dyDescent="0.25">
      <c r="A42" s="46"/>
      <c r="B42" s="15"/>
      <c r="C42" s="11"/>
      <c r="D42" s="12">
        <v>1</v>
      </c>
      <c r="E42" s="12"/>
      <c r="F42" s="13"/>
      <c r="G42" s="14"/>
      <c r="H42" s="13"/>
      <c r="I42" s="14"/>
      <c r="J42" s="15"/>
      <c r="K42" s="15"/>
      <c r="L42" s="15"/>
      <c r="M42" s="54" t="s">
        <v>26</v>
      </c>
      <c r="N42" s="13" t="s">
        <v>44</v>
      </c>
      <c r="O42" s="14">
        <v>43095</v>
      </c>
      <c r="P42" s="13" t="s">
        <v>45</v>
      </c>
      <c r="Q42" s="14">
        <v>43102</v>
      </c>
      <c r="R42" s="12">
        <v>960</v>
      </c>
      <c r="S42" s="16" t="s">
        <v>42</v>
      </c>
      <c r="T42" s="16"/>
      <c r="U42" s="12">
        <f t="shared" si="0"/>
        <v>960</v>
      </c>
      <c r="V42" s="12">
        <f>IF('Détail Achats'!$S42="DA",'Détail Achats'!$U42*19%,0)</f>
        <v>182.4</v>
      </c>
      <c r="W42" s="12">
        <f t="shared" si="1"/>
        <v>1142.4000000000001</v>
      </c>
      <c r="X42" s="14">
        <f>IF('Détail Achats'!$Q42&lt;&gt;"",'Détail Achats'!$Q42+30,"")</f>
        <v>43132</v>
      </c>
    </row>
    <row r="43" spans="1:24" x14ac:dyDescent="0.25">
      <c r="A43" s="47"/>
      <c r="B43" s="23"/>
      <c r="C43" s="19"/>
      <c r="D43" s="20">
        <v>1</v>
      </c>
      <c r="E43" s="20"/>
      <c r="F43" s="21"/>
      <c r="G43" s="22"/>
      <c r="H43" s="21"/>
      <c r="I43" s="22"/>
      <c r="J43" s="23"/>
      <c r="K43" s="23"/>
      <c r="L43" s="23"/>
      <c r="M43" s="55" t="s">
        <v>26</v>
      </c>
      <c r="N43" s="21" t="s">
        <v>44</v>
      </c>
      <c r="O43" s="22">
        <v>43095</v>
      </c>
      <c r="P43" s="21" t="s">
        <v>45</v>
      </c>
      <c r="Q43" s="22">
        <v>43102</v>
      </c>
      <c r="R43" s="20">
        <v>960</v>
      </c>
      <c r="S43" s="24" t="s">
        <v>42</v>
      </c>
      <c r="T43" s="24"/>
      <c r="U43" s="20">
        <f t="shared" si="0"/>
        <v>960</v>
      </c>
      <c r="V43" s="20">
        <f>IF('Détail Achats'!$S43="DA",'Détail Achats'!$U43*19%,0)</f>
        <v>182.4</v>
      </c>
      <c r="W43" s="20">
        <f t="shared" si="1"/>
        <v>1142.4000000000001</v>
      </c>
      <c r="X43" s="22">
        <f>IF('Détail Achats'!$Q43&lt;&gt;"",'Détail Achats'!$Q43+30,"")</f>
        <v>43132</v>
      </c>
    </row>
    <row r="44" spans="1:24" x14ac:dyDescent="0.25">
      <c r="A44" s="46"/>
      <c r="B44" s="15"/>
      <c r="C44" s="11"/>
      <c r="D44" s="12">
        <v>2</v>
      </c>
      <c r="E44" s="12"/>
      <c r="F44" s="13"/>
      <c r="G44" s="14"/>
      <c r="H44" s="13"/>
      <c r="I44" s="14"/>
      <c r="J44" s="15"/>
      <c r="K44" s="15"/>
      <c r="L44" s="15"/>
      <c r="M44" s="54" t="s">
        <v>26</v>
      </c>
      <c r="N44" s="13" t="s">
        <v>44</v>
      </c>
      <c r="O44" s="14">
        <v>43095</v>
      </c>
      <c r="P44" s="13" t="s">
        <v>45</v>
      </c>
      <c r="Q44" s="14">
        <v>43102</v>
      </c>
      <c r="R44" s="12">
        <v>420</v>
      </c>
      <c r="S44" s="16" t="s">
        <v>42</v>
      </c>
      <c r="T44" s="16"/>
      <c r="U44" s="12">
        <f t="shared" si="0"/>
        <v>840</v>
      </c>
      <c r="V44" s="12">
        <f>IF('Détail Achats'!$S44="DA",'Détail Achats'!$U44*19%,0)</f>
        <v>159.6</v>
      </c>
      <c r="W44" s="12">
        <f t="shared" si="1"/>
        <v>999.6</v>
      </c>
      <c r="X44" s="14">
        <f>IF('Détail Achats'!$Q44&lt;&gt;"",'Détail Achats'!$Q44+30,"")</f>
        <v>43132</v>
      </c>
    </row>
    <row r="45" spans="1:24" x14ac:dyDescent="0.25">
      <c r="A45" s="47"/>
      <c r="B45" s="23"/>
      <c r="C45" s="19"/>
      <c r="D45" s="20">
        <v>2</v>
      </c>
      <c r="E45" s="20"/>
      <c r="F45" s="21"/>
      <c r="G45" s="22"/>
      <c r="H45" s="21"/>
      <c r="I45" s="22"/>
      <c r="J45" s="23"/>
      <c r="K45" s="23"/>
      <c r="L45" s="23"/>
      <c r="M45" s="55" t="s">
        <v>26</v>
      </c>
      <c r="N45" s="21" t="s">
        <v>44</v>
      </c>
      <c r="O45" s="22">
        <v>43095</v>
      </c>
      <c r="P45" s="21" t="s">
        <v>45</v>
      </c>
      <c r="Q45" s="22">
        <v>43102</v>
      </c>
      <c r="R45" s="20">
        <v>2290</v>
      </c>
      <c r="S45" s="24" t="s">
        <v>42</v>
      </c>
      <c r="T45" s="24"/>
      <c r="U45" s="20">
        <f t="shared" si="0"/>
        <v>4580</v>
      </c>
      <c r="V45" s="20">
        <f>IF('Détail Achats'!$S45="DA",'Détail Achats'!$U45*19%,0)</f>
        <v>870.2</v>
      </c>
      <c r="W45" s="20">
        <f t="shared" si="1"/>
        <v>5450.2</v>
      </c>
      <c r="X45" s="22">
        <f>IF('Détail Achats'!$Q45&lt;&gt;"",'Détail Achats'!$Q45+30,"")</f>
        <v>43132</v>
      </c>
    </row>
    <row r="46" spans="1:24" x14ac:dyDescent="0.25">
      <c r="A46" s="46"/>
      <c r="B46" s="15"/>
      <c r="C46" s="11"/>
      <c r="D46" s="12">
        <v>6</v>
      </c>
      <c r="E46" s="12"/>
      <c r="F46" s="13"/>
      <c r="G46" s="14"/>
      <c r="H46" s="13"/>
      <c r="I46" s="14"/>
      <c r="J46" s="15"/>
      <c r="K46" s="15"/>
      <c r="L46" s="15"/>
      <c r="M46" s="54" t="s">
        <v>26</v>
      </c>
      <c r="N46" s="13" t="s">
        <v>44</v>
      </c>
      <c r="O46" s="14">
        <v>43095</v>
      </c>
      <c r="P46" s="13" t="s">
        <v>45</v>
      </c>
      <c r="Q46" s="14">
        <v>43102</v>
      </c>
      <c r="R46" s="12">
        <v>910</v>
      </c>
      <c r="S46" s="16" t="s">
        <v>42</v>
      </c>
      <c r="T46" s="16"/>
      <c r="U46" s="12">
        <f t="shared" si="0"/>
        <v>5460</v>
      </c>
      <c r="V46" s="12">
        <f>IF('Détail Achats'!$S46="DA",'Détail Achats'!$U46*19%,0)</f>
        <v>1037.4000000000001</v>
      </c>
      <c r="W46" s="12">
        <f t="shared" si="1"/>
        <v>6497.4</v>
      </c>
      <c r="X46" s="14">
        <f>IF('Détail Achats'!$Q46&lt;&gt;"",'Détail Achats'!$Q46+30,"")</f>
        <v>43132</v>
      </c>
    </row>
    <row r="47" spans="1:24" x14ac:dyDescent="0.25">
      <c r="A47" s="47"/>
      <c r="B47" s="23"/>
      <c r="C47" s="19"/>
      <c r="D47" s="20">
        <v>4</v>
      </c>
      <c r="E47" s="20"/>
      <c r="F47" s="21"/>
      <c r="G47" s="22"/>
      <c r="H47" s="21"/>
      <c r="I47" s="22"/>
      <c r="J47" s="23"/>
      <c r="K47" s="23"/>
      <c r="L47" s="23"/>
      <c r="M47" s="55" t="s">
        <v>26</v>
      </c>
      <c r="N47" s="21" t="s">
        <v>44</v>
      </c>
      <c r="O47" s="22">
        <v>43095</v>
      </c>
      <c r="P47" s="21" t="s">
        <v>45</v>
      </c>
      <c r="Q47" s="22">
        <v>43102</v>
      </c>
      <c r="R47" s="20">
        <v>3050</v>
      </c>
      <c r="S47" s="24" t="s">
        <v>42</v>
      </c>
      <c r="T47" s="24"/>
      <c r="U47" s="20">
        <f t="shared" si="0"/>
        <v>12200</v>
      </c>
      <c r="V47" s="20">
        <f>IF('Détail Achats'!$S47="DA",'Détail Achats'!$U47*19%,0)</f>
        <v>2318</v>
      </c>
      <c r="W47" s="20">
        <f t="shared" si="1"/>
        <v>14518</v>
      </c>
      <c r="X47" s="22">
        <f>IF('Détail Achats'!$Q47&lt;&gt;"",'Détail Achats'!$Q47+30,"")</f>
        <v>43132</v>
      </c>
    </row>
    <row r="48" spans="1:24" x14ac:dyDescent="0.25">
      <c r="A48" s="46"/>
      <c r="B48" s="15"/>
      <c r="C48" s="11"/>
      <c r="D48" s="12">
        <v>4</v>
      </c>
      <c r="E48" s="12"/>
      <c r="F48" s="13"/>
      <c r="G48" s="14"/>
      <c r="H48" s="13"/>
      <c r="I48" s="14"/>
      <c r="J48" s="15"/>
      <c r="K48" s="15"/>
      <c r="L48" s="15"/>
      <c r="M48" s="54" t="s">
        <v>26</v>
      </c>
      <c r="N48" s="13" t="s">
        <v>44</v>
      </c>
      <c r="O48" s="14">
        <v>43095</v>
      </c>
      <c r="P48" s="13" t="s">
        <v>45</v>
      </c>
      <c r="Q48" s="14">
        <v>43102</v>
      </c>
      <c r="R48" s="12">
        <v>210</v>
      </c>
      <c r="S48" s="16" t="s">
        <v>42</v>
      </c>
      <c r="T48" s="16"/>
      <c r="U48" s="12">
        <f t="shared" si="0"/>
        <v>840</v>
      </c>
      <c r="V48" s="12">
        <f>IF('Détail Achats'!$S48="DA",'Détail Achats'!$U48*19%,0)</f>
        <v>159.6</v>
      </c>
      <c r="W48" s="12">
        <f t="shared" si="1"/>
        <v>999.6</v>
      </c>
      <c r="X48" s="14">
        <f>IF('Détail Achats'!$Q48&lt;&gt;"",'Détail Achats'!$Q48+30,"")</f>
        <v>43132</v>
      </c>
    </row>
    <row r="49" spans="1:24" x14ac:dyDescent="0.25">
      <c r="A49" s="47"/>
      <c r="B49" s="23"/>
      <c r="C49" s="19"/>
      <c r="D49" s="20">
        <v>5</v>
      </c>
      <c r="E49" s="20"/>
      <c r="F49" s="21"/>
      <c r="G49" s="22"/>
      <c r="H49" s="21"/>
      <c r="I49" s="22"/>
      <c r="J49" s="23"/>
      <c r="K49" s="23"/>
      <c r="L49" s="23"/>
      <c r="M49" s="55" t="s">
        <v>26</v>
      </c>
      <c r="N49" s="21" t="s">
        <v>44</v>
      </c>
      <c r="O49" s="22">
        <v>43095</v>
      </c>
      <c r="P49" s="21" t="s">
        <v>45</v>
      </c>
      <c r="Q49" s="22">
        <v>43102</v>
      </c>
      <c r="R49" s="20">
        <v>2040</v>
      </c>
      <c r="S49" s="24" t="s">
        <v>42</v>
      </c>
      <c r="T49" s="24"/>
      <c r="U49" s="20">
        <f t="shared" si="0"/>
        <v>10200</v>
      </c>
      <c r="V49" s="20">
        <f>IF('Détail Achats'!$S49="DA",'Détail Achats'!$U49*19%,0)</f>
        <v>1938</v>
      </c>
      <c r="W49" s="20">
        <f t="shared" si="1"/>
        <v>12138</v>
      </c>
      <c r="X49" s="22">
        <f>IF('Détail Achats'!$Q49&lt;&gt;"",'Détail Achats'!$Q49+30,"")</f>
        <v>43132</v>
      </c>
    </row>
    <row r="50" spans="1:24" x14ac:dyDescent="0.25">
      <c r="A50" s="46"/>
      <c r="B50" s="15"/>
      <c r="C50" s="11"/>
      <c r="D50" s="12">
        <v>6</v>
      </c>
      <c r="E50" s="12"/>
      <c r="F50" s="13"/>
      <c r="G50" s="14"/>
      <c r="H50" s="13"/>
      <c r="I50" s="14"/>
      <c r="J50" s="15"/>
      <c r="K50" s="15"/>
      <c r="L50" s="15"/>
      <c r="M50" s="54" t="s">
        <v>26</v>
      </c>
      <c r="N50" s="13" t="s">
        <v>44</v>
      </c>
      <c r="O50" s="14">
        <v>43095</v>
      </c>
      <c r="P50" s="13" t="s">
        <v>45</v>
      </c>
      <c r="Q50" s="14">
        <v>43102</v>
      </c>
      <c r="R50" s="12">
        <v>4920</v>
      </c>
      <c r="S50" s="16" t="s">
        <v>42</v>
      </c>
      <c r="T50" s="16"/>
      <c r="U50" s="12">
        <f t="shared" si="0"/>
        <v>29520</v>
      </c>
      <c r="V50" s="12">
        <f>IF('Détail Achats'!$S50="DA",'Détail Achats'!$U50*19%,0)</f>
        <v>5608.8</v>
      </c>
      <c r="W50" s="12">
        <f t="shared" si="1"/>
        <v>35128.800000000003</v>
      </c>
      <c r="X50" s="14">
        <f>IF('Détail Achats'!$Q50&lt;&gt;"",'Détail Achats'!$Q50+30,"")</f>
        <v>43132</v>
      </c>
    </row>
    <row r="51" spans="1:24" x14ac:dyDescent="0.25">
      <c r="A51" s="47"/>
      <c r="B51" s="23"/>
      <c r="C51" s="19"/>
      <c r="D51" s="20">
        <v>8</v>
      </c>
      <c r="E51" s="20"/>
      <c r="F51" s="21"/>
      <c r="G51" s="22"/>
      <c r="H51" s="21"/>
      <c r="I51" s="22"/>
      <c r="J51" s="23"/>
      <c r="K51" s="23"/>
      <c r="L51" s="23"/>
      <c r="M51" s="55" t="s">
        <v>26</v>
      </c>
      <c r="N51" s="21" t="s">
        <v>44</v>
      </c>
      <c r="O51" s="22">
        <v>43095</v>
      </c>
      <c r="P51" s="21" t="s">
        <v>45</v>
      </c>
      <c r="Q51" s="22">
        <v>43102</v>
      </c>
      <c r="R51" s="20">
        <v>970</v>
      </c>
      <c r="S51" s="24" t="s">
        <v>42</v>
      </c>
      <c r="T51" s="24"/>
      <c r="U51" s="20">
        <f t="shared" si="0"/>
        <v>7760</v>
      </c>
      <c r="V51" s="20">
        <f>IF('Détail Achats'!$S51="DA",'Détail Achats'!$U51*19%,0)</f>
        <v>1474.4</v>
      </c>
      <c r="W51" s="20">
        <f t="shared" si="1"/>
        <v>9234.4</v>
      </c>
      <c r="X51" s="22">
        <f>IF('Détail Achats'!$Q51&lt;&gt;"",'Détail Achats'!$Q51+30,"")</f>
        <v>43132</v>
      </c>
    </row>
    <row r="52" spans="1:24" x14ac:dyDescent="0.25">
      <c r="A52" s="46"/>
      <c r="B52" s="15"/>
      <c r="C52" s="11"/>
      <c r="D52" s="12">
        <v>9</v>
      </c>
      <c r="E52" s="12"/>
      <c r="F52" s="13"/>
      <c r="G52" s="14"/>
      <c r="H52" s="13"/>
      <c r="I52" s="14"/>
      <c r="J52" s="15"/>
      <c r="K52" s="15"/>
      <c r="L52" s="15"/>
      <c r="M52" s="54" t="s">
        <v>26</v>
      </c>
      <c r="N52" s="13" t="s">
        <v>44</v>
      </c>
      <c r="O52" s="14">
        <v>43095</v>
      </c>
      <c r="P52" s="13" t="s">
        <v>45</v>
      </c>
      <c r="Q52" s="14">
        <v>43102</v>
      </c>
      <c r="R52" s="12">
        <v>800</v>
      </c>
      <c r="S52" s="16" t="s">
        <v>42</v>
      </c>
      <c r="T52" s="16"/>
      <c r="U52" s="12">
        <f t="shared" si="0"/>
        <v>7200</v>
      </c>
      <c r="V52" s="12">
        <f>IF('Détail Achats'!$S52="DA",'Détail Achats'!$U52*19%,0)</f>
        <v>1368</v>
      </c>
      <c r="W52" s="12">
        <f t="shared" si="1"/>
        <v>8568</v>
      </c>
      <c r="X52" s="14">
        <f>IF('Détail Achats'!$Q52&lt;&gt;"",'Détail Achats'!$Q52+30,"")</f>
        <v>43132</v>
      </c>
    </row>
    <row r="53" spans="1:24" x14ac:dyDescent="0.25">
      <c r="A53" s="47"/>
      <c r="B53" s="23"/>
      <c r="C53" s="19"/>
      <c r="D53" s="20">
        <v>12</v>
      </c>
      <c r="E53" s="20"/>
      <c r="F53" s="21"/>
      <c r="G53" s="22"/>
      <c r="H53" s="21"/>
      <c r="I53" s="22"/>
      <c r="J53" s="23"/>
      <c r="K53" s="23"/>
      <c r="L53" s="23"/>
      <c r="M53" s="55" t="s">
        <v>26</v>
      </c>
      <c r="N53" s="21" t="s">
        <v>44</v>
      </c>
      <c r="O53" s="22">
        <v>43095</v>
      </c>
      <c r="P53" s="21" t="s">
        <v>45</v>
      </c>
      <c r="Q53" s="22">
        <v>43102</v>
      </c>
      <c r="R53" s="20">
        <v>940</v>
      </c>
      <c r="S53" s="24" t="s">
        <v>42</v>
      </c>
      <c r="T53" s="24"/>
      <c r="U53" s="20">
        <f t="shared" si="0"/>
        <v>11280</v>
      </c>
      <c r="V53" s="20">
        <f>IF('Détail Achats'!$S53="DA",'Détail Achats'!$U53*19%,0)</f>
        <v>2143.1999999999998</v>
      </c>
      <c r="W53" s="20">
        <f t="shared" si="1"/>
        <v>13423.2</v>
      </c>
      <c r="X53" s="22">
        <f>IF('Détail Achats'!$Q53&lt;&gt;"",'Détail Achats'!$Q53+30,"")</f>
        <v>43132</v>
      </c>
    </row>
    <row r="54" spans="1:24" x14ac:dyDescent="0.25">
      <c r="A54" s="46"/>
      <c r="B54" s="15"/>
      <c r="C54" s="11"/>
      <c r="D54" s="12">
        <v>15</v>
      </c>
      <c r="E54" s="12"/>
      <c r="F54" s="13"/>
      <c r="G54" s="14"/>
      <c r="H54" s="13"/>
      <c r="I54" s="14"/>
      <c r="J54" s="15"/>
      <c r="K54" s="15"/>
      <c r="L54" s="15"/>
      <c r="M54" s="54" t="s">
        <v>26</v>
      </c>
      <c r="N54" s="13" t="s">
        <v>44</v>
      </c>
      <c r="O54" s="14">
        <v>43095</v>
      </c>
      <c r="P54" s="13" t="s">
        <v>45</v>
      </c>
      <c r="Q54" s="14">
        <v>43102</v>
      </c>
      <c r="R54" s="12">
        <v>2270</v>
      </c>
      <c r="S54" s="16" t="s">
        <v>42</v>
      </c>
      <c r="T54" s="16"/>
      <c r="U54" s="12">
        <f t="shared" si="0"/>
        <v>34050</v>
      </c>
      <c r="V54" s="12">
        <f>IF('Détail Achats'!$S54="DA",'Détail Achats'!$U54*19%,0)</f>
        <v>6469.5</v>
      </c>
      <c r="W54" s="12">
        <f t="shared" si="1"/>
        <v>40519.5</v>
      </c>
      <c r="X54" s="14">
        <f>IF('Détail Achats'!$Q54&lt;&gt;"",'Détail Achats'!$Q54+30,"")</f>
        <v>43132</v>
      </c>
    </row>
    <row r="55" spans="1:24" x14ac:dyDescent="0.25">
      <c r="A55" s="47"/>
      <c r="B55" s="23"/>
      <c r="C55" s="19"/>
      <c r="D55" s="20">
        <v>22</v>
      </c>
      <c r="E55" s="20"/>
      <c r="F55" s="21"/>
      <c r="G55" s="22"/>
      <c r="H55" s="21"/>
      <c r="I55" s="22"/>
      <c r="J55" s="23"/>
      <c r="K55" s="23"/>
      <c r="L55" s="23"/>
      <c r="M55" s="55" t="s">
        <v>26</v>
      </c>
      <c r="N55" s="21" t="s">
        <v>44</v>
      </c>
      <c r="O55" s="22">
        <v>43095</v>
      </c>
      <c r="P55" s="21" t="s">
        <v>45</v>
      </c>
      <c r="Q55" s="22">
        <v>43102</v>
      </c>
      <c r="R55" s="20">
        <v>480</v>
      </c>
      <c r="S55" s="24" t="s">
        <v>42</v>
      </c>
      <c r="T55" s="24"/>
      <c r="U55" s="20">
        <f t="shared" si="0"/>
        <v>10560</v>
      </c>
      <c r="V55" s="20">
        <f>IF('Détail Achats'!$S55="DA",'Détail Achats'!$U55*19%,0)</f>
        <v>2006.4</v>
      </c>
      <c r="W55" s="20">
        <f t="shared" si="1"/>
        <v>12566.4</v>
      </c>
      <c r="X55" s="22">
        <f>IF('Détail Achats'!$Q55&lt;&gt;"",'Détail Achats'!$Q55+30,"")</f>
        <v>43132</v>
      </c>
    </row>
    <row r="56" spans="1:24" x14ac:dyDescent="0.25">
      <c r="A56" s="46"/>
      <c r="B56" s="15"/>
      <c r="C56" s="11"/>
      <c r="D56" s="12">
        <v>30</v>
      </c>
      <c r="E56" s="12"/>
      <c r="F56" s="13"/>
      <c r="G56" s="14"/>
      <c r="H56" s="13"/>
      <c r="I56" s="14"/>
      <c r="J56" s="15"/>
      <c r="K56" s="15"/>
      <c r="L56" s="15"/>
      <c r="M56" s="54" t="s">
        <v>26</v>
      </c>
      <c r="N56" s="13" t="s">
        <v>44</v>
      </c>
      <c r="O56" s="14">
        <v>43095</v>
      </c>
      <c r="P56" s="13" t="s">
        <v>45</v>
      </c>
      <c r="Q56" s="14">
        <v>43102</v>
      </c>
      <c r="R56" s="12">
        <v>190</v>
      </c>
      <c r="S56" s="16" t="s">
        <v>42</v>
      </c>
      <c r="T56" s="16"/>
      <c r="U56" s="12">
        <f t="shared" si="0"/>
        <v>5700</v>
      </c>
      <c r="V56" s="12">
        <f>IF('Détail Achats'!$S56="DA",'Détail Achats'!$U56*19%,0)</f>
        <v>1083</v>
      </c>
      <c r="W56" s="12">
        <f t="shared" si="1"/>
        <v>6783</v>
      </c>
      <c r="X56" s="14">
        <f>IF('Détail Achats'!$Q56&lt;&gt;"",'Détail Achats'!$Q56+30,"")</f>
        <v>43132</v>
      </c>
    </row>
    <row r="57" spans="1:24" x14ac:dyDescent="0.25">
      <c r="A57" s="47"/>
      <c r="B57" s="23"/>
      <c r="C57" s="19"/>
      <c r="D57" s="20">
        <v>10</v>
      </c>
      <c r="E57" s="20"/>
      <c r="F57" s="21"/>
      <c r="G57" s="22"/>
      <c r="H57" s="21"/>
      <c r="I57" s="22"/>
      <c r="J57" s="23"/>
      <c r="K57" s="23"/>
      <c r="L57" s="23"/>
      <c r="M57" s="54" t="s">
        <v>63</v>
      </c>
      <c r="N57" s="21" t="s">
        <v>46</v>
      </c>
      <c r="O57" s="22">
        <v>43095</v>
      </c>
      <c r="P57" s="21" t="s">
        <v>47</v>
      </c>
      <c r="Q57" s="22">
        <v>43096</v>
      </c>
      <c r="R57" s="20">
        <v>180</v>
      </c>
      <c r="S57" s="24" t="s">
        <v>42</v>
      </c>
      <c r="T57" s="24"/>
      <c r="U57" s="20">
        <f t="shared" si="0"/>
        <v>1800</v>
      </c>
      <c r="V57" s="20">
        <f>IF('Détail Achats'!$S57="DA",'Détail Achats'!$U57*19%,0)</f>
        <v>342</v>
      </c>
      <c r="W57" s="20">
        <f t="shared" si="1"/>
        <v>2142</v>
      </c>
      <c r="X57" s="22">
        <f>IF('Détail Achats'!$Q57&lt;&gt;"",'Détail Achats'!$Q57+30,"")</f>
        <v>43126</v>
      </c>
    </row>
    <row r="58" spans="1:24" x14ac:dyDescent="0.25">
      <c r="A58" s="46"/>
      <c r="B58" s="15"/>
      <c r="C58" s="11"/>
      <c r="D58" s="12">
        <v>10</v>
      </c>
      <c r="E58" s="12"/>
      <c r="F58" s="13"/>
      <c r="G58" s="14"/>
      <c r="H58" s="13"/>
      <c r="I58" s="14"/>
      <c r="J58" s="15"/>
      <c r="K58" s="15"/>
      <c r="L58" s="15"/>
      <c r="M58" s="54" t="s">
        <v>63</v>
      </c>
      <c r="N58" s="13" t="s">
        <v>46</v>
      </c>
      <c r="O58" s="14">
        <v>43095</v>
      </c>
      <c r="P58" s="13" t="s">
        <v>47</v>
      </c>
      <c r="Q58" s="14">
        <v>43096</v>
      </c>
      <c r="R58" s="12">
        <v>300</v>
      </c>
      <c r="S58" s="16" t="s">
        <v>42</v>
      </c>
      <c r="T58" s="16"/>
      <c r="U58" s="12">
        <f t="shared" si="0"/>
        <v>3000</v>
      </c>
      <c r="V58" s="12">
        <f>IF('Détail Achats'!$S58="DA",'Détail Achats'!$U58*19%,0)</f>
        <v>570</v>
      </c>
      <c r="W58" s="12">
        <f t="shared" si="1"/>
        <v>3570</v>
      </c>
      <c r="X58" s="14">
        <f>IF('Détail Achats'!$Q58&lt;&gt;"",'Détail Achats'!$Q58+30,"")</f>
        <v>43126</v>
      </c>
    </row>
    <row r="59" spans="1:24" x14ac:dyDescent="0.25">
      <c r="A59" s="47"/>
      <c r="B59" s="23"/>
      <c r="C59" s="19"/>
      <c r="D59" s="20">
        <v>1</v>
      </c>
      <c r="E59" s="20"/>
      <c r="F59" s="21"/>
      <c r="G59" s="22"/>
      <c r="H59" s="21"/>
      <c r="I59" s="22"/>
      <c r="J59" s="23"/>
      <c r="K59" s="23"/>
      <c r="L59" s="23"/>
      <c r="M59" s="54" t="s">
        <v>63</v>
      </c>
      <c r="N59" s="21" t="s">
        <v>46</v>
      </c>
      <c r="O59" s="22">
        <v>43095</v>
      </c>
      <c r="P59" s="21" t="s">
        <v>47</v>
      </c>
      <c r="Q59" s="22">
        <v>43096</v>
      </c>
      <c r="R59" s="20">
        <v>13440</v>
      </c>
      <c r="S59" s="24" t="s">
        <v>42</v>
      </c>
      <c r="T59" s="24"/>
      <c r="U59" s="20">
        <f t="shared" si="0"/>
        <v>13440</v>
      </c>
      <c r="V59" s="20">
        <f>IF('Détail Achats'!$S59="DA",'Détail Achats'!$U59*19%,0)</f>
        <v>2553.6</v>
      </c>
      <c r="W59" s="20">
        <f t="shared" si="1"/>
        <v>15993.6</v>
      </c>
      <c r="X59" s="22">
        <f>IF('Détail Achats'!$Q59&lt;&gt;"",'Détail Achats'!$Q59+30,"")</f>
        <v>43126</v>
      </c>
    </row>
    <row r="60" spans="1:24" x14ac:dyDescent="0.25">
      <c r="A60" s="46"/>
      <c r="B60" s="15"/>
      <c r="C60" s="11"/>
      <c r="D60" s="12">
        <v>1</v>
      </c>
      <c r="E60" s="12"/>
      <c r="F60" s="13"/>
      <c r="G60" s="14"/>
      <c r="H60" s="13"/>
      <c r="I60" s="14"/>
      <c r="J60" s="15"/>
      <c r="K60" s="15"/>
      <c r="L60" s="15"/>
      <c r="M60" s="54" t="s">
        <v>63</v>
      </c>
      <c r="N60" s="13" t="s">
        <v>46</v>
      </c>
      <c r="O60" s="14">
        <v>43095</v>
      </c>
      <c r="P60" s="13" t="s">
        <v>47</v>
      </c>
      <c r="Q60" s="14">
        <v>43096</v>
      </c>
      <c r="R60" s="12">
        <v>960</v>
      </c>
      <c r="S60" s="16" t="s">
        <v>42</v>
      </c>
      <c r="T60" s="16"/>
      <c r="U60" s="12">
        <f t="shared" si="0"/>
        <v>960</v>
      </c>
      <c r="V60" s="12">
        <f>IF('Détail Achats'!$S60="DA",'Détail Achats'!$U60*19%,0)</f>
        <v>182.4</v>
      </c>
      <c r="W60" s="12">
        <f t="shared" si="1"/>
        <v>1142.4000000000001</v>
      </c>
      <c r="X60" s="14">
        <f>IF('Détail Achats'!$Q60&lt;&gt;"",'Détail Achats'!$Q60+30,"")</f>
        <v>43126</v>
      </c>
    </row>
    <row r="61" spans="1:24" x14ac:dyDescent="0.25">
      <c r="A61" s="47"/>
      <c r="B61" s="23"/>
      <c r="C61" s="19"/>
      <c r="D61" s="20">
        <v>1</v>
      </c>
      <c r="E61" s="20"/>
      <c r="F61" s="21"/>
      <c r="G61" s="22"/>
      <c r="H61" s="21"/>
      <c r="I61" s="22"/>
      <c r="J61" s="23"/>
      <c r="K61" s="23"/>
      <c r="L61" s="23"/>
      <c r="M61" s="54" t="s">
        <v>63</v>
      </c>
      <c r="N61" s="21" t="s">
        <v>46</v>
      </c>
      <c r="O61" s="22">
        <v>43095</v>
      </c>
      <c r="P61" s="21" t="s">
        <v>47</v>
      </c>
      <c r="Q61" s="22">
        <v>43096</v>
      </c>
      <c r="R61" s="20">
        <v>970</v>
      </c>
      <c r="S61" s="24" t="s">
        <v>42</v>
      </c>
      <c r="T61" s="24"/>
      <c r="U61" s="20">
        <f t="shared" si="0"/>
        <v>970</v>
      </c>
      <c r="V61" s="20">
        <f>IF('Détail Achats'!$S61="DA",'Détail Achats'!$U61*19%,0)</f>
        <v>184.3</v>
      </c>
      <c r="W61" s="20">
        <f t="shared" si="1"/>
        <v>1154.3</v>
      </c>
      <c r="X61" s="22">
        <f>IF('Détail Achats'!$Q61&lt;&gt;"",'Détail Achats'!$Q61+30,"")</f>
        <v>43126</v>
      </c>
    </row>
    <row r="62" spans="1:24" x14ac:dyDescent="0.25">
      <c r="A62" s="46"/>
      <c r="B62" s="15"/>
      <c r="C62" s="11"/>
      <c r="D62" s="12">
        <v>3</v>
      </c>
      <c r="E62" s="12"/>
      <c r="F62" s="13"/>
      <c r="G62" s="14"/>
      <c r="H62" s="13"/>
      <c r="I62" s="14"/>
      <c r="J62" s="15"/>
      <c r="K62" s="15"/>
      <c r="L62" s="15"/>
      <c r="M62" s="54" t="s">
        <v>63</v>
      </c>
      <c r="N62" s="13" t="s">
        <v>46</v>
      </c>
      <c r="O62" s="14">
        <v>43095</v>
      </c>
      <c r="P62" s="13" t="s">
        <v>47</v>
      </c>
      <c r="Q62" s="14">
        <v>43096</v>
      </c>
      <c r="R62" s="12">
        <v>420</v>
      </c>
      <c r="S62" s="16" t="s">
        <v>42</v>
      </c>
      <c r="T62" s="16"/>
      <c r="U62" s="12">
        <f t="shared" si="0"/>
        <v>1260</v>
      </c>
      <c r="V62" s="12">
        <f>IF('Détail Achats'!$S62="DA",'Détail Achats'!$U62*19%,0)</f>
        <v>239.4</v>
      </c>
      <c r="W62" s="12">
        <f t="shared" si="1"/>
        <v>1499.4</v>
      </c>
      <c r="X62" s="14">
        <f>IF('Détail Achats'!$Q62&lt;&gt;"",'Détail Achats'!$Q62+30,"")</f>
        <v>43126</v>
      </c>
    </row>
    <row r="63" spans="1:24" x14ac:dyDescent="0.25">
      <c r="A63" s="47"/>
      <c r="B63" s="23"/>
      <c r="C63" s="19"/>
      <c r="D63" s="20">
        <v>3</v>
      </c>
      <c r="E63" s="20"/>
      <c r="F63" s="21"/>
      <c r="G63" s="22"/>
      <c r="H63" s="21"/>
      <c r="I63" s="22"/>
      <c r="J63" s="23"/>
      <c r="K63" s="23"/>
      <c r="L63" s="23"/>
      <c r="M63" s="54" t="s">
        <v>63</v>
      </c>
      <c r="N63" s="21" t="s">
        <v>46</v>
      </c>
      <c r="O63" s="22">
        <v>43095</v>
      </c>
      <c r="P63" s="21" t="s">
        <v>47</v>
      </c>
      <c r="Q63" s="22">
        <v>43096</v>
      </c>
      <c r="R63" s="20">
        <v>210</v>
      </c>
      <c r="S63" s="24" t="s">
        <v>42</v>
      </c>
      <c r="T63" s="24"/>
      <c r="U63" s="20">
        <f t="shared" si="0"/>
        <v>630</v>
      </c>
      <c r="V63" s="20">
        <f>IF('Détail Achats'!$S63="DA",'Détail Achats'!$U63*19%,0)</f>
        <v>119.7</v>
      </c>
      <c r="W63" s="20">
        <f t="shared" si="1"/>
        <v>749.7</v>
      </c>
      <c r="X63" s="22">
        <f>IF('Détail Achats'!$Q63&lt;&gt;"",'Détail Achats'!$Q63+30,"")</f>
        <v>43126</v>
      </c>
    </row>
    <row r="64" spans="1:24" x14ac:dyDescent="0.25">
      <c r="A64" s="46"/>
      <c r="B64" s="15"/>
      <c r="C64" s="11"/>
      <c r="D64" s="12">
        <v>1</v>
      </c>
      <c r="E64" s="12"/>
      <c r="F64" s="13"/>
      <c r="G64" s="14"/>
      <c r="H64" s="13"/>
      <c r="I64" s="14"/>
      <c r="J64" s="15"/>
      <c r="K64" s="15"/>
      <c r="L64" s="15"/>
      <c r="M64" s="54" t="s">
        <v>63</v>
      </c>
      <c r="N64" s="13" t="s">
        <v>46</v>
      </c>
      <c r="O64" s="14">
        <v>43095</v>
      </c>
      <c r="P64" s="13" t="s">
        <v>47</v>
      </c>
      <c r="Q64" s="14">
        <v>43096</v>
      </c>
      <c r="R64" s="12">
        <v>1030</v>
      </c>
      <c r="S64" s="16" t="s">
        <v>42</v>
      </c>
      <c r="T64" s="16"/>
      <c r="U64" s="12">
        <f t="shared" si="0"/>
        <v>1030</v>
      </c>
      <c r="V64" s="12">
        <f>IF('Détail Achats'!$S64="DA",'Détail Achats'!$U64*19%,0)</f>
        <v>195.7</v>
      </c>
      <c r="W64" s="12">
        <f t="shared" si="1"/>
        <v>1225.7</v>
      </c>
      <c r="X64" s="14">
        <f>IF('Détail Achats'!$Q64&lt;&gt;"",'Détail Achats'!$Q64+30,"")</f>
        <v>43126</v>
      </c>
    </row>
    <row r="65" spans="1:24" x14ac:dyDescent="0.25">
      <c r="A65" s="47"/>
      <c r="B65" s="23"/>
      <c r="C65" s="19"/>
      <c r="D65" s="20">
        <v>1</v>
      </c>
      <c r="E65" s="20"/>
      <c r="F65" s="21"/>
      <c r="G65" s="22"/>
      <c r="H65" s="21"/>
      <c r="I65" s="22"/>
      <c r="J65" s="23"/>
      <c r="K65" s="23"/>
      <c r="L65" s="23"/>
      <c r="M65" s="54" t="s">
        <v>63</v>
      </c>
      <c r="N65" s="21" t="s">
        <v>46</v>
      </c>
      <c r="O65" s="22">
        <v>43095</v>
      </c>
      <c r="P65" s="21" t="s">
        <v>47</v>
      </c>
      <c r="Q65" s="22">
        <v>43096</v>
      </c>
      <c r="R65" s="20">
        <v>1200</v>
      </c>
      <c r="S65" s="24" t="s">
        <v>42</v>
      </c>
      <c r="T65" s="24"/>
      <c r="U65" s="20">
        <f t="shared" si="0"/>
        <v>1200</v>
      </c>
      <c r="V65" s="20">
        <f>IF('Détail Achats'!$S65="DA",'Détail Achats'!$U65*19%,0)</f>
        <v>228</v>
      </c>
      <c r="W65" s="20">
        <f t="shared" si="1"/>
        <v>1428</v>
      </c>
      <c r="X65" s="22">
        <f>IF('Détail Achats'!$Q65&lt;&gt;"",'Détail Achats'!$Q65+30,"")</f>
        <v>43126</v>
      </c>
    </row>
    <row r="66" spans="1:24" x14ac:dyDescent="0.25">
      <c r="A66" s="46"/>
      <c r="B66" s="15"/>
      <c r="C66" s="11"/>
      <c r="D66" s="12">
        <v>1</v>
      </c>
      <c r="E66" s="12"/>
      <c r="F66" s="13"/>
      <c r="G66" s="14"/>
      <c r="H66" s="13"/>
      <c r="I66" s="14"/>
      <c r="J66" s="15"/>
      <c r="K66" s="15"/>
      <c r="L66" s="15"/>
      <c r="M66" s="54" t="s">
        <v>63</v>
      </c>
      <c r="N66" s="13" t="s">
        <v>46</v>
      </c>
      <c r="O66" s="14">
        <v>43095</v>
      </c>
      <c r="P66" s="13" t="s">
        <v>47</v>
      </c>
      <c r="Q66" s="14">
        <v>43096</v>
      </c>
      <c r="R66" s="12">
        <v>2290</v>
      </c>
      <c r="S66" s="16" t="s">
        <v>42</v>
      </c>
      <c r="T66" s="16"/>
      <c r="U66" s="12">
        <f t="shared" ref="U66:U129" si="2">R66*D66</f>
        <v>2290</v>
      </c>
      <c r="V66" s="12">
        <f>IF('Détail Achats'!$S66="DA",'Détail Achats'!$U66*19%,0)</f>
        <v>435.1</v>
      </c>
      <c r="W66" s="12">
        <f t="shared" ref="W66:W129" si="3">V66+U66</f>
        <v>2725.1</v>
      </c>
      <c r="X66" s="14">
        <f>IF('Détail Achats'!$Q66&lt;&gt;"",'Détail Achats'!$Q66+30,"")</f>
        <v>43126</v>
      </c>
    </row>
    <row r="67" spans="1:24" x14ac:dyDescent="0.25">
      <c r="A67" s="47"/>
      <c r="B67" s="23"/>
      <c r="C67" s="19"/>
      <c r="D67" s="20">
        <v>4</v>
      </c>
      <c r="E67" s="20"/>
      <c r="F67" s="21"/>
      <c r="G67" s="22"/>
      <c r="H67" s="21"/>
      <c r="I67" s="22"/>
      <c r="J67" s="23"/>
      <c r="K67" s="23"/>
      <c r="L67" s="23"/>
      <c r="M67" s="54" t="s">
        <v>63</v>
      </c>
      <c r="N67" s="21" t="s">
        <v>46</v>
      </c>
      <c r="O67" s="22">
        <v>43095</v>
      </c>
      <c r="P67" s="21" t="s">
        <v>47</v>
      </c>
      <c r="Q67" s="22">
        <v>43096</v>
      </c>
      <c r="R67" s="20">
        <v>630</v>
      </c>
      <c r="S67" s="24" t="s">
        <v>42</v>
      </c>
      <c r="T67" s="24"/>
      <c r="U67" s="20">
        <f t="shared" si="2"/>
        <v>2520</v>
      </c>
      <c r="V67" s="20">
        <f>IF('Détail Achats'!$S67="DA",'Détail Achats'!$U67*19%,0)</f>
        <v>478.8</v>
      </c>
      <c r="W67" s="20">
        <f t="shared" si="3"/>
        <v>2998.8</v>
      </c>
      <c r="X67" s="22">
        <f>IF('Détail Achats'!$Q67&lt;&gt;"",'Détail Achats'!$Q67+30,"")</f>
        <v>43126</v>
      </c>
    </row>
    <row r="68" spans="1:24" x14ac:dyDescent="0.25">
      <c r="A68" s="46"/>
      <c r="B68" s="15"/>
      <c r="C68" s="11"/>
      <c r="D68" s="12">
        <v>3</v>
      </c>
      <c r="E68" s="12"/>
      <c r="F68" s="13"/>
      <c r="G68" s="14"/>
      <c r="H68" s="13"/>
      <c r="I68" s="14"/>
      <c r="J68" s="15"/>
      <c r="K68" s="15"/>
      <c r="L68" s="15"/>
      <c r="M68" s="54" t="s">
        <v>63</v>
      </c>
      <c r="N68" s="13" t="s">
        <v>46</v>
      </c>
      <c r="O68" s="14">
        <v>43095</v>
      </c>
      <c r="P68" s="13" t="s">
        <v>47</v>
      </c>
      <c r="Q68" s="14">
        <v>43096</v>
      </c>
      <c r="R68" s="12">
        <v>630</v>
      </c>
      <c r="S68" s="16" t="s">
        <v>42</v>
      </c>
      <c r="T68" s="16"/>
      <c r="U68" s="12">
        <f t="shared" si="2"/>
        <v>1890</v>
      </c>
      <c r="V68" s="12">
        <f>IF('Détail Achats'!$S68="DA",'Détail Achats'!$U68*19%,0)</f>
        <v>359.1</v>
      </c>
      <c r="W68" s="12">
        <f t="shared" si="3"/>
        <v>2249.1</v>
      </c>
      <c r="X68" s="14">
        <f>IF('Détail Achats'!$Q68&lt;&gt;"",'Détail Achats'!$Q68+30,"")</f>
        <v>43126</v>
      </c>
    </row>
    <row r="69" spans="1:24" x14ac:dyDescent="0.25">
      <c r="A69" s="47"/>
      <c r="B69" s="23"/>
      <c r="C69" s="19"/>
      <c r="D69" s="20">
        <v>100</v>
      </c>
      <c r="E69" s="20"/>
      <c r="F69" s="21"/>
      <c r="G69" s="22"/>
      <c r="H69" s="21"/>
      <c r="I69" s="22"/>
      <c r="J69" s="23"/>
      <c r="K69" s="23"/>
      <c r="L69" s="23"/>
      <c r="M69" s="55" t="s">
        <v>12</v>
      </c>
      <c r="N69" s="21" t="s">
        <v>48</v>
      </c>
      <c r="O69" s="22">
        <v>43095</v>
      </c>
      <c r="P69" s="21" t="s">
        <v>49</v>
      </c>
      <c r="Q69" s="22">
        <v>43102</v>
      </c>
      <c r="R69" s="20">
        <v>250</v>
      </c>
      <c r="S69" s="24" t="s">
        <v>42</v>
      </c>
      <c r="T69" s="24"/>
      <c r="U69" s="20">
        <f t="shared" si="2"/>
        <v>25000</v>
      </c>
      <c r="V69" s="20">
        <f>IF('Détail Achats'!$S69="DA",'Détail Achats'!$U69*19%,0)</f>
        <v>4750</v>
      </c>
      <c r="W69" s="20">
        <f t="shared" si="3"/>
        <v>29750</v>
      </c>
      <c r="X69" s="22">
        <f>IF('Détail Achats'!$Q69&lt;&gt;"",'Détail Achats'!$Q69+30,"")</f>
        <v>43132</v>
      </c>
    </row>
    <row r="70" spans="1:24" x14ac:dyDescent="0.25">
      <c r="A70" s="46"/>
      <c r="B70" s="15"/>
      <c r="C70" s="11"/>
      <c r="D70" s="12">
        <v>17</v>
      </c>
      <c r="E70" s="12"/>
      <c r="F70" s="13"/>
      <c r="G70" s="14"/>
      <c r="H70" s="13"/>
      <c r="I70" s="14"/>
      <c r="J70" s="15"/>
      <c r="K70" s="15"/>
      <c r="L70" s="15"/>
      <c r="M70" s="54" t="s">
        <v>12</v>
      </c>
      <c r="N70" s="13" t="s">
        <v>48</v>
      </c>
      <c r="O70" s="14">
        <v>43095</v>
      </c>
      <c r="P70" s="13" t="s">
        <v>49</v>
      </c>
      <c r="Q70" s="14">
        <v>43102</v>
      </c>
      <c r="R70" s="12">
        <v>210</v>
      </c>
      <c r="S70" s="16" t="s">
        <v>42</v>
      </c>
      <c r="T70" s="16"/>
      <c r="U70" s="12">
        <f t="shared" si="2"/>
        <v>3570</v>
      </c>
      <c r="V70" s="12">
        <f>IF('Détail Achats'!$S70="DA",'Détail Achats'!$U70*19%,0)</f>
        <v>678.3</v>
      </c>
      <c r="W70" s="12">
        <f t="shared" si="3"/>
        <v>4248.3</v>
      </c>
      <c r="X70" s="14">
        <f>IF('Détail Achats'!$Q70&lt;&gt;"",'Détail Achats'!$Q70+30,"")</f>
        <v>43132</v>
      </c>
    </row>
    <row r="71" spans="1:24" x14ac:dyDescent="0.25">
      <c r="A71" s="47"/>
      <c r="B71" s="23"/>
      <c r="C71" s="19"/>
      <c r="D71" s="20">
        <v>5</v>
      </c>
      <c r="E71" s="20"/>
      <c r="F71" s="21"/>
      <c r="G71" s="22"/>
      <c r="H71" s="21"/>
      <c r="I71" s="22"/>
      <c r="J71" s="23"/>
      <c r="K71" s="23"/>
      <c r="L71" s="23"/>
      <c r="M71" s="55" t="s">
        <v>12</v>
      </c>
      <c r="N71" s="21" t="s">
        <v>48</v>
      </c>
      <c r="O71" s="22">
        <v>43095</v>
      </c>
      <c r="P71" s="21" t="s">
        <v>49</v>
      </c>
      <c r="Q71" s="22">
        <v>43102</v>
      </c>
      <c r="R71" s="20">
        <v>2600</v>
      </c>
      <c r="S71" s="24" t="s">
        <v>42</v>
      </c>
      <c r="T71" s="24"/>
      <c r="U71" s="20">
        <f t="shared" si="2"/>
        <v>13000</v>
      </c>
      <c r="V71" s="20">
        <f>IF('Détail Achats'!$S71="DA",'Détail Achats'!$U71*19%,0)</f>
        <v>2470</v>
      </c>
      <c r="W71" s="20">
        <f t="shared" si="3"/>
        <v>15470</v>
      </c>
      <c r="X71" s="22">
        <f>IF('Détail Achats'!$Q71&lt;&gt;"",'Détail Achats'!$Q71+30,"")</f>
        <v>43132</v>
      </c>
    </row>
    <row r="72" spans="1:24" x14ac:dyDescent="0.25">
      <c r="A72" s="46"/>
      <c r="B72" s="15"/>
      <c r="C72" s="11"/>
      <c r="D72" s="12">
        <v>10</v>
      </c>
      <c r="E72" s="12"/>
      <c r="F72" s="13"/>
      <c r="G72" s="14"/>
      <c r="H72" s="13"/>
      <c r="I72" s="14"/>
      <c r="J72" s="15"/>
      <c r="K72" s="15"/>
      <c r="L72" s="15"/>
      <c r="M72" s="54" t="s">
        <v>12</v>
      </c>
      <c r="N72" s="13" t="s">
        <v>48</v>
      </c>
      <c r="O72" s="14">
        <v>43095</v>
      </c>
      <c r="P72" s="13" t="s">
        <v>49</v>
      </c>
      <c r="Q72" s="14">
        <v>43102</v>
      </c>
      <c r="R72" s="12">
        <v>690</v>
      </c>
      <c r="S72" s="16" t="s">
        <v>42</v>
      </c>
      <c r="T72" s="16"/>
      <c r="U72" s="12">
        <f t="shared" si="2"/>
        <v>6900</v>
      </c>
      <c r="V72" s="12">
        <f>IF('Détail Achats'!$S72="DA",'Détail Achats'!$U72*19%,0)</f>
        <v>1311</v>
      </c>
      <c r="W72" s="12">
        <f t="shared" si="3"/>
        <v>8211</v>
      </c>
      <c r="X72" s="14">
        <f>IF('Détail Achats'!$Q72&lt;&gt;"",'Détail Achats'!$Q72+30,"")</f>
        <v>43132</v>
      </c>
    </row>
    <row r="73" spans="1:24" x14ac:dyDescent="0.25">
      <c r="A73" s="47"/>
      <c r="B73" s="23"/>
      <c r="C73" s="19"/>
      <c r="D73" s="20">
        <v>5</v>
      </c>
      <c r="E73" s="20"/>
      <c r="F73" s="21"/>
      <c r="G73" s="22"/>
      <c r="H73" s="21"/>
      <c r="I73" s="22"/>
      <c r="J73" s="23"/>
      <c r="K73" s="23"/>
      <c r="L73" s="23"/>
      <c r="M73" s="55" t="s">
        <v>12</v>
      </c>
      <c r="N73" s="21" t="s">
        <v>48</v>
      </c>
      <c r="O73" s="22">
        <v>43095</v>
      </c>
      <c r="P73" s="21" t="s">
        <v>49</v>
      </c>
      <c r="Q73" s="22">
        <v>43102</v>
      </c>
      <c r="R73" s="20">
        <v>800</v>
      </c>
      <c r="S73" s="24" t="s">
        <v>42</v>
      </c>
      <c r="T73" s="24"/>
      <c r="U73" s="20">
        <f t="shared" si="2"/>
        <v>4000</v>
      </c>
      <c r="V73" s="20">
        <f>IF('Détail Achats'!$S73="DA",'Détail Achats'!$U73*19%,0)</f>
        <v>760</v>
      </c>
      <c r="W73" s="20">
        <f t="shared" si="3"/>
        <v>4760</v>
      </c>
      <c r="X73" s="22">
        <f>IF('Détail Achats'!$Q73&lt;&gt;"",'Détail Achats'!$Q73+30,"")</f>
        <v>43132</v>
      </c>
    </row>
    <row r="74" spans="1:24" x14ac:dyDescent="0.25">
      <c r="A74" s="46"/>
      <c r="B74" s="15"/>
      <c r="C74" s="11"/>
      <c r="D74" s="12">
        <v>5</v>
      </c>
      <c r="E74" s="12"/>
      <c r="F74" s="13"/>
      <c r="G74" s="14"/>
      <c r="H74" s="13"/>
      <c r="I74" s="14"/>
      <c r="J74" s="15"/>
      <c r="K74" s="15"/>
      <c r="L74" s="15"/>
      <c r="M74" s="54" t="s">
        <v>12</v>
      </c>
      <c r="N74" s="13" t="s">
        <v>48</v>
      </c>
      <c r="O74" s="14">
        <v>43095</v>
      </c>
      <c r="P74" s="13" t="s">
        <v>49</v>
      </c>
      <c r="Q74" s="14">
        <v>43102</v>
      </c>
      <c r="R74" s="12">
        <v>4370</v>
      </c>
      <c r="S74" s="16" t="s">
        <v>42</v>
      </c>
      <c r="T74" s="16"/>
      <c r="U74" s="12">
        <f t="shared" si="2"/>
        <v>21850</v>
      </c>
      <c r="V74" s="12">
        <f>IF('Détail Achats'!$S74="DA",'Détail Achats'!$U74*19%,0)</f>
        <v>4151.5</v>
      </c>
      <c r="W74" s="12">
        <f t="shared" si="3"/>
        <v>26001.5</v>
      </c>
      <c r="X74" s="14">
        <f>IF('Détail Achats'!$Q74&lt;&gt;"",'Détail Achats'!$Q74+30,"")</f>
        <v>43132</v>
      </c>
    </row>
    <row r="75" spans="1:24" x14ac:dyDescent="0.25">
      <c r="A75" s="47"/>
      <c r="B75" s="23"/>
      <c r="C75" s="19"/>
      <c r="D75" s="20">
        <v>10</v>
      </c>
      <c r="E75" s="20"/>
      <c r="F75" s="21"/>
      <c r="G75" s="22"/>
      <c r="H75" s="21"/>
      <c r="I75" s="22"/>
      <c r="J75" s="23"/>
      <c r="K75" s="23"/>
      <c r="L75" s="23"/>
      <c r="M75" s="55" t="s">
        <v>12</v>
      </c>
      <c r="N75" s="21" t="s">
        <v>48</v>
      </c>
      <c r="O75" s="22">
        <v>43095</v>
      </c>
      <c r="P75" s="21" t="s">
        <v>49</v>
      </c>
      <c r="Q75" s="22">
        <v>43102</v>
      </c>
      <c r="R75" s="20">
        <v>1900</v>
      </c>
      <c r="S75" s="24" t="s">
        <v>42</v>
      </c>
      <c r="T75" s="24"/>
      <c r="U75" s="20">
        <f t="shared" si="2"/>
        <v>19000</v>
      </c>
      <c r="V75" s="20">
        <f>IF('Détail Achats'!$S75="DA",'Détail Achats'!$U75*19%,0)</f>
        <v>3610</v>
      </c>
      <c r="W75" s="20">
        <f t="shared" si="3"/>
        <v>22610</v>
      </c>
      <c r="X75" s="22">
        <f>IF('Détail Achats'!$Q75&lt;&gt;"",'Détail Achats'!$Q75+30,"")</f>
        <v>43132</v>
      </c>
    </row>
    <row r="76" spans="1:24" x14ac:dyDescent="0.25">
      <c r="A76" s="46"/>
      <c r="B76" s="15"/>
      <c r="C76" s="11"/>
      <c r="D76" s="12">
        <v>10</v>
      </c>
      <c r="E76" s="12"/>
      <c r="F76" s="13"/>
      <c r="G76" s="14"/>
      <c r="H76" s="13"/>
      <c r="I76" s="14"/>
      <c r="J76" s="15"/>
      <c r="K76" s="15"/>
      <c r="L76" s="15"/>
      <c r="M76" s="54" t="s">
        <v>12</v>
      </c>
      <c r="N76" s="13" t="s">
        <v>48</v>
      </c>
      <c r="O76" s="14">
        <v>43095</v>
      </c>
      <c r="P76" s="13" t="s">
        <v>49</v>
      </c>
      <c r="Q76" s="14">
        <v>43102</v>
      </c>
      <c r="R76" s="12">
        <v>420</v>
      </c>
      <c r="S76" s="16" t="s">
        <v>42</v>
      </c>
      <c r="T76" s="16"/>
      <c r="U76" s="12">
        <f t="shared" si="2"/>
        <v>4200</v>
      </c>
      <c r="V76" s="12">
        <f>IF('Détail Achats'!$S76="DA",'Détail Achats'!$U76*19%,0)</f>
        <v>798</v>
      </c>
      <c r="W76" s="12">
        <f t="shared" si="3"/>
        <v>4998</v>
      </c>
      <c r="X76" s="14">
        <f>IF('Détail Achats'!$Q76&lt;&gt;"",'Détail Achats'!$Q76+30,"")</f>
        <v>43132</v>
      </c>
    </row>
    <row r="77" spans="1:24" x14ac:dyDescent="0.25">
      <c r="A77" s="47"/>
      <c r="B77" s="23"/>
      <c r="C77" s="19"/>
      <c r="D77" s="20">
        <v>16</v>
      </c>
      <c r="E77" s="20"/>
      <c r="F77" s="21"/>
      <c r="G77" s="22"/>
      <c r="H77" s="21"/>
      <c r="I77" s="22"/>
      <c r="J77" s="23"/>
      <c r="K77" s="23"/>
      <c r="L77" s="23"/>
      <c r="M77" s="55" t="s">
        <v>12</v>
      </c>
      <c r="N77" s="21" t="s">
        <v>48</v>
      </c>
      <c r="O77" s="22">
        <v>43095</v>
      </c>
      <c r="P77" s="21" t="s">
        <v>49</v>
      </c>
      <c r="Q77" s="22">
        <v>43102</v>
      </c>
      <c r="R77" s="20">
        <v>210</v>
      </c>
      <c r="S77" s="24" t="s">
        <v>42</v>
      </c>
      <c r="T77" s="24"/>
      <c r="U77" s="20">
        <f t="shared" si="2"/>
        <v>3360</v>
      </c>
      <c r="V77" s="20">
        <f>IF('Détail Achats'!$S77="DA",'Détail Achats'!$U77*19%,0)</f>
        <v>638.4</v>
      </c>
      <c r="W77" s="20">
        <f t="shared" si="3"/>
        <v>3998.4</v>
      </c>
      <c r="X77" s="22">
        <f>IF('Détail Achats'!$Q77&lt;&gt;"",'Détail Achats'!$Q77+30,"")</f>
        <v>43132</v>
      </c>
    </row>
    <row r="78" spans="1:24" x14ac:dyDescent="0.25">
      <c r="A78" s="46"/>
      <c r="B78" s="15"/>
      <c r="C78" s="11"/>
      <c r="D78" s="12">
        <v>20</v>
      </c>
      <c r="E78" s="12"/>
      <c r="F78" s="13"/>
      <c r="G78" s="14"/>
      <c r="H78" s="13"/>
      <c r="I78" s="14"/>
      <c r="J78" s="15"/>
      <c r="K78" s="15"/>
      <c r="L78" s="15"/>
      <c r="M78" s="54" t="s">
        <v>12</v>
      </c>
      <c r="N78" s="13" t="s">
        <v>48</v>
      </c>
      <c r="O78" s="14">
        <v>43095</v>
      </c>
      <c r="P78" s="13" t="s">
        <v>49</v>
      </c>
      <c r="Q78" s="14">
        <v>43102</v>
      </c>
      <c r="R78" s="12">
        <v>300</v>
      </c>
      <c r="S78" s="16" t="s">
        <v>42</v>
      </c>
      <c r="T78" s="16"/>
      <c r="U78" s="12">
        <f t="shared" si="2"/>
        <v>6000</v>
      </c>
      <c r="V78" s="12">
        <f>IF('Détail Achats'!$S78="DA",'Détail Achats'!$U78*19%,0)</f>
        <v>1140</v>
      </c>
      <c r="W78" s="12">
        <f t="shared" si="3"/>
        <v>7140</v>
      </c>
      <c r="X78" s="14">
        <f>IF('Détail Achats'!$Q78&lt;&gt;"",'Détail Achats'!$Q78+30,"")</f>
        <v>43132</v>
      </c>
    </row>
    <row r="79" spans="1:24" x14ac:dyDescent="0.25">
      <c r="A79" s="47"/>
      <c r="B79" s="23"/>
      <c r="C79" s="19"/>
      <c r="D79" s="20">
        <v>30</v>
      </c>
      <c r="E79" s="20"/>
      <c r="F79" s="21"/>
      <c r="G79" s="22"/>
      <c r="H79" s="21"/>
      <c r="I79" s="22"/>
      <c r="J79" s="23"/>
      <c r="K79" s="23"/>
      <c r="L79" s="23"/>
      <c r="M79" s="55" t="s">
        <v>12</v>
      </c>
      <c r="N79" s="21" t="s">
        <v>48</v>
      </c>
      <c r="O79" s="22">
        <v>43095</v>
      </c>
      <c r="P79" s="21" t="s">
        <v>49</v>
      </c>
      <c r="Q79" s="22">
        <v>43102</v>
      </c>
      <c r="R79" s="20">
        <v>210</v>
      </c>
      <c r="S79" s="24" t="s">
        <v>42</v>
      </c>
      <c r="T79" s="24"/>
      <c r="U79" s="20">
        <f t="shared" si="2"/>
        <v>6300</v>
      </c>
      <c r="V79" s="20">
        <f>IF('Détail Achats'!$S79="DA",'Détail Achats'!$U79*19%,0)</f>
        <v>1197</v>
      </c>
      <c r="W79" s="20">
        <f t="shared" si="3"/>
        <v>7497</v>
      </c>
      <c r="X79" s="22">
        <f>IF('Détail Achats'!$Q79&lt;&gt;"",'Détail Achats'!$Q79+30,"")</f>
        <v>43132</v>
      </c>
    </row>
    <row r="80" spans="1:24" x14ac:dyDescent="0.25">
      <c r="A80" s="46"/>
      <c r="B80" s="15"/>
      <c r="C80" s="11"/>
      <c r="D80" s="12">
        <v>10</v>
      </c>
      <c r="E80" s="12"/>
      <c r="F80" s="13"/>
      <c r="G80" s="14"/>
      <c r="H80" s="13"/>
      <c r="I80" s="14"/>
      <c r="J80" s="15"/>
      <c r="K80" s="15"/>
      <c r="L80" s="15"/>
      <c r="M80" s="54" t="s">
        <v>12</v>
      </c>
      <c r="N80" s="13" t="s">
        <v>48</v>
      </c>
      <c r="O80" s="14">
        <v>43095</v>
      </c>
      <c r="P80" s="13" t="s">
        <v>49</v>
      </c>
      <c r="Q80" s="14">
        <v>43102</v>
      </c>
      <c r="R80" s="12">
        <v>1590</v>
      </c>
      <c r="S80" s="16" t="s">
        <v>42</v>
      </c>
      <c r="T80" s="16"/>
      <c r="U80" s="12">
        <f t="shared" si="2"/>
        <v>15900</v>
      </c>
      <c r="V80" s="12">
        <f>IF('Détail Achats'!$S80="DA",'Détail Achats'!$U80*19%,0)</f>
        <v>3021</v>
      </c>
      <c r="W80" s="12">
        <f t="shared" si="3"/>
        <v>18921</v>
      </c>
      <c r="X80" s="14">
        <f>IF('Détail Achats'!$Q80&lt;&gt;"",'Détail Achats'!$Q80+30,"")</f>
        <v>43132</v>
      </c>
    </row>
    <row r="81" spans="1:24" x14ac:dyDescent="0.25">
      <c r="A81" s="47"/>
      <c r="B81" s="23"/>
      <c r="C81" s="19"/>
      <c r="D81" s="20">
        <v>4</v>
      </c>
      <c r="E81" s="20"/>
      <c r="F81" s="21"/>
      <c r="G81" s="22"/>
      <c r="H81" s="21"/>
      <c r="I81" s="22"/>
      <c r="J81" s="23"/>
      <c r="K81" s="23"/>
      <c r="L81" s="23"/>
      <c r="M81" s="55" t="s">
        <v>12</v>
      </c>
      <c r="N81" s="21" t="s">
        <v>48</v>
      </c>
      <c r="O81" s="22">
        <v>43095</v>
      </c>
      <c r="P81" s="21" t="s">
        <v>49</v>
      </c>
      <c r="Q81" s="22">
        <v>43102</v>
      </c>
      <c r="R81" s="20">
        <v>530</v>
      </c>
      <c r="S81" s="24" t="s">
        <v>42</v>
      </c>
      <c r="T81" s="24"/>
      <c r="U81" s="20">
        <f t="shared" si="2"/>
        <v>2120</v>
      </c>
      <c r="V81" s="20">
        <f>IF('Détail Achats'!$S81="DA",'Détail Achats'!$U81*19%,0)</f>
        <v>402.8</v>
      </c>
      <c r="W81" s="20">
        <f t="shared" si="3"/>
        <v>2522.8000000000002</v>
      </c>
      <c r="X81" s="22">
        <f>IF('Détail Achats'!$Q81&lt;&gt;"",'Détail Achats'!$Q81+30,"")</f>
        <v>43132</v>
      </c>
    </row>
    <row r="82" spans="1:24" x14ac:dyDescent="0.25">
      <c r="A82" s="46"/>
      <c r="B82" s="15"/>
      <c r="C82" s="11"/>
      <c r="D82" s="12">
        <v>48</v>
      </c>
      <c r="E82" s="12"/>
      <c r="F82" s="13"/>
      <c r="G82" s="14"/>
      <c r="H82" s="13"/>
      <c r="I82" s="14"/>
      <c r="J82" s="15"/>
      <c r="K82" s="15"/>
      <c r="L82" s="15"/>
      <c r="M82" s="54" t="s">
        <v>12</v>
      </c>
      <c r="N82" s="13" t="s">
        <v>50</v>
      </c>
      <c r="O82" s="14">
        <v>43102</v>
      </c>
      <c r="P82" s="13" t="s">
        <v>49</v>
      </c>
      <c r="Q82" s="14">
        <v>43102</v>
      </c>
      <c r="R82" s="12">
        <v>420</v>
      </c>
      <c r="S82" s="16" t="s">
        <v>42</v>
      </c>
      <c r="T82" s="16"/>
      <c r="U82" s="12">
        <f t="shared" si="2"/>
        <v>20160</v>
      </c>
      <c r="V82" s="12">
        <f>IF('Détail Achats'!$S82="DA",'Détail Achats'!$U82*19%,0)</f>
        <v>3830.4</v>
      </c>
      <c r="W82" s="12">
        <f t="shared" si="3"/>
        <v>23990.400000000001</v>
      </c>
      <c r="X82" s="14">
        <f>IF('Détail Achats'!$Q82&lt;&gt;"",'Détail Achats'!$Q82+30,"")</f>
        <v>43132</v>
      </c>
    </row>
    <row r="83" spans="1:24" x14ac:dyDescent="0.25">
      <c r="A83" s="47"/>
      <c r="B83" s="23"/>
      <c r="C83" s="19"/>
      <c r="D83" s="20">
        <v>7</v>
      </c>
      <c r="E83" s="20"/>
      <c r="F83" s="21"/>
      <c r="G83" s="22"/>
      <c r="H83" s="21"/>
      <c r="I83" s="22"/>
      <c r="J83" s="23"/>
      <c r="K83" s="23"/>
      <c r="L83" s="23"/>
      <c r="M83" s="55" t="s">
        <v>12</v>
      </c>
      <c r="N83" s="21"/>
      <c r="O83" s="22"/>
      <c r="P83" s="21"/>
      <c r="Q83" s="22"/>
      <c r="R83" s="20">
        <v>690</v>
      </c>
      <c r="S83" s="24" t="s">
        <v>42</v>
      </c>
      <c r="T83" s="24"/>
      <c r="U83" s="20">
        <f t="shared" si="2"/>
        <v>4830</v>
      </c>
      <c r="V83" s="20">
        <f>IF('Détail Achats'!$S83="DA",'Détail Achats'!$U83*19%,0)</f>
        <v>917.7</v>
      </c>
      <c r="W83" s="20">
        <f t="shared" si="3"/>
        <v>5747.7</v>
      </c>
      <c r="X83" s="22" t="str">
        <f>IF('Détail Achats'!$Q83&lt;&gt;"",'Détail Achats'!$Q83+30,"")</f>
        <v/>
      </c>
    </row>
    <row r="84" spans="1:24" x14ac:dyDescent="0.25">
      <c r="A84" s="46"/>
      <c r="B84" s="15"/>
      <c r="C84" s="11"/>
      <c r="D84" s="12">
        <v>30</v>
      </c>
      <c r="E84" s="12"/>
      <c r="F84" s="13"/>
      <c r="G84" s="14"/>
      <c r="H84" s="13"/>
      <c r="I84" s="14"/>
      <c r="J84" s="15"/>
      <c r="K84" s="15"/>
      <c r="L84" s="15"/>
      <c r="M84" s="54" t="s">
        <v>12</v>
      </c>
      <c r="N84" s="13"/>
      <c r="O84" s="14"/>
      <c r="P84" s="13"/>
      <c r="Q84" s="14"/>
      <c r="R84" s="12">
        <v>440</v>
      </c>
      <c r="S84" s="16" t="s">
        <v>42</v>
      </c>
      <c r="T84" s="16"/>
      <c r="U84" s="12">
        <f t="shared" si="2"/>
        <v>13200</v>
      </c>
      <c r="V84" s="12">
        <f>IF('Détail Achats'!$S84="DA",'Détail Achats'!$U84*19%,0)</f>
        <v>2508</v>
      </c>
      <c r="W84" s="12">
        <f t="shared" si="3"/>
        <v>15708</v>
      </c>
      <c r="X84" s="14" t="str">
        <f>IF('Détail Achats'!$Q84&lt;&gt;"",'Détail Achats'!$Q84+30,"")</f>
        <v/>
      </c>
    </row>
    <row r="85" spans="1:24" x14ac:dyDescent="0.25">
      <c r="A85" s="47"/>
      <c r="B85" s="23"/>
      <c r="C85" s="19"/>
      <c r="D85" s="20">
        <v>99</v>
      </c>
      <c r="E85" s="20"/>
      <c r="F85" s="21"/>
      <c r="G85" s="22"/>
      <c r="H85" s="21"/>
      <c r="I85" s="22"/>
      <c r="J85" s="23"/>
      <c r="K85" s="23"/>
      <c r="L85" s="23"/>
      <c r="M85" s="55" t="s">
        <v>12</v>
      </c>
      <c r="N85" s="21"/>
      <c r="O85" s="22"/>
      <c r="P85" s="21"/>
      <c r="Q85" s="22"/>
      <c r="R85" s="20">
        <v>960</v>
      </c>
      <c r="S85" s="24" t="s">
        <v>42</v>
      </c>
      <c r="T85" s="24"/>
      <c r="U85" s="20">
        <f t="shared" si="2"/>
        <v>95040</v>
      </c>
      <c r="V85" s="20">
        <f>IF('Détail Achats'!$S85="DA",'Détail Achats'!$U85*19%,0)</f>
        <v>18057.599999999999</v>
      </c>
      <c r="W85" s="20">
        <f t="shared" si="3"/>
        <v>113097.60000000001</v>
      </c>
      <c r="X85" s="22" t="str">
        <f>IF('Détail Achats'!$Q85&lt;&gt;"",'Détail Achats'!$Q85+30,"")</f>
        <v/>
      </c>
    </row>
    <row r="86" spans="1:24" x14ac:dyDescent="0.25">
      <c r="A86" s="46"/>
      <c r="B86" s="15"/>
      <c r="C86" s="11"/>
      <c r="D86" s="12">
        <v>5</v>
      </c>
      <c r="E86" s="12"/>
      <c r="F86" s="13"/>
      <c r="G86" s="14"/>
      <c r="H86" s="13"/>
      <c r="I86" s="14"/>
      <c r="J86" s="15"/>
      <c r="K86" s="15"/>
      <c r="L86" s="15"/>
      <c r="M86" s="54" t="s">
        <v>12</v>
      </c>
      <c r="N86" s="13"/>
      <c r="O86" s="14"/>
      <c r="P86" s="13"/>
      <c r="Q86" s="14"/>
      <c r="R86" s="12">
        <v>4370</v>
      </c>
      <c r="S86" s="16" t="s">
        <v>42</v>
      </c>
      <c r="T86" s="16"/>
      <c r="U86" s="12">
        <f t="shared" si="2"/>
        <v>21850</v>
      </c>
      <c r="V86" s="12">
        <f>IF('Détail Achats'!$S86="DA",'Détail Achats'!$U86*19%,0)</f>
        <v>4151.5</v>
      </c>
      <c r="W86" s="12">
        <f t="shared" si="3"/>
        <v>26001.5</v>
      </c>
      <c r="X86" s="14" t="str">
        <f>IF('Détail Achats'!$Q86&lt;&gt;"",'Détail Achats'!$Q86+30,"")</f>
        <v/>
      </c>
    </row>
    <row r="87" spans="1:24" x14ac:dyDescent="0.25">
      <c r="A87" s="47"/>
      <c r="B87" s="23"/>
      <c r="C87" s="19"/>
      <c r="D87" s="20">
        <v>37</v>
      </c>
      <c r="E87" s="20"/>
      <c r="F87" s="21"/>
      <c r="G87" s="22"/>
      <c r="H87" s="21"/>
      <c r="I87" s="22"/>
      <c r="J87" s="23"/>
      <c r="K87" s="23"/>
      <c r="L87" s="23"/>
      <c r="M87" s="55" t="s">
        <v>12</v>
      </c>
      <c r="N87" s="21"/>
      <c r="O87" s="22"/>
      <c r="P87" s="21"/>
      <c r="Q87" s="22"/>
      <c r="R87" s="20">
        <v>210</v>
      </c>
      <c r="S87" s="24" t="s">
        <v>42</v>
      </c>
      <c r="T87" s="24"/>
      <c r="U87" s="20">
        <f t="shared" si="2"/>
        <v>7770</v>
      </c>
      <c r="V87" s="20">
        <f>IF('Détail Achats'!$S87="DA",'Détail Achats'!$U87*19%,0)</f>
        <v>1476.3</v>
      </c>
      <c r="W87" s="20">
        <f t="shared" si="3"/>
        <v>9246.2999999999993</v>
      </c>
      <c r="X87" s="22" t="str">
        <f>IF('Détail Achats'!$Q87&lt;&gt;"",'Détail Achats'!$Q87+30,"")</f>
        <v/>
      </c>
    </row>
    <row r="88" spans="1:24" x14ac:dyDescent="0.25">
      <c r="A88" s="46"/>
      <c r="B88" s="15"/>
      <c r="C88" s="11"/>
      <c r="D88" s="12">
        <v>20</v>
      </c>
      <c r="E88" s="12"/>
      <c r="F88" s="13"/>
      <c r="G88" s="14"/>
      <c r="H88" s="13"/>
      <c r="I88" s="14"/>
      <c r="J88" s="15"/>
      <c r="K88" s="15"/>
      <c r="L88" s="15"/>
      <c r="M88" s="54" t="s">
        <v>12</v>
      </c>
      <c r="N88" s="13"/>
      <c r="O88" s="14"/>
      <c r="P88" s="13"/>
      <c r="Q88" s="14"/>
      <c r="R88" s="12">
        <v>360</v>
      </c>
      <c r="S88" s="16" t="s">
        <v>42</v>
      </c>
      <c r="T88" s="16"/>
      <c r="U88" s="12">
        <f t="shared" si="2"/>
        <v>7200</v>
      </c>
      <c r="V88" s="12">
        <f>IF('Détail Achats'!$S88="DA",'Détail Achats'!$U88*19%,0)</f>
        <v>1368</v>
      </c>
      <c r="W88" s="12">
        <f t="shared" si="3"/>
        <v>8568</v>
      </c>
      <c r="X88" s="14" t="str">
        <f>IF('Détail Achats'!$Q88&lt;&gt;"",'Détail Achats'!$Q88+30,"")</f>
        <v/>
      </c>
    </row>
    <row r="89" spans="1:24" x14ac:dyDescent="0.25">
      <c r="A89" s="47"/>
      <c r="B89" s="23"/>
      <c r="C89" s="19"/>
      <c r="D89" s="20">
        <v>9</v>
      </c>
      <c r="E89" s="20"/>
      <c r="F89" s="21"/>
      <c r="G89" s="22"/>
      <c r="H89" s="21"/>
      <c r="I89" s="22"/>
      <c r="J89" s="23"/>
      <c r="K89" s="23"/>
      <c r="L89" s="23"/>
      <c r="M89" s="55" t="s">
        <v>12</v>
      </c>
      <c r="N89" s="21"/>
      <c r="O89" s="22"/>
      <c r="P89" s="21"/>
      <c r="Q89" s="22"/>
      <c r="R89" s="20">
        <v>960</v>
      </c>
      <c r="S89" s="24" t="s">
        <v>42</v>
      </c>
      <c r="T89" s="24"/>
      <c r="U89" s="20">
        <f t="shared" si="2"/>
        <v>8640</v>
      </c>
      <c r="V89" s="20">
        <f>IF('Détail Achats'!$S89="DA",'Détail Achats'!$U89*19%,0)</f>
        <v>1641.6</v>
      </c>
      <c r="W89" s="20">
        <f t="shared" si="3"/>
        <v>10281.6</v>
      </c>
      <c r="X89" s="22" t="str">
        <f>IF('Détail Achats'!$Q89&lt;&gt;"",'Détail Achats'!$Q89+30,"")</f>
        <v/>
      </c>
    </row>
    <row r="90" spans="1:24" x14ac:dyDescent="0.25">
      <c r="A90" s="46"/>
      <c r="B90" s="15"/>
      <c r="C90" s="11"/>
      <c r="D90" s="12">
        <v>2</v>
      </c>
      <c r="E90" s="12"/>
      <c r="F90" s="13"/>
      <c r="G90" s="14"/>
      <c r="H90" s="13"/>
      <c r="I90" s="14"/>
      <c r="J90" s="15"/>
      <c r="K90" s="15"/>
      <c r="L90" s="15"/>
      <c r="M90" s="54" t="s">
        <v>12</v>
      </c>
      <c r="N90" s="13"/>
      <c r="O90" s="14"/>
      <c r="P90" s="13"/>
      <c r="Q90" s="14"/>
      <c r="R90" s="12">
        <v>7889.5</v>
      </c>
      <c r="S90" s="16" t="s">
        <v>42</v>
      </c>
      <c r="T90" s="16"/>
      <c r="U90" s="12">
        <f t="shared" si="2"/>
        <v>15779</v>
      </c>
      <c r="V90" s="12">
        <f>IF('Détail Achats'!$S90="DA",'Détail Achats'!$U90*19%,0)</f>
        <v>2998.01</v>
      </c>
      <c r="W90" s="12">
        <f t="shared" si="3"/>
        <v>18777.010000000002</v>
      </c>
      <c r="X90" s="14" t="str">
        <f>IF('Détail Achats'!$Q90&lt;&gt;"",'Détail Achats'!$Q90+30,"")</f>
        <v/>
      </c>
    </row>
    <row r="91" spans="1:24" x14ac:dyDescent="0.25">
      <c r="A91" s="47"/>
      <c r="B91" s="23"/>
      <c r="C91" s="19"/>
      <c r="D91" s="20">
        <v>1</v>
      </c>
      <c r="E91" s="20"/>
      <c r="F91" s="21"/>
      <c r="G91" s="22"/>
      <c r="H91" s="21"/>
      <c r="I91" s="22"/>
      <c r="J91" s="23"/>
      <c r="K91" s="23"/>
      <c r="L91" s="23"/>
      <c r="M91" s="55" t="s">
        <v>12</v>
      </c>
      <c r="N91" s="21"/>
      <c r="O91" s="22"/>
      <c r="P91" s="21"/>
      <c r="Q91" s="22"/>
      <c r="R91" s="20">
        <v>8724.1</v>
      </c>
      <c r="S91" s="24" t="s">
        <v>42</v>
      </c>
      <c r="T91" s="24"/>
      <c r="U91" s="20">
        <f t="shared" si="2"/>
        <v>8724.1</v>
      </c>
      <c r="V91" s="20">
        <f>IF('Détail Achats'!$S91="DA",'Détail Achats'!$U91*19%,0)</f>
        <v>1657.5790000000002</v>
      </c>
      <c r="W91" s="20">
        <f t="shared" si="3"/>
        <v>10381.679</v>
      </c>
      <c r="X91" s="22" t="str">
        <f>IF('Détail Achats'!$Q91&lt;&gt;"",'Détail Achats'!$Q91+30,"")</f>
        <v/>
      </c>
    </row>
    <row r="92" spans="1:24" x14ac:dyDescent="0.25">
      <c r="A92" s="46"/>
      <c r="B92" s="15"/>
      <c r="C92" s="11"/>
      <c r="D92" s="12">
        <v>10</v>
      </c>
      <c r="E92" s="12"/>
      <c r="F92" s="13"/>
      <c r="G92" s="14"/>
      <c r="H92" s="13"/>
      <c r="I92" s="14"/>
      <c r="J92" s="15"/>
      <c r="K92" s="15"/>
      <c r="L92" s="15"/>
      <c r="M92" s="54" t="s">
        <v>12</v>
      </c>
      <c r="N92" s="13"/>
      <c r="O92" s="14"/>
      <c r="P92" s="13"/>
      <c r="Q92" s="14"/>
      <c r="R92" s="12">
        <v>2290</v>
      </c>
      <c r="S92" s="16" t="s">
        <v>42</v>
      </c>
      <c r="T92" s="16"/>
      <c r="U92" s="12">
        <f t="shared" si="2"/>
        <v>22900</v>
      </c>
      <c r="V92" s="12">
        <f>IF('Détail Achats'!$S92="DA",'Détail Achats'!$U92*19%,0)</f>
        <v>4351</v>
      </c>
      <c r="W92" s="12">
        <f t="shared" si="3"/>
        <v>27251</v>
      </c>
      <c r="X92" s="14" t="str">
        <f>IF('Détail Achats'!$Q92&lt;&gt;"",'Détail Achats'!$Q92+30,"")</f>
        <v/>
      </c>
    </row>
    <row r="93" spans="1:24" x14ac:dyDescent="0.25">
      <c r="A93" s="47"/>
      <c r="B93" s="23"/>
      <c r="C93" s="19"/>
      <c r="D93" s="20">
        <v>31</v>
      </c>
      <c r="E93" s="20"/>
      <c r="F93" s="21"/>
      <c r="G93" s="22"/>
      <c r="H93" s="21"/>
      <c r="I93" s="22"/>
      <c r="J93" s="23"/>
      <c r="K93" s="23"/>
      <c r="L93" s="23"/>
      <c r="M93" s="55" t="s">
        <v>12</v>
      </c>
      <c r="N93" s="21"/>
      <c r="O93" s="22"/>
      <c r="P93" s="21"/>
      <c r="Q93" s="22"/>
      <c r="R93" s="20">
        <v>2338.1</v>
      </c>
      <c r="S93" s="24" t="s">
        <v>42</v>
      </c>
      <c r="T93" s="24"/>
      <c r="U93" s="20">
        <f t="shared" si="2"/>
        <v>72481.099999999991</v>
      </c>
      <c r="V93" s="20">
        <f>IF('Détail Achats'!$S93="DA",'Détail Achats'!$U93*19%,0)</f>
        <v>13771.408999999998</v>
      </c>
      <c r="W93" s="20">
        <f t="shared" si="3"/>
        <v>86252.508999999991</v>
      </c>
      <c r="X93" s="22" t="str">
        <f>IF('Détail Achats'!$Q93&lt;&gt;"",'Détail Achats'!$Q93+30,"")</f>
        <v/>
      </c>
    </row>
    <row r="94" spans="1:24" x14ac:dyDescent="0.25">
      <c r="A94" s="46"/>
      <c r="B94" s="15"/>
      <c r="C94" s="11"/>
      <c r="D94" s="12">
        <v>8</v>
      </c>
      <c r="E94" s="12"/>
      <c r="F94" s="13"/>
      <c r="G94" s="14"/>
      <c r="H94" s="13"/>
      <c r="I94" s="14"/>
      <c r="J94" s="15"/>
      <c r="K94" s="15"/>
      <c r="L94" s="15"/>
      <c r="M94" s="54" t="s">
        <v>12</v>
      </c>
      <c r="N94" s="13"/>
      <c r="O94" s="14"/>
      <c r="P94" s="13"/>
      <c r="Q94" s="14"/>
      <c r="R94" s="12">
        <v>940</v>
      </c>
      <c r="S94" s="16" t="s">
        <v>42</v>
      </c>
      <c r="T94" s="16"/>
      <c r="U94" s="12">
        <f t="shared" si="2"/>
        <v>7520</v>
      </c>
      <c r="V94" s="12">
        <f>IF('Détail Achats'!$S94="DA",'Détail Achats'!$U94*19%,0)</f>
        <v>1428.8</v>
      </c>
      <c r="W94" s="12">
        <f t="shared" si="3"/>
        <v>8948.7999999999993</v>
      </c>
      <c r="X94" s="14" t="str">
        <f>IF('Détail Achats'!$Q94&lt;&gt;"",'Détail Achats'!$Q94+30,"")</f>
        <v/>
      </c>
    </row>
    <row r="95" spans="1:24" x14ac:dyDescent="0.25">
      <c r="A95" s="47"/>
      <c r="B95" s="23"/>
      <c r="C95" s="19"/>
      <c r="D95" s="20">
        <v>52</v>
      </c>
      <c r="E95" s="20"/>
      <c r="F95" s="21"/>
      <c r="G95" s="22"/>
      <c r="H95" s="21"/>
      <c r="I95" s="22"/>
      <c r="J95" s="23"/>
      <c r="K95" s="23"/>
      <c r="L95" s="23"/>
      <c r="M95" s="55" t="s">
        <v>12</v>
      </c>
      <c r="N95" s="21"/>
      <c r="O95" s="22"/>
      <c r="P95" s="21"/>
      <c r="Q95" s="22"/>
      <c r="R95" s="20">
        <v>970</v>
      </c>
      <c r="S95" s="24" t="s">
        <v>42</v>
      </c>
      <c r="T95" s="24"/>
      <c r="U95" s="20">
        <f t="shared" si="2"/>
        <v>50440</v>
      </c>
      <c r="V95" s="20">
        <f>IF('Détail Achats'!$S95="DA",'Détail Achats'!$U95*19%,0)</f>
        <v>9583.6</v>
      </c>
      <c r="W95" s="20">
        <f t="shared" si="3"/>
        <v>60023.6</v>
      </c>
      <c r="X95" s="22" t="str">
        <f>IF('Détail Achats'!$Q95&lt;&gt;"",'Détail Achats'!$Q95+30,"")</f>
        <v/>
      </c>
    </row>
    <row r="96" spans="1:24" x14ac:dyDescent="0.25">
      <c r="A96" s="46"/>
      <c r="B96" s="15"/>
      <c r="C96" s="11"/>
      <c r="D96" s="12">
        <v>34</v>
      </c>
      <c r="E96" s="12"/>
      <c r="F96" s="13"/>
      <c r="G96" s="14"/>
      <c r="H96" s="13"/>
      <c r="I96" s="14"/>
      <c r="J96" s="15"/>
      <c r="K96" s="15"/>
      <c r="L96" s="15"/>
      <c r="M96" s="54" t="s">
        <v>12</v>
      </c>
      <c r="N96" s="13"/>
      <c r="O96" s="14"/>
      <c r="P96" s="13"/>
      <c r="Q96" s="14"/>
      <c r="R96" s="12">
        <v>1510</v>
      </c>
      <c r="S96" s="16" t="s">
        <v>42</v>
      </c>
      <c r="T96" s="16"/>
      <c r="U96" s="12">
        <f t="shared" si="2"/>
        <v>51340</v>
      </c>
      <c r="V96" s="12">
        <f>IF('Détail Achats'!$S96="DA",'Détail Achats'!$U96*19%,0)</f>
        <v>9754.6</v>
      </c>
      <c r="W96" s="12">
        <f t="shared" si="3"/>
        <v>61094.6</v>
      </c>
      <c r="X96" s="14" t="str">
        <f>IF('Détail Achats'!$Q96&lt;&gt;"",'Détail Achats'!$Q96+30,"")</f>
        <v/>
      </c>
    </row>
    <row r="97" spans="1:24" x14ac:dyDescent="0.25">
      <c r="A97" s="47"/>
      <c r="B97" s="23"/>
      <c r="C97" s="19"/>
      <c r="D97" s="20">
        <v>20</v>
      </c>
      <c r="E97" s="20"/>
      <c r="F97" s="21"/>
      <c r="G97" s="22"/>
      <c r="H97" s="21"/>
      <c r="I97" s="22"/>
      <c r="J97" s="23"/>
      <c r="K97" s="23"/>
      <c r="L97" s="23"/>
      <c r="M97" s="55" t="s">
        <v>12</v>
      </c>
      <c r="N97" s="21"/>
      <c r="O97" s="22"/>
      <c r="P97" s="21"/>
      <c r="Q97" s="22"/>
      <c r="R97" s="20">
        <v>1210</v>
      </c>
      <c r="S97" s="24" t="s">
        <v>42</v>
      </c>
      <c r="T97" s="24"/>
      <c r="U97" s="20">
        <f t="shared" si="2"/>
        <v>24200</v>
      </c>
      <c r="V97" s="20">
        <f>IF('Détail Achats'!$S97="DA",'Détail Achats'!$U97*19%,0)</f>
        <v>4598</v>
      </c>
      <c r="W97" s="20">
        <f t="shared" si="3"/>
        <v>28798</v>
      </c>
      <c r="X97" s="22" t="str">
        <f>IF('Détail Achats'!$Q97&lt;&gt;"",'Détail Achats'!$Q97+30,"")</f>
        <v/>
      </c>
    </row>
    <row r="98" spans="1:24" x14ac:dyDescent="0.25">
      <c r="A98" s="46"/>
      <c r="B98" s="15"/>
      <c r="C98" s="11"/>
      <c r="D98" s="12">
        <v>7</v>
      </c>
      <c r="E98" s="12"/>
      <c r="F98" s="13"/>
      <c r="G98" s="14"/>
      <c r="H98" s="13"/>
      <c r="I98" s="14"/>
      <c r="J98" s="15"/>
      <c r="K98" s="15"/>
      <c r="L98" s="15"/>
      <c r="M98" s="54" t="s">
        <v>12</v>
      </c>
      <c r="N98" s="13"/>
      <c r="O98" s="14"/>
      <c r="P98" s="13"/>
      <c r="Q98" s="14"/>
      <c r="R98" s="12">
        <v>2860</v>
      </c>
      <c r="S98" s="16" t="s">
        <v>42</v>
      </c>
      <c r="T98" s="16"/>
      <c r="U98" s="12">
        <f t="shared" si="2"/>
        <v>20020</v>
      </c>
      <c r="V98" s="12">
        <f>IF('Détail Achats'!$S98="DA",'Détail Achats'!$U98*19%,0)</f>
        <v>3803.8</v>
      </c>
      <c r="W98" s="12">
        <f t="shared" si="3"/>
        <v>23823.8</v>
      </c>
      <c r="X98" s="14" t="str">
        <f>IF('Détail Achats'!$Q98&lt;&gt;"",'Détail Achats'!$Q98+30,"")</f>
        <v/>
      </c>
    </row>
    <row r="99" spans="1:24" x14ac:dyDescent="0.25">
      <c r="A99" s="47"/>
      <c r="B99" s="23"/>
      <c r="C99" s="19"/>
      <c r="D99" s="20">
        <v>20</v>
      </c>
      <c r="E99" s="20"/>
      <c r="F99" s="21"/>
      <c r="G99" s="22"/>
      <c r="H99" s="21"/>
      <c r="I99" s="22"/>
      <c r="J99" s="23"/>
      <c r="K99" s="23"/>
      <c r="L99" s="23"/>
      <c r="M99" s="55" t="s">
        <v>12</v>
      </c>
      <c r="N99" s="21"/>
      <c r="O99" s="22"/>
      <c r="P99" s="21"/>
      <c r="Q99" s="22"/>
      <c r="R99" s="20">
        <v>1450</v>
      </c>
      <c r="S99" s="24" t="s">
        <v>42</v>
      </c>
      <c r="T99" s="24"/>
      <c r="U99" s="20">
        <f t="shared" si="2"/>
        <v>29000</v>
      </c>
      <c r="V99" s="20">
        <f>IF('Détail Achats'!$S99="DA",'Détail Achats'!$U99*19%,0)</f>
        <v>5510</v>
      </c>
      <c r="W99" s="20">
        <f t="shared" si="3"/>
        <v>34510</v>
      </c>
      <c r="X99" s="22" t="str">
        <f>IF('Détail Achats'!$Q99&lt;&gt;"",'Détail Achats'!$Q99+30,"")</f>
        <v/>
      </c>
    </row>
    <row r="100" spans="1:24" x14ac:dyDescent="0.25">
      <c r="A100" s="46"/>
      <c r="B100" s="15"/>
      <c r="C100" s="11"/>
      <c r="D100" s="12">
        <v>16</v>
      </c>
      <c r="E100" s="12"/>
      <c r="F100" s="13"/>
      <c r="G100" s="14"/>
      <c r="H100" s="13"/>
      <c r="I100" s="14"/>
      <c r="J100" s="15"/>
      <c r="K100" s="15"/>
      <c r="L100" s="15"/>
      <c r="M100" s="54" t="s">
        <v>12</v>
      </c>
      <c r="N100" s="13"/>
      <c r="O100" s="14"/>
      <c r="P100" s="13"/>
      <c r="Q100" s="14"/>
      <c r="R100" s="12">
        <v>3040</v>
      </c>
      <c r="S100" s="16" t="s">
        <v>42</v>
      </c>
      <c r="T100" s="16"/>
      <c r="U100" s="12">
        <f t="shared" si="2"/>
        <v>48640</v>
      </c>
      <c r="V100" s="12">
        <f>IF('Détail Achats'!$S100="DA",'Détail Achats'!$U100*19%,0)</f>
        <v>9241.6</v>
      </c>
      <c r="W100" s="12">
        <f t="shared" si="3"/>
        <v>57881.599999999999</v>
      </c>
      <c r="X100" s="14" t="str">
        <f>IF('Détail Achats'!$Q100&lt;&gt;"",'Détail Achats'!$Q100+30,"")</f>
        <v/>
      </c>
    </row>
    <row r="101" spans="1:24" x14ac:dyDescent="0.25">
      <c r="A101" s="47"/>
      <c r="B101" s="23"/>
      <c r="C101" s="19"/>
      <c r="D101" s="20">
        <v>7</v>
      </c>
      <c r="E101" s="20"/>
      <c r="F101" s="21"/>
      <c r="G101" s="22"/>
      <c r="H101" s="21"/>
      <c r="I101" s="22"/>
      <c r="J101" s="23"/>
      <c r="K101" s="23"/>
      <c r="L101" s="23"/>
      <c r="M101" s="55" t="s">
        <v>12</v>
      </c>
      <c r="N101" s="21"/>
      <c r="O101" s="22"/>
      <c r="P101" s="21"/>
      <c r="Q101" s="22"/>
      <c r="R101" s="20">
        <v>433</v>
      </c>
      <c r="S101" s="24" t="s">
        <v>42</v>
      </c>
      <c r="T101" s="24"/>
      <c r="U101" s="20">
        <f t="shared" si="2"/>
        <v>3031</v>
      </c>
      <c r="V101" s="20">
        <f>IF('Détail Achats'!$S101="DA",'Détail Achats'!$U101*19%,0)</f>
        <v>575.89</v>
      </c>
      <c r="W101" s="20">
        <f t="shared" si="3"/>
        <v>3606.89</v>
      </c>
      <c r="X101" s="22" t="str">
        <f>IF('Détail Achats'!$Q101&lt;&gt;"",'Détail Achats'!$Q101+30,"")</f>
        <v/>
      </c>
    </row>
    <row r="102" spans="1:24" x14ac:dyDescent="0.25">
      <c r="A102" s="46"/>
      <c r="B102" s="15"/>
      <c r="C102" s="11"/>
      <c r="D102" s="12">
        <v>2</v>
      </c>
      <c r="E102" s="12"/>
      <c r="F102" s="13"/>
      <c r="G102" s="14"/>
      <c r="H102" s="13"/>
      <c r="I102" s="14"/>
      <c r="J102" s="15"/>
      <c r="K102" s="15"/>
      <c r="L102" s="15"/>
      <c r="M102" s="54" t="s">
        <v>55</v>
      </c>
      <c r="N102" s="13"/>
      <c r="O102" s="14"/>
      <c r="P102" s="13" t="s">
        <v>56</v>
      </c>
      <c r="Q102" s="14">
        <v>43177</v>
      </c>
      <c r="R102" s="12">
        <v>3000</v>
      </c>
      <c r="S102" s="16" t="s">
        <v>42</v>
      </c>
      <c r="T102" s="16"/>
      <c r="U102" s="12">
        <f t="shared" si="2"/>
        <v>6000</v>
      </c>
      <c r="V102" s="12">
        <f>IF('Détail Achats'!$S102="DA",'Détail Achats'!$U102*19%,0)</f>
        <v>1140</v>
      </c>
      <c r="W102" s="12">
        <f t="shared" si="3"/>
        <v>7140</v>
      </c>
      <c r="X102" s="14">
        <f>IF('Détail Achats'!$Q102&lt;&gt;"",'Détail Achats'!$Q102+30,"")</f>
        <v>43207</v>
      </c>
    </row>
    <row r="103" spans="1:24" x14ac:dyDescent="0.25">
      <c r="A103" s="47"/>
      <c r="B103" s="23"/>
      <c r="C103" s="19"/>
      <c r="D103" s="20">
        <v>100</v>
      </c>
      <c r="E103" s="20"/>
      <c r="F103" s="24"/>
      <c r="G103" s="22"/>
      <c r="H103" s="21"/>
      <c r="I103" s="22"/>
      <c r="J103" s="23"/>
      <c r="K103" s="23"/>
      <c r="L103" s="23"/>
      <c r="M103" s="55" t="s">
        <v>21</v>
      </c>
      <c r="N103" s="21" t="s">
        <v>30</v>
      </c>
      <c r="O103" s="22">
        <v>43122</v>
      </c>
      <c r="P103" s="21" t="s">
        <v>58</v>
      </c>
      <c r="Q103" s="22">
        <v>43171</v>
      </c>
      <c r="R103" s="20">
        <v>174</v>
      </c>
      <c r="S103" s="24" t="s">
        <v>42</v>
      </c>
      <c r="T103" s="24"/>
      <c r="U103" s="20">
        <f t="shared" si="2"/>
        <v>17400</v>
      </c>
      <c r="V103" s="20">
        <f>IF('Détail Achats'!$S103="DA",'Détail Achats'!$U103*19%,0)</f>
        <v>3306</v>
      </c>
      <c r="W103" s="20">
        <f t="shared" si="3"/>
        <v>20706</v>
      </c>
      <c r="X103" s="22">
        <f>IF('Détail Achats'!$Q103&lt;&gt;"",'Détail Achats'!$Q103+30,"")</f>
        <v>43201</v>
      </c>
    </row>
    <row r="104" spans="1:24" x14ac:dyDescent="0.25">
      <c r="A104" s="46"/>
      <c r="B104" s="15"/>
      <c r="C104" s="11"/>
      <c r="D104" s="12">
        <v>20</v>
      </c>
      <c r="E104" s="12"/>
      <c r="F104" s="16"/>
      <c r="G104" s="14"/>
      <c r="H104" s="13"/>
      <c r="I104" s="14"/>
      <c r="J104" s="15"/>
      <c r="K104" s="15"/>
      <c r="L104" s="15"/>
      <c r="M104" s="54" t="s">
        <v>21</v>
      </c>
      <c r="N104" s="13" t="s">
        <v>30</v>
      </c>
      <c r="O104" s="14">
        <v>43122</v>
      </c>
      <c r="P104" s="13" t="s">
        <v>58</v>
      </c>
      <c r="Q104" s="14">
        <v>43171</v>
      </c>
      <c r="R104" s="12">
        <v>74.400000000000006</v>
      </c>
      <c r="S104" s="16" t="s">
        <v>42</v>
      </c>
      <c r="T104" s="16"/>
      <c r="U104" s="12">
        <f t="shared" si="2"/>
        <v>1488</v>
      </c>
      <c r="V104" s="12">
        <f>IF('Détail Achats'!$S104="DA",'Détail Achats'!$U104*19%,0)</f>
        <v>282.72000000000003</v>
      </c>
      <c r="W104" s="12">
        <f t="shared" si="3"/>
        <v>1770.72</v>
      </c>
      <c r="X104" s="14">
        <f>IF('Détail Achats'!$Q104&lt;&gt;"",'Détail Achats'!$Q104+30,"")</f>
        <v>43201</v>
      </c>
    </row>
    <row r="105" spans="1:24" x14ac:dyDescent="0.25">
      <c r="A105" s="47"/>
      <c r="B105" s="23"/>
      <c r="C105" s="19"/>
      <c r="D105" s="20">
        <v>20</v>
      </c>
      <c r="E105" s="20"/>
      <c r="F105" s="24"/>
      <c r="G105" s="22"/>
      <c r="H105" s="21"/>
      <c r="I105" s="22"/>
      <c r="J105" s="23"/>
      <c r="K105" s="23"/>
      <c r="L105" s="23"/>
      <c r="M105" s="55" t="s">
        <v>21</v>
      </c>
      <c r="N105" s="21" t="s">
        <v>30</v>
      </c>
      <c r="O105" s="22">
        <v>43122</v>
      </c>
      <c r="P105" s="21" t="s">
        <v>58</v>
      </c>
      <c r="Q105" s="22">
        <v>43171</v>
      </c>
      <c r="R105" s="20">
        <v>70.8</v>
      </c>
      <c r="S105" s="24" t="s">
        <v>42</v>
      </c>
      <c r="T105" s="24"/>
      <c r="U105" s="20">
        <f t="shared" si="2"/>
        <v>1416</v>
      </c>
      <c r="V105" s="20">
        <f>IF('Détail Achats'!$S105="DA",'Détail Achats'!$U105*19%,0)</f>
        <v>269.04000000000002</v>
      </c>
      <c r="W105" s="20">
        <f t="shared" si="3"/>
        <v>1685.04</v>
      </c>
      <c r="X105" s="22">
        <f>IF('Détail Achats'!$Q105&lt;&gt;"",'Détail Achats'!$Q105+30,"")</f>
        <v>43201</v>
      </c>
    </row>
    <row r="106" spans="1:24" x14ac:dyDescent="0.25">
      <c r="A106" s="46"/>
      <c r="B106" s="15"/>
      <c r="C106" s="11"/>
      <c r="D106" s="12">
        <v>20</v>
      </c>
      <c r="E106" s="12"/>
      <c r="F106" s="16"/>
      <c r="G106" s="14"/>
      <c r="H106" s="13"/>
      <c r="I106" s="14"/>
      <c r="J106" s="15"/>
      <c r="K106" s="15"/>
      <c r="L106" s="15"/>
      <c r="M106" s="54" t="s">
        <v>21</v>
      </c>
      <c r="N106" s="13" t="s">
        <v>30</v>
      </c>
      <c r="O106" s="14">
        <v>43122</v>
      </c>
      <c r="P106" s="13" t="s">
        <v>58</v>
      </c>
      <c r="Q106" s="14">
        <v>43171</v>
      </c>
      <c r="R106" s="12">
        <v>69.599999999999994</v>
      </c>
      <c r="S106" s="16" t="s">
        <v>42</v>
      </c>
      <c r="T106" s="16"/>
      <c r="U106" s="12">
        <f t="shared" si="2"/>
        <v>1392</v>
      </c>
      <c r="V106" s="12">
        <f>IF('Détail Achats'!$S106="DA",'Détail Achats'!$U106*19%,0)</f>
        <v>264.48</v>
      </c>
      <c r="W106" s="12">
        <f t="shared" si="3"/>
        <v>1656.48</v>
      </c>
      <c r="X106" s="14">
        <f>IF('Détail Achats'!$Q106&lt;&gt;"",'Détail Achats'!$Q106+30,"")</f>
        <v>43201</v>
      </c>
    </row>
    <row r="107" spans="1:24" x14ac:dyDescent="0.25">
      <c r="A107" s="47"/>
      <c r="B107" s="23"/>
      <c r="C107" s="19"/>
      <c r="D107" s="20">
        <v>10</v>
      </c>
      <c r="E107" s="20"/>
      <c r="F107" s="24"/>
      <c r="G107" s="22"/>
      <c r="H107" s="21"/>
      <c r="I107" s="22"/>
      <c r="J107" s="23"/>
      <c r="K107" s="23"/>
      <c r="L107" s="23"/>
      <c r="M107" s="55" t="s">
        <v>21</v>
      </c>
      <c r="N107" s="21" t="s">
        <v>30</v>
      </c>
      <c r="O107" s="22">
        <v>43122</v>
      </c>
      <c r="P107" s="21" t="s">
        <v>58</v>
      </c>
      <c r="Q107" s="22">
        <v>43171</v>
      </c>
      <c r="R107" s="20">
        <v>190.8</v>
      </c>
      <c r="S107" s="24" t="s">
        <v>42</v>
      </c>
      <c r="T107" s="24"/>
      <c r="U107" s="20">
        <f t="shared" si="2"/>
        <v>1908</v>
      </c>
      <c r="V107" s="20">
        <f>IF('Détail Achats'!$S107="DA",'Détail Achats'!$U107*19%,0)</f>
        <v>362.52</v>
      </c>
      <c r="W107" s="20">
        <f t="shared" si="3"/>
        <v>2270.52</v>
      </c>
      <c r="X107" s="22">
        <f>IF('Détail Achats'!$Q107&lt;&gt;"",'Détail Achats'!$Q107+30,"")</f>
        <v>43201</v>
      </c>
    </row>
    <row r="108" spans="1:24" x14ac:dyDescent="0.25">
      <c r="A108" s="46"/>
      <c r="B108" s="15"/>
      <c r="C108" s="11"/>
      <c r="D108" s="12">
        <v>1500</v>
      </c>
      <c r="E108" s="12"/>
      <c r="F108" s="16"/>
      <c r="G108" s="14"/>
      <c r="H108" s="13"/>
      <c r="I108" s="14"/>
      <c r="J108" s="15"/>
      <c r="K108" s="15"/>
      <c r="L108" s="15"/>
      <c r="M108" s="54" t="s">
        <v>21</v>
      </c>
      <c r="N108" s="13" t="s">
        <v>30</v>
      </c>
      <c r="O108" s="14">
        <v>43122</v>
      </c>
      <c r="P108" s="13" t="s">
        <v>58</v>
      </c>
      <c r="Q108" s="14">
        <v>43171</v>
      </c>
      <c r="R108" s="12">
        <v>11.3</v>
      </c>
      <c r="S108" s="16" t="s">
        <v>42</v>
      </c>
      <c r="T108" s="16"/>
      <c r="U108" s="12">
        <f t="shared" si="2"/>
        <v>16950</v>
      </c>
      <c r="V108" s="12">
        <f>IF('Détail Achats'!$S108="DA",'Détail Achats'!$U108*19%,0)</f>
        <v>3220.5</v>
      </c>
      <c r="W108" s="12">
        <f t="shared" si="3"/>
        <v>20170.5</v>
      </c>
      <c r="X108" s="14">
        <f>IF('Détail Achats'!$Q108&lt;&gt;"",'Détail Achats'!$Q108+30,"")</f>
        <v>43201</v>
      </c>
    </row>
    <row r="109" spans="1:24" x14ac:dyDescent="0.25">
      <c r="A109" s="47"/>
      <c r="B109" s="23"/>
      <c r="C109" s="19"/>
      <c r="D109" s="20">
        <v>3</v>
      </c>
      <c r="E109" s="20"/>
      <c r="F109" s="24"/>
      <c r="G109" s="22"/>
      <c r="H109" s="21"/>
      <c r="I109" s="22"/>
      <c r="J109" s="23"/>
      <c r="K109" s="23"/>
      <c r="L109" s="23"/>
      <c r="M109" s="55" t="s">
        <v>21</v>
      </c>
      <c r="N109" s="21" t="s">
        <v>30</v>
      </c>
      <c r="O109" s="22">
        <v>43122</v>
      </c>
      <c r="P109" s="21" t="s">
        <v>58</v>
      </c>
      <c r="Q109" s="22">
        <v>43171</v>
      </c>
      <c r="R109" s="20">
        <v>6.7</v>
      </c>
      <c r="S109" s="24" t="s">
        <v>42</v>
      </c>
      <c r="T109" s="24"/>
      <c r="U109" s="20">
        <f t="shared" si="2"/>
        <v>20.100000000000001</v>
      </c>
      <c r="V109" s="20">
        <f>IF('Détail Achats'!$S109="DA",'Détail Achats'!$U109*19%,0)</f>
        <v>3.8190000000000004</v>
      </c>
      <c r="W109" s="20">
        <f t="shared" si="3"/>
        <v>23.919</v>
      </c>
      <c r="X109" s="22">
        <f>IF('Détail Achats'!$Q109&lt;&gt;"",'Détail Achats'!$Q109+30,"")</f>
        <v>43201</v>
      </c>
    </row>
    <row r="110" spans="1:24" x14ac:dyDescent="0.25">
      <c r="A110" s="46"/>
      <c r="B110" s="15"/>
      <c r="C110" s="11"/>
      <c r="D110" s="12">
        <v>1</v>
      </c>
      <c r="E110" s="12"/>
      <c r="F110" s="16"/>
      <c r="G110" s="14"/>
      <c r="H110" s="13"/>
      <c r="I110" s="14"/>
      <c r="J110" s="15"/>
      <c r="K110" s="15"/>
      <c r="L110" s="15"/>
      <c r="M110" s="54" t="s">
        <v>21</v>
      </c>
      <c r="N110" s="13" t="s">
        <v>30</v>
      </c>
      <c r="O110" s="14">
        <v>43122</v>
      </c>
      <c r="P110" s="13" t="s">
        <v>58</v>
      </c>
      <c r="Q110" s="14">
        <v>43171</v>
      </c>
      <c r="R110" s="12">
        <v>469.2</v>
      </c>
      <c r="S110" s="16" t="s">
        <v>42</v>
      </c>
      <c r="T110" s="16"/>
      <c r="U110" s="12">
        <f t="shared" si="2"/>
        <v>469.2</v>
      </c>
      <c r="V110" s="12">
        <f>IF('Détail Achats'!$S110="DA",'Détail Achats'!$U110*19%,0)</f>
        <v>89.147999999999996</v>
      </c>
      <c r="W110" s="12">
        <f t="shared" si="3"/>
        <v>558.34799999999996</v>
      </c>
      <c r="X110" s="14">
        <f>IF('Détail Achats'!$Q110&lt;&gt;"",'Détail Achats'!$Q110+30,"")</f>
        <v>43201</v>
      </c>
    </row>
    <row r="111" spans="1:24" x14ac:dyDescent="0.25">
      <c r="A111" s="47"/>
      <c r="B111" s="23"/>
      <c r="C111" s="19"/>
      <c r="D111" s="20">
        <v>2</v>
      </c>
      <c r="E111" s="20"/>
      <c r="F111" s="24"/>
      <c r="G111" s="22"/>
      <c r="H111" s="21"/>
      <c r="I111" s="22"/>
      <c r="J111" s="23"/>
      <c r="K111" s="23"/>
      <c r="L111" s="23"/>
      <c r="M111" s="55" t="s">
        <v>21</v>
      </c>
      <c r="N111" s="21" t="s">
        <v>30</v>
      </c>
      <c r="O111" s="22">
        <v>43122</v>
      </c>
      <c r="P111" s="21" t="s">
        <v>58</v>
      </c>
      <c r="Q111" s="22">
        <v>43171</v>
      </c>
      <c r="R111" s="20">
        <v>1952</v>
      </c>
      <c r="S111" s="24" t="s">
        <v>42</v>
      </c>
      <c r="T111" s="24"/>
      <c r="U111" s="20">
        <f t="shared" si="2"/>
        <v>3904</v>
      </c>
      <c r="V111" s="20">
        <f>IF('Détail Achats'!$S111="DA",'Détail Achats'!$U111*19%,0)</f>
        <v>741.76</v>
      </c>
      <c r="W111" s="20">
        <f t="shared" si="3"/>
        <v>4645.76</v>
      </c>
      <c r="X111" s="22">
        <f>IF('Détail Achats'!$Q111&lt;&gt;"",'Détail Achats'!$Q111+30,"")</f>
        <v>43201</v>
      </c>
    </row>
    <row r="112" spans="1:24" x14ac:dyDescent="0.25">
      <c r="A112" s="46"/>
      <c r="B112" s="15"/>
      <c r="C112" s="11"/>
      <c r="D112" s="12">
        <v>2</v>
      </c>
      <c r="E112" s="12"/>
      <c r="F112" s="16"/>
      <c r="G112" s="14"/>
      <c r="H112" s="13"/>
      <c r="I112" s="14"/>
      <c r="J112" s="15"/>
      <c r="K112" s="15"/>
      <c r="L112" s="15"/>
      <c r="M112" s="54" t="s">
        <v>21</v>
      </c>
      <c r="N112" s="13" t="s">
        <v>30</v>
      </c>
      <c r="O112" s="14">
        <v>43122</v>
      </c>
      <c r="P112" s="13" t="s">
        <v>58</v>
      </c>
      <c r="Q112" s="14">
        <v>43171</v>
      </c>
      <c r="R112" s="12">
        <v>3640</v>
      </c>
      <c r="S112" s="16" t="s">
        <v>42</v>
      </c>
      <c r="T112" s="16"/>
      <c r="U112" s="12">
        <f t="shared" si="2"/>
        <v>7280</v>
      </c>
      <c r="V112" s="12">
        <f>IF('Détail Achats'!$S112="DA",'Détail Achats'!$U112*19%,0)</f>
        <v>1383.2</v>
      </c>
      <c r="W112" s="12">
        <f t="shared" si="3"/>
        <v>8663.2000000000007</v>
      </c>
      <c r="X112" s="14">
        <f>IF('Détail Achats'!$Q112&lt;&gt;"",'Détail Achats'!$Q112+30,"")</f>
        <v>43201</v>
      </c>
    </row>
    <row r="113" spans="1:24" x14ac:dyDescent="0.25">
      <c r="A113" s="47"/>
      <c r="B113" s="23"/>
      <c r="C113" s="19"/>
      <c r="D113" s="20">
        <v>2</v>
      </c>
      <c r="E113" s="20"/>
      <c r="F113" s="24"/>
      <c r="G113" s="22"/>
      <c r="H113" s="21"/>
      <c r="I113" s="22"/>
      <c r="J113" s="23"/>
      <c r="K113" s="23"/>
      <c r="L113" s="23"/>
      <c r="M113" s="55" t="s">
        <v>21</v>
      </c>
      <c r="N113" s="21" t="s">
        <v>30</v>
      </c>
      <c r="O113" s="22">
        <v>43122</v>
      </c>
      <c r="P113" s="21" t="s">
        <v>58</v>
      </c>
      <c r="Q113" s="22">
        <v>43171</v>
      </c>
      <c r="R113" s="20">
        <v>3904</v>
      </c>
      <c r="S113" s="24" t="s">
        <v>42</v>
      </c>
      <c r="T113" s="24"/>
      <c r="U113" s="20">
        <f t="shared" si="2"/>
        <v>7808</v>
      </c>
      <c r="V113" s="20">
        <f>IF('Détail Achats'!$S113="DA",'Détail Achats'!$U113*19%,0)</f>
        <v>1483.52</v>
      </c>
      <c r="W113" s="20">
        <f t="shared" si="3"/>
        <v>9291.52</v>
      </c>
      <c r="X113" s="22">
        <f>IF('Détail Achats'!$Q113&lt;&gt;"",'Détail Achats'!$Q113+30,"")</f>
        <v>43201</v>
      </c>
    </row>
    <row r="114" spans="1:24" x14ac:dyDescent="0.25">
      <c r="A114" s="46"/>
      <c r="B114" s="15"/>
      <c r="C114" s="11"/>
      <c r="D114" s="12">
        <v>200</v>
      </c>
      <c r="E114" s="12"/>
      <c r="F114" s="16"/>
      <c r="G114" s="14"/>
      <c r="H114" s="13"/>
      <c r="I114" s="14"/>
      <c r="J114" s="15"/>
      <c r="K114" s="15"/>
      <c r="L114" s="15"/>
      <c r="M114" s="54" t="s">
        <v>21</v>
      </c>
      <c r="N114" s="13" t="s">
        <v>57</v>
      </c>
      <c r="O114" s="14">
        <v>43149</v>
      </c>
      <c r="P114" s="13" t="s">
        <v>58</v>
      </c>
      <c r="Q114" s="14">
        <v>43171</v>
      </c>
      <c r="R114" s="12">
        <v>166.8</v>
      </c>
      <c r="S114" s="16" t="s">
        <v>42</v>
      </c>
      <c r="T114" s="16"/>
      <c r="U114" s="12">
        <f t="shared" si="2"/>
        <v>33360</v>
      </c>
      <c r="V114" s="12">
        <f>IF('Détail Achats'!$S114="DA",'Détail Achats'!$U114*19%,0)</f>
        <v>6338.4</v>
      </c>
      <c r="W114" s="12">
        <f t="shared" si="3"/>
        <v>39698.400000000001</v>
      </c>
      <c r="X114" s="14">
        <f>IF('Détail Achats'!$Q114&lt;&gt;"",'Détail Achats'!$Q114+30,"")</f>
        <v>43201</v>
      </c>
    </row>
    <row r="115" spans="1:24" x14ac:dyDescent="0.25">
      <c r="A115" s="47"/>
      <c r="B115" s="23"/>
      <c r="C115" s="19"/>
      <c r="D115" s="20">
        <v>36</v>
      </c>
      <c r="E115" s="20"/>
      <c r="F115" s="24"/>
      <c r="G115" s="22"/>
      <c r="H115" s="21"/>
      <c r="I115" s="22"/>
      <c r="J115" s="23"/>
      <c r="K115" s="23"/>
      <c r="L115" s="23"/>
      <c r="M115" s="55" t="s">
        <v>21</v>
      </c>
      <c r="N115" s="21" t="s">
        <v>57</v>
      </c>
      <c r="O115" s="22">
        <v>43149</v>
      </c>
      <c r="P115" s="21" t="s">
        <v>58</v>
      </c>
      <c r="Q115" s="22">
        <v>43171</v>
      </c>
      <c r="R115" s="20">
        <v>273.60000000000002</v>
      </c>
      <c r="S115" s="24" t="s">
        <v>42</v>
      </c>
      <c r="T115" s="24"/>
      <c r="U115" s="20">
        <f t="shared" si="2"/>
        <v>9849.6</v>
      </c>
      <c r="V115" s="20">
        <f>IF('Détail Achats'!$S115="DA",'Détail Achats'!$U115*19%,0)</f>
        <v>1871.424</v>
      </c>
      <c r="W115" s="20">
        <f t="shared" si="3"/>
        <v>11721.024000000001</v>
      </c>
      <c r="X115" s="22">
        <f>IF('Détail Achats'!$Q115&lt;&gt;"",'Détail Achats'!$Q115+30,"")</f>
        <v>43201</v>
      </c>
    </row>
    <row r="116" spans="1:24" x14ac:dyDescent="0.25">
      <c r="A116" s="46"/>
      <c r="B116" s="15"/>
      <c r="C116" s="11"/>
      <c r="D116" s="12">
        <v>100</v>
      </c>
      <c r="E116" s="12"/>
      <c r="F116" s="16"/>
      <c r="G116" s="14"/>
      <c r="H116" s="13"/>
      <c r="I116" s="14"/>
      <c r="J116" s="15"/>
      <c r="K116" s="15"/>
      <c r="L116" s="15"/>
      <c r="M116" s="54" t="s">
        <v>21</v>
      </c>
      <c r="N116" s="13" t="s">
        <v>20</v>
      </c>
      <c r="O116" s="14">
        <v>43153</v>
      </c>
      <c r="P116" s="13" t="s">
        <v>58</v>
      </c>
      <c r="Q116" s="14">
        <v>43171</v>
      </c>
      <c r="R116" s="12">
        <v>180</v>
      </c>
      <c r="S116" s="16" t="s">
        <v>42</v>
      </c>
      <c r="T116" s="16"/>
      <c r="U116" s="12">
        <f t="shared" si="2"/>
        <v>18000</v>
      </c>
      <c r="V116" s="12">
        <f>IF('Détail Achats'!$S116="DA",'Détail Achats'!$U116*19%,0)</f>
        <v>3420</v>
      </c>
      <c r="W116" s="12">
        <f t="shared" si="3"/>
        <v>21420</v>
      </c>
      <c r="X116" s="14">
        <f>IF('Détail Achats'!$Q116&lt;&gt;"",'Détail Achats'!$Q116+30,"")</f>
        <v>43201</v>
      </c>
    </row>
    <row r="117" spans="1:24" x14ac:dyDescent="0.25">
      <c r="A117" s="47"/>
      <c r="B117" s="23"/>
      <c r="C117" s="19"/>
      <c r="D117" s="20">
        <v>100</v>
      </c>
      <c r="E117" s="20"/>
      <c r="F117" s="24"/>
      <c r="G117" s="22"/>
      <c r="H117" s="21"/>
      <c r="I117" s="22"/>
      <c r="J117" s="23"/>
      <c r="K117" s="23"/>
      <c r="L117" s="23"/>
      <c r="M117" s="55" t="s">
        <v>21</v>
      </c>
      <c r="N117" s="21" t="s">
        <v>20</v>
      </c>
      <c r="O117" s="22">
        <v>43153</v>
      </c>
      <c r="P117" s="21" t="s">
        <v>58</v>
      </c>
      <c r="Q117" s="22">
        <v>43171</v>
      </c>
      <c r="R117" s="20">
        <v>190.8</v>
      </c>
      <c r="S117" s="24" t="s">
        <v>42</v>
      </c>
      <c r="T117" s="24"/>
      <c r="U117" s="20">
        <f t="shared" si="2"/>
        <v>19080</v>
      </c>
      <c r="V117" s="20">
        <f>IF('Détail Achats'!$S117="DA",'Détail Achats'!$U117*19%,0)</f>
        <v>3625.2</v>
      </c>
      <c r="W117" s="20">
        <f t="shared" si="3"/>
        <v>22705.200000000001</v>
      </c>
      <c r="X117" s="22">
        <f>IF('Détail Achats'!$Q117&lt;&gt;"",'Détail Achats'!$Q117+30,"")</f>
        <v>43201</v>
      </c>
    </row>
    <row r="118" spans="1:24" x14ac:dyDescent="0.25">
      <c r="A118" s="46"/>
      <c r="B118" s="15"/>
      <c r="C118" s="11"/>
      <c r="D118" s="12">
        <v>50</v>
      </c>
      <c r="E118" s="12"/>
      <c r="F118" s="16"/>
      <c r="G118" s="14"/>
      <c r="H118" s="13"/>
      <c r="I118" s="14"/>
      <c r="J118" s="15"/>
      <c r="K118" s="15"/>
      <c r="L118" s="15"/>
      <c r="M118" s="54" t="s">
        <v>21</v>
      </c>
      <c r="N118" s="13" t="s">
        <v>20</v>
      </c>
      <c r="O118" s="14">
        <v>43153</v>
      </c>
      <c r="P118" s="13" t="s">
        <v>58</v>
      </c>
      <c r="Q118" s="14">
        <v>43171</v>
      </c>
      <c r="R118" s="12">
        <v>195.6</v>
      </c>
      <c r="S118" s="16" t="s">
        <v>42</v>
      </c>
      <c r="T118" s="16"/>
      <c r="U118" s="12">
        <f t="shared" si="2"/>
        <v>9780</v>
      </c>
      <c r="V118" s="12">
        <f>IF('Détail Achats'!$S118="DA",'Détail Achats'!$U118*19%,0)</f>
        <v>1858.2</v>
      </c>
      <c r="W118" s="12">
        <f t="shared" si="3"/>
        <v>11638.2</v>
      </c>
      <c r="X118" s="14">
        <f>IF('Détail Achats'!$Q118&lt;&gt;"",'Détail Achats'!$Q118+30,"")</f>
        <v>43201</v>
      </c>
    </row>
    <row r="119" spans="1:24" x14ac:dyDescent="0.25">
      <c r="A119" s="47"/>
      <c r="B119" s="23"/>
      <c r="C119" s="19"/>
      <c r="D119" s="20">
        <v>50</v>
      </c>
      <c r="E119" s="20"/>
      <c r="F119" s="24"/>
      <c r="G119" s="22"/>
      <c r="H119" s="21"/>
      <c r="I119" s="22"/>
      <c r="J119" s="23"/>
      <c r="K119" s="23"/>
      <c r="L119" s="23"/>
      <c r="M119" s="55" t="s">
        <v>21</v>
      </c>
      <c r="N119" s="21" t="s">
        <v>20</v>
      </c>
      <c r="O119" s="22">
        <v>43153</v>
      </c>
      <c r="P119" s="21" t="s">
        <v>58</v>
      </c>
      <c r="Q119" s="22">
        <v>43171</v>
      </c>
      <c r="R119" s="20">
        <v>206.25</v>
      </c>
      <c r="S119" s="24" t="s">
        <v>42</v>
      </c>
      <c r="T119" s="24"/>
      <c r="U119" s="20">
        <f t="shared" si="2"/>
        <v>10312.5</v>
      </c>
      <c r="V119" s="20">
        <f>IF('Détail Achats'!$S119="DA",'Détail Achats'!$U119*19%,0)</f>
        <v>1959.375</v>
      </c>
      <c r="W119" s="20">
        <f t="shared" si="3"/>
        <v>12271.875</v>
      </c>
      <c r="X119" s="22">
        <f>IF('Détail Achats'!$Q119&lt;&gt;"",'Détail Achats'!$Q119+30,"")</f>
        <v>43201</v>
      </c>
    </row>
    <row r="120" spans="1:24" x14ac:dyDescent="0.25">
      <c r="A120" s="46"/>
      <c r="B120" s="15"/>
      <c r="C120" s="11"/>
      <c r="D120" s="12">
        <v>30</v>
      </c>
      <c r="E120" s="12"/>
      <c r="F120" s="16"/>
      <c r="G120" s="14"/>
      <c r="H120" s="13"/>
      <c r="I120" s="14"/>
      <c r="J120" s="15"/>
      <c r="K120" s="15"/>
      <c r="L120" s="15"/>
      <c r="M120" s="54" t="s">
        <v>21</v>
      </c>
      <c r="N120" s="13" t="s">
        <v>20</v>
      </c>
      <c r="O120" s="14">
        <v>43153</v>
      </c>
      <c r="P120" s="13" t="s">
        <v>58</v>
      </c>
      <c r="Q120" s="14">
        <v>43171</v>
      </c>
      <c r="R120" s="12">
        <v>312</v>
      </c>
      <c r="S120" s="16" t="s">
        <v>42</v>
      </c>
      <c r="T120" s="16"/>
      <c r="U120" s="12">
        <f t="shared" si="2"/>
        <v>9360</v>
      </c>
      <c r="V120" s="12">
        <f>IF('Détail Achats'!$S120="DA",'Détail Achats'!$U120*19%,0)</f>
        <v>1778.4</v>
      </c>
      <c r="W120" s="12">
        <f t="shared" si="3"/>
        <v>11138.4</v>
      </c>
      <c r="X120" s="14">
        <f>IF('Détail Achats'!$Q120&lt;&gt;"",'Détail Achats'!$Q120+30,"")</f>
        <v>43201</v>
      </c>
    </row>
    <row r="121" spans="1:24" x14ac:dyDescent="0.25">
      <c r="A121" s="47"/>
      <c r="B121" s="23"/>
      <c r="C121" s="19"/>
      <c r="D121" s="20">
        <v>100</v>
      </c>
      <c r="E121" s="20"/>
      <c r="F121" s="24"/>
      <c r="G121" s="22"/>
      <c r="H121" s="21"/>
      <c r="I121" s="22"/>
      <c r="J121" s="23"/>
      <c r="K121" s="23"/>
      <c r="L121" s="23"/>
      <c r="M121" s="55" t="s">
        <v>21</v>
      </c>
      <c r="N121" s="21" t="s">
        <v>20</v>
      </c>
      <c r="O121" s="22">
        <v>43153</v>
      </c>
      <c r="P121" s="21" t="s">
        <v>58</v>
      </c>
      <c r="Q121" s="22">
        <v>43171</v>
      </c>
      <c r="R121" s="20">
        <v>218.4</v>
      </c>
      <c r="S121" s="24" t="s">
        <v>42</v>
      </c>
      <c r="T121" s="24"/>
      <c r="U121" s="20">
        <f t="shared" si="2"/>
        <v>21840</v>
      </c>
      <c r="V121" s="20">
        <f>IF('Détail Achats'!$S121="DA",'Détail Achats'!$U121*19%,0)</f>
        <v>4149.6000000000004</v>
      </c>
      <c r="W121" s="20">
        <f t="shared" si="3"/>
        <v>25989.599999999999</v>
      </c>
      <c r="X121" s="22">
        <f>IF('Détail Achats'!$Q121&lt;&gt;"",'Détail Achats'!$Q121+30,"")</f>
        <v>43201</v>
      </c>
    </row>
    <row r="122" spans="1:24" x14ac:dyDescent="0.25">
      <c r="A122" s="46"/>
      <c r="B122" s="15"/>
      <c r="C122" s="11"/>
      <c r="D122" s="12">
        <v>100</v>
      </c>
      <c r="E122" s="12"/>
      <c r="F122" s="16"/>
      <c r="G122" s="14"/>
      <c r="H122" s="13"/>
      <c r="I122" s="14"/>
      <c r="J122" s="15"/>
      <c r="K122" s="15"/>
      <c r="L122" s="15"/>
      <c r="M122" s="54" t="s">
        <v>21</v>
      </c>
      <c r="N122" s="13" t="s">
        <v>20</v>
      </c>
      <c r="O122" s="14">
        <v>43153</v>
      </c>
      <c r="P122" s="13" t="s">
        <v>58</v>
      </c>
      <c r="Q122" s="14">
        <v>43171</v>
      </c>
      <c r="R122" s="12">
        <v>72</v>
      </c>
      <c r="S122" s="16" t="s">
        <v>42</v>
      </c>
      <c r="T122" s="16"/>
      <c r="U122" s="12">
        <f t="shared" si="2"/>
        <v>7200</v>
      </c>
      <c r="V122" s="12">
        <f>IF('Détail Achats'!$S122="DA",'Détail Achats'!$U122*19%,0)</f>
        <v>1368</v>
      </c>
      <c r="W122" s="12">
        <f t="shared" si="3"/>
        <v>8568</v>
      </c>
      <c r="X122" s="14">
        <f>IF('Détail Achats'!$Q122&lt;&gt;"",'Détail Achats'!$Q122+30,"")</f>
        <v>43201</v>
      </c>
    </row>
    <row r="123" spans="1:24" x14ac:dyDescent="0.25">
      <c r="A123" s="47"/>
      <c r="B123" s="23"/>
      <c r="C123" s="19"/>
      <c r="D123" s="20">
        <v>2</v>
      </c>
      <c r="E123" s="20"/>
      <c r="F123" s="21"/>
      <c r="G123" s="22"/>
      <c r="H123" s="21"/>
      <c r="I123" s="22"/>
      <c r="J123" s="23"/>
      <c r="K123" s="23"/>
      <c r="L123" s="23"/>
      <c r="M123" s="55" t="s">
        <v>8</v>
      </c>
      <c r="N123" s="21" t="s">
        <v>59</v>
      </c>
      <c r="O123" s="22">
        <v>43178</v>
      </c>
      <c r="P123" s="21"/>
      <c r="Q123" s="22"/>
      <c r="R123" s="20">
        <v>3000</v>
      </c>
      <c r="S123" s="24" t="s">
        <v>42</v>
      </c>
      <c r="T123" s="24"/>
      <c r="U123" s="20">
        <f t="shared" si="2"/>
        <v>6000</v>
      </c>
      <c r="V123" s="20">
        <f>IF('Détail Achats'!$S123="DA",'Détail Achats'!$U123*19%,0)</f>
        <v>1140</v>
      </c>
      <c r="W123" s="20">
        <f t="shared" si="3"/>
        <v>7140</v>
      </c>
      <c r="X123" s="22" t="str">
        <f>IF('Détail Achats'!$Q123&lt;&gt;"",'Détail Achats'!$Q123+30,"")</f>
        <v/>
      </c>
    </row>
    <row r="124" spans="1:24" x14ac:dyDescent="0.25">
      <c r="A124" s="46"/>
      <c r="B124" s="15"/>
      <c r="C124" s="11"/>
      <c r="D124" s="12">
        <v>1</v>
      </c>
      <c r="E124" s="12"/>
      <c r="F124" s="13"/>
      <c r="G124" s="14"/>
      <c r="H124" s="13"/>
      <c r="I124" s="14"/>
      <c r="J124" s="15"/>
      <c r="K124" s="15"/>
      <c r="L124" s="15"/>
      <c r="M124" s="54" t="s">
        <v>60</v>
      </c>
      <c r="N124" s="13" t="s">
        <v>61</v>
      </c>
      <c r="O124" s="14">
        <v>43178</v>
      </c>
      <c r="P124" s="13" t="s">
        <v>95</v>
      </c>
      <c r="Q124" s="14">
        <v>43178</v>
      </c>
      <c r="R124" s="12">
        <v>18953.599999999999</v>
      </c>
      <c r="S124" s="16" t="s">
        <v>42</v>
      </c>
      <c r="T124" s="16"/>
      <c r="U124" s="12">
        <f t="shared" si="2"/>
        <v>18953.599999999999</v>
      </c>
      <c r="V124" s="12">
        <f>IF('Détail Achats'!$S124="DA",'Détail Achats'!$U124*19%,0)</f>
        <v>3601.1839999999997</v>
      </c>
      <c r="W124" s="12">
        <f t="shared" si="3"/>
        <v>22554.784</v>
      </c>
      <c r="X124" s="14">
        <f>IF('Détail Achats'!$Q124&lt;&gt;"",'Détail Achats'!$Q124+30,"")</f>
        <v>43208</v>
      </c>
    </row>
    <row r="125" spans="1:24" x14ac:dyDescent="0.25">
      <c r="A125" s="47"/>
      <c r="B125" s="23"/>
      <c r="C125" s="19"/>
      <c r="D125" s="20">
        <v>1</v>
      </c>
      <c r="E125" s="20"/>
      <c r="F125" s="21"/>
      <c r="G125" s="22"/>
      <c r="H125" s="21"/>
      <c r="I125" s="22"/>
      <c r="J125" s="23"/>
      <c r="K125" s="23"/>
      <c r="L125" s="23"/>
      <c r="M125" s="55" t="s">
        <v>60</v>
      </c>
      <c r="N125" s="21" t="s">
        <v>61</v>
      </c>
      <c r="O125" s="22">
        <v>43178</v>
      </c>
      <c r="P125" s="21" t="s">
        <v>95</v>
      </c>
      <c r="Q125" s="22">
        <v>43178</v>
      </c>
      <c r="R125" s="20">
        <v>72030.13</v>
      </c>
      <c r="S125" s="24" t="s">
        <v>42</v>
      </c>
      <c r="T125" s="24"/>
      <c r="U125" s="20">
        <f t="shared" si="2"/>
        <v>72030.13</v>
      </c>
      <c r="V125" s="20">
        <f>IF('Détail Achats'!$S125="DA",'Détail Achats'!$U125*19%,0)</f>
        <v>13685.724700000001</v>
      </c>
      <c r="W125" s="20">
        <f t="shared" si="3"/>
        <v>85715.854700000011</v>
      </c>
      <c r="X125" s="22">
        <f>IF('Détail Achats'!$Q125&lt;&gt;"",'Détail Achats'!$Q125+30,"")</f>
        <v>43208</v>
      </c>
    </row>
    <row r="126" spans="1:24" x14ac:dyDescent="0.25">
      <c r="A126" s="46"/>
      <c r="B126" s="15"/>
      <c r="C126" s="11"/>
      <c r="D126" s="12">
        <v>1</v>
      </c>
      <c r="E126" s="12"/>
      <c r="F126" s="13"/>
      <c r="G126" s="14"/>
      <c r="H126" s="13"/>
      <c r="I126" s="14"/>
      <c r="J126" s="15"/>
      <c r="K126" s="15"/>
      <c r="L126" s="15"/>
      <c r="M126" s="54" t="s">
        <v>60</v>
      </c>
      <c r="N126" s="13" t="s">
        <v>61</v>
      </c>
      <c r="O126" s="14">
        <v>43178</v>
      </c>
      <c r="P126" s="13" t="s">
        <v>95</v>
      </c>
      <c r="Q126" s="14">
        <v>43178</v>
      </c>
      <c r="R126" s="12">
        <v>73362.880000000005</v>
      </c>
      <c r="S126" s="16" t="s">
        <v>42</v>
      </c>
      <c r="T126" s="16"/>
      <c r="U126" s="12">
        <f t="shared" si="2"/>
        <v>73362.880000000005</v>
      </c>
      <c r="V126" s="12">
        <f>IF('Détail Achats'!$S126="DA",'Détail Achats'!$U126*19%,0)</f>
        <v>13938.947200000001</v>
      </c>
      <c r="W126" s="12">
        <f t="shared" si="3"/>
        <v>87301.8272</v>
      </c>
      <c r="X126" s="14">
        <f>IF('Détail Achats'!$Q126&lt;&gt;"",'Détail Achats'!$Q126+30,"")</f>
        <v>43208</v>
      </c>
    </row>
    <row r="127" spans="1:24" x14ac:dyDescent="0.25">
      <c r="A127" s="47"/>
      <c r="B127" s="23"/>
      <c r="C127" s="19"/>
      <c r="D127" s="20">
        <v>2</v>
      </c>
      <c r="E127" s="20"/>
      <c r="F127" s="21"/>
      <c r="G127" s="22"/>
      <c r="H127" s="21"/>
      <c r="I127" s="22"/>
      <c r="J127" s="23"/>
      <c r="K127" s="23"/>
      <c r="L127" s="23"/>
      <c r="M127" s="55" t="s">
        <v>53</v>
      </c>
      <c r="N127" s="21" t="s">
        <v>62</v>
      </c>
      <c r="O127" s="22">
        <v>43178</v>
      </c>
      <c r="P127" s="21" t="s">
        <v>54</v>
      </c>
      <c r="Q127" s="22">
        <v>43178</v>
      </c>
      <c r="R127" s="20">
        <v>2000</v>
      </c>
      <c r="S127" s="24" t="s">
        <v>42</v>
      </c>
      <c r="T127" s="24"/>
      <c r="U127" s="20">
        <f t="shared" si="2"/>
        <v>4000</v>
      </c>
      <c r="V127" s="20">
        <f>IF('Détail Achats'!$S127="DA",'Détail Achats'!$U127*19%,0)</f>
        <v>760</v>
      </c>
      <c r="W127" s="20">
        <f t="shared" si="3"/>
        <v>4760</v>
      </c>
      <c r="X127" s="22">
        <f>IF('Détail Achats'!$Q127&lt;&gt;"",'Détail Achats'!$Q127+30,"")</f>
        <v>43208</v>
      </c>
    </row>
    <row r="128" spans="1:24" x14ac:dyDescent="0.25">
      <c r="A128" s="46"/>
      <c r="B128" s="15"/>
      <c r="C128" s="11"/>
      <c r="D128" s="12">
        <v>3</v>
      </c>
      <c r="E128" s="12"/>
      <c r="F128" s="13"/>
      <c r="G128" s="14"/>
      <c r="H128" s="13"/>
      <c r="I128" s="14"/>
      <c r="J128" s="15"/>
      <c r="K128" s="15"/>
      <c r="L128" s="15"/>
      <c r="M128" s="54" t="s">
        <v>53</v>
      </c>
      <c r="N128" s="13" t="s">
        <v>62</v>
      </c>
      <c r="O128" s="14">
        <v>43178</v>
      </c>
      <c r="P128" s="13" t="s">
        <v>54</v>
      </c>
      <c r="Q128" s="14">
        <v>43178</v>
      </c>
      <c r="R128" s="12">
        <v>9000</v>
      </c>
      <c r="S128" s="16" t="s">
        <v>42</v>
      </c>
      <c r="T128" s="16"/>
      <c r="U128" s="12">
        <f t="shared" si="2"/>
        <v>27000</v>
      </c>
      <c r="V128" s="12">
        <f>IF('Détail Achats'!$S128="DA",'Détail Achats'!$U128*19%,0)</f>
        <v>5130</v>
      </c>
      <c r="W128" s="12">
        <f t="shared" si="3"/>
        <v>32130</v>
      </c>
      <c r="X128" s="14">
        <f>IF('Détail Achats'!$Q128&lt;&gt;"",'Détail Achats'!$Q128+30,"")</f>
        <v>43208</v>
      </c>
    </row>
    <row r="129" spans="1:24" x14ac:dyDescent="0.25">
      <c r="A129" s="47"/>
      <c r="B129" s="23"/>
      <c r="C129" s="19"/>
      <c r="D129" s="20">
        <v>24</v>
      </c>
      <c r="E129" s="20"/>
      <c r="F129" s="21"/>
      <c r="G129" s="22"/>
      <c r="H129" s="21"/>
      <c r="I129" s="22"/>
      <c r="J129" s="23"/>
      <c r="K129" s="23"/>
      <c r="L129" s="23"/>
      <c r="M129" s="55" t="s">
        <v>53</v>
      </c>
      <c r="N129" s="21" t="s">
        <v>62</v>
      </c>
      <c r="O129" s="22">
        <v>43178</v>
      </c>
      <c r="P129" s="21" t="s">
        <v>54</v>
      </c>
      <c r="Q129" s="22">
        <v>43178</v>
      </c>
      <c r="R129" s="20">
        <v>3100</v>
      </c>
      <c r="S129" s="24" t="s">
        <v>42</v>
      </c>
      <c r="T129" s="24"/>
      <c r="U129" s="20">
        <f t="shared" si="2"/>
        <v>74400</v>
      </c>
      <c r="V129" s="20">
        <f>IF('Détail Achats'!$S129="DA",'Détail Achats'!$U129*19%,0)</f>
        <v>14136</v>
      </c>
      <c r="W129" s="20">
        <f t="shared" si="3"/>
        <v>88536</v>
      </c>
      <c r="X129" s="22">
        <f>IF('Détail Achats'!$Q129&lt;&gt;"",'Détail Achats'!$Q129+30,"")</f>
        <v>43208</v>
      </c>
    </row>
    <row r="130" spans="1:24" x14ac:dyDescent="0.25">
      <c r="A130" s="46"/>
      <c r="B130" s="15"/>
      <c r="C130" s="11"/>
      <c r="D130" s="12">
        <v>1</v>
      </c>
      <c r="E130" s="12"/>
      <c r="F130" s="13"/>
      <c r="G130" s="14"/>
      <c r="H130" s="13"/>
      <c r="I130" s="14"/>
      <c r="J130" s="15"/>
      <c r="K130" s="15"/>
      <c r="L130" s="15"/>
      <c r="M130" s="54" t="s">
        <v>63</v>
      </c>
      <c r="N130" s="13" t="s">
        <v>64</v>
      </c>
      <c r="O130" s="14">
        <v>43173</v>
      </c>
      <c r="P130" s="13" t="s">
        <v>65</v>
      </c>
      <c r="Q130" s="14">
        <v>43173</v>
      </c>
      <c r="R130" s="12">
        <v>38000</v>
      </c>
      <c r="S130" s="16" t="s">
        <v>42</v>
      </c>
      <c r="T130" s="16"/>
      <c r="U130" s="12">
        <f t="shared" ref="U130:U139" si="4">R130*D130</f>
        <v>38000</v>
      </c>
      <c r="V130" s="12">
        <f>IF('Détail Achats'!$S130="DA",'Détail Achats'!$U130*19%,0)</f>
        <v>7220</v>
      </c>
      <c r="W130" s="12">
        <f t="shared" ref="W130:W139" si="5">V130+U130</f>
        <v>45220</v>
      </c>
      <c r="X130" s="14">
        <f>IF('Détail Achats'!$Q130&lt;&gt;"",'Détail Achats'!$Q130+30,"")</f>
        <v>43203</v>
      </c>
    </row>
    <row r="131" spans="1:24" x14ac:dyDescent="0.25">
      <c r="A131" s="47"/>
      <c r="B131" s="23"/>
      <c r="C131" s="19"/>
      <c r="D131" s="20">
        <v>1</v>
      </c>
      <c r="E131" s="20"/>
      <c r="F131" s="21"/>
      <c r="G131" s="22"/>
      <c r="H131" s="21"/>
      <c r="I131" s="22"/>
      <c r="J131" s="23"/>
      <c r="K131" s="23"/>
      <c r="L131" s="23"/>
      <c r="M131" s="55" t="s">
        <v>12</v>
      </c>
      <c r="N131" s="21" t="s">
        <v>66</v>
      </c>
      <c r="O131" s="22">
        <v>43173</v>
      </c>
      <c r="P131" s="21" t="s">
        <v>67</v>
      </c>
      <c r="Q131" s="22">
        <v>43173</v>
      </c>
      <c r="R131" s="20">
        <v>3070</v>
      </c>
      <c r="S131" s="24" t="s">
        <v>42</v>
      </c>
      <c r="T131" s="24"/>
      <c r="U131" s="20">
        <f t="shared" si="4"/>
        <v>3070</v>
      </c>
      <c r="V131" s="20">
        <f>IF('Détail Achats'!$S131="DA",'Détail Achats'!$U131*19%,0)</f>
        <v>583.29999999999995</v>
      </c>
      <c r="W131" s="20">
        <f t="shared" si="5"/>
        <v>3653.3</v>
      </c>
      <c r="X131" s="22">
        <f>IF('Détail Achats'!$Q131&lt;&gt;"",'Détail Achats'!$Q131+30,"")</f>
        <v>43203</v>
      </c>
    </row>
    <row r="132" spans="1:24" x14ac:dyDescent="0.25">
      <c r="A132" s="46"/>
      <c r="B132" s="15"/>
      <c r="C132" s="11"/>
      <c r="D132" s="12">
        <v>1</v>
      </c>
      <c r="E132" s="12"/>
      <c r="F132" s="13"/>
      <c r="G132" s="14"/>
      <c r="H132" s="13"/>
      <c r="I132" s="14"/>
      <c r="J132" s="15"/>
      <c r="K132" s="15"/>
      <c r="L132" s="15"/>
      <c r="M132" s="54" t="s">
        <v>12</v>
      </c>
      <c r="N132" s="13" t="s">
        <v>66</v>
      </c>
      <c r="O132" s="14">
        <v>43173</v>
      </c>
      <c r="P132" s="13" t="s">
        <v>67</v>
      </c>
      <c r="Q132" s="14">
        <v>43173</v>
      </c>
      <c r="R132" s="12">
        <v>2710</v>
      </c>
      <c r="S132" s="16" t="s">
        <v>42</v>
      </c>
      <c r="T132" s="16"/>
      <c r="U132" s="12">
        <f t="shared" si="4"/>
        <v>2710</v>
      </c>
      <c r="V132" s="12">
        <f>IF('Détail Achats'!$S132="DA",'Détail Achats'!$U132*19%,0)</f>
        <v>514.9</v>
      </c>
      <c r="W132" s="12">
        <f t="shared" si="5"/>
        <v>3224.9</v>
      </c>
      <c r="X132" s="14">
        <f>IF('Détail Achats'!$Q132&lt;&gt;"",'Détail Achats'!$Q132+30,"")</f>
        <v>43203</v>
      </c>
    </row>
    <row r="133" spans="1:24" x14ac:dyDescent="0.25">
      <c r="A133" s="47"/>
      <c r="B133" s="23"/>
      <c r="C133" s="19"/>
      <c r="D133" s="20">
        <v>1</v>
      </c>
      <c r="E133" s="20"/>
      <c r="F133" s="21"/>
      <c r="G133" s="22"/>
      <c r="H133" s="21"/>
      <c r="I133" s="22"/>
      <c r="J133" s="23"/>
      <c r="K133" s="23"/>
      <c r="L133" s="23"/>
      <c r="M133" s="55" t="s">
        <v>12</v>
      </c>
      <c r="N133" s="21" t="s">
        <v>68</v>
      </c>
      <c r="O133" s="22">
        <v>43149</v>
      </c>
      <c r="P133" s="21" t="s">
        <v>69</v>
      </c>
      <c r="Q133" s="22">
        <v>43168</v>
      </c>
      <c r="R133" s="20">
        <v>3150</v>
      </c>
      <c r="S133" s="24" t="s">
        <v>42</v>
      </c>
      <c r="T133" s="24"/>
      <c r="U133" s="20">
        <f t="shared" si="4"/>
        <v>3150</v>
      </c>
      <c r="V133" s="20">
        <f>IF('Détail Achats'!$S133="DA",'Détail Achats'!$U133*19%,0)</f>
        <v>598.5</v>
      </c>
      <c r="W133" s="20">
        <f t="shared" si="5"/>
        <v>3748.5</v>
      </c>
      <c r="X133" s="22">
        <f>IF('Détail Achats'!$Q133&lt;&gt;"",'Détail Achats'!$Q133+30,"")</f>
        <v>43198</v>
      </c>
    </row>
    <row r="134" spans="1:24" x14ac:dyDescent="0.25">
      <c r="A134" s="46"/>
      <c r="B134" s="15"/>
      <c r="C134" s="11"/>
      <c r="D134" s="12">
        <v>8</v>
      </c>
      <c r="E134" s="12"/>
      <c r="F134" s="13"/>
      <c r="G134" s="14"/>
      <c r="H134" s="13"/>
      <c r="I134" s="14"/>
      <c r="J134" s="15"/>
      <c r="K134" s="15"/>
      <c r="L134" s="15"/>
      <c r="M134" s="54" t="s">
        <v>12</v>
      </c>
      <c r="N134" s="13" t="s">
        <v>68</v>
      </c>
      <c r="O134" s="14">
        <v>43149</v>
      </c>
      <c r="P134" s="13" t="s">
        <v>69</v>
      </c>
      <c r="Q134" s="14">
        <v>43168</v>
      </c>
      <c r="R134" s="12">
        <v>1450</v>
      </c>
      <c r="S134" s="16" t="s">
        <v>42</v>
      </c>
      <c r="T134" s="16"/>
      <c r="U134" s="12">
        <f t="shared" si="4"/>
        <v>11600</v>
      </c>
      <c r="V134" s="12">
        <f>IF('Détail Achats'!$S134="DA",'Détail Achats'!$U134*19%,0)</f>
        <v>2204</v>
      </c>
      <c r="W134" s="12">
        <f t="shared" si="5"/>
        <v>13804</v>
      </c>
      <c r="X134" s="14">
        <f>IF('Détail Achats'!$Q134&lt;&gt;"",'Détail Achats'!$Q134+30,"")</f>
        <v>43198</v>
      </c>
    </row>
    <row r="135" spans="1:24" x14ac:dyDescent="0.25">
      <c r="A135" s="47"/>
      <c r="B135" s="23"/>
      <c r="C135" s="19"/>
      <c r="D135" s="20">
        <v>4</v>
      </c>
      <c r="E135" s="20"/>
      <c r="F135" s="21"/>
      <c r="G135" s="22"/>
      <c r="H135" s="21"/>
      <c r="I135" s="22"/>
      <c r="J135" s="23"/>
      <c r="K135" s="23"/>
      <c r="L135" s="23"/>
      <c r="M135" s="55" t="s">
        <v>12</v>
      </c>
      <c r="N135" s="21" t="s">
        <v>16</v>
      </c>
      <c r="O135" s="22">
        <v>43144</v>
      </c>
      <c r="P135" s="21" t="s">
        <v>69</v>
      </c>
      <c r="Q135" s="22">
        <v>43168</v>
      </c>
      <c r="R135" s="20">
        <v>2320</v>
      </c>
      <c r="S135" s="24" t="s">
        <v>42</v>
      </c>
      <c r="T135" s="24"/>
      <c r="U135" s="20">
        <f t="shared" si="4"/>
        <v>9280</v>
      </c>
      <c r="V135" s="20">
        <f>IF('Détail Achats'!$S135="DA",'Détail Achats'!$U135*19%,0)</f>
        <v>1763.2</v>
      </c>
      <c r="W135" s="20">
        <f t="shared" si="5"/>
        <v>11043.2</v>
      </c>
      <c r="X135" s="22">
        <f>IF('Détail Achats'!$Q135&lt;&gt;"",'Détail Achats'!$Q135+30,"")</f>
        <v>43198</v>
      </c>
    </row>
    <row r="136" spans="1:24" x14ac:dyDescent="0.25">
      <c r="A136" s="46"/>
      <c r="B136" s="15"/>
      <c r="C136" s="11"/>
      <c r="D136" s="12">
        <v>2</v>
      </c>
      <c r="E136" s="12"/>
      <c r="F136" s="13"/>
      <c r="G136" s="14"/>
      <c r="H136" s="13"/>
      <c r="I136" s="14"/>
      <c r="J136" s="15"/>
      <c r="K136" s="15"/>
      <c r="L136" s="15"/>
      <c r="M136" s="54" t="s">
        <v>12</v>
      </c>
      <c r="N136" s="13" t="s">
        <v>70</v>
      </c>
      <c r="O136" s="14">
        <v>43168</v>
      </c>
      <c r="P136" s="13" t="s">
        <v>69</v>
      </c>
      <c r="Q136" s="14">
        <v>43168</v>
      </c>
      <c r="R136" s="12">
        <v>2710</v>
      </c>
      <c r="S136" s="16" t="s">
        <v>42</v>
      </c>
      <c r="T136" s="16"/>
      <c r="U136" s="12">
        <f t="shared" si="4"/>
        <v>5420</v>
      </c>
      <c r="V136" s="12">
        <f>IF('Détail Achats'!$S136="DA",'Détail Achats'!$U136*19%,0)</f>
        <v>1029.8</v>
      </c>
      <c r="W136" s="12">
        <f t="shared" si="5"/>
        <v>6449.8</v>
      </c>
      <c r="X136" s="14">
        <f>IF('Détail Achats'!$Q136&lt;&gt;"",'Détail Achats'!$Q136+30,"")</f>
        <v>43198</v>
      </c>
    </row>
    <row r="137" spans="1:24" x14ac:dyDescent="0.25">
      <c r="A137" s="47"/>
      <c r="B137" s="23"/>
      <c r="C137" s="19"/>
      <c r="D137" s="20">
        <v>270</v>
      </c>
      <c r="E137" s="20"/>
      <c r="F137" s="21"/>
      <c r="G137" s="22"/>
      <c r="H137" s="21"/>
      <c r="I137" s="22"/>
      <c r="J137" s="23"/>
      <c r="K137" s="23"/>
      <c r="L137" s="23"/>
      <c r="M137" s="55" t="s">
        <v>72</v>
      </c>
      <c r="N137" s="21"/>
      <c r="O137" s="22"/>
      <c r="P137" s="21" t="s">
        <v>73</v>
      </c>
      <c r="Q137" s="22">
        <v>43124</v>
      </c>
      <c r="R137" s="20">
        <v>9.9700000000000006</v>
      </c>
      <c r="S137" s="24" t="s">
        <v>74</v>
      </c>
      <c r="T137" s="24"/>
      <c r="U137" s="20">
        <f t="shared" si="4"/>
        <v>2691.9</v>
      </c>
      <c r="V137" s="20">
        <f>IF('Détail Achats'!$S137="DA",'Détail Achats'!$U137*19%,0)</f>
        <v>0</v>
      </c>
      <c r="W137" s="20">
        <f t="shared" si="5"/>
        <v>2691.9</v>
      </c>
      <c r="X137" s="22">
        <f>IF('Détail Achats'!$Q137&lt;&gt;"",'Détail Achats'!$Q137+30,"")</f>
        <v>43154</v>
      </c>
    </row>
    <row r="138" spans="1:24" x14ac:dyDescent="0.25">
      <c r="A138" s="46"/>
      <c r="B138" s="15"/>
      <c r="C138" s="11"/>
      <c r="D138" s="12">
        <v>2000</v>
      </c>
      <c r="E138" s="12"/>
      <c r="F138" s="13"/>
      <c r="G138" s="14"/>
      <c r="H138" s="13"/>
      <c r="I138" s="14"/>
      <c r="J138" s="15"/>
      <c r="K138" s="15"/>
      <c r="L138" s="15"/>
      <c r="M138" s="54" t="s">
        <v>72</v>
      </c>
      <c r="N138" s="13"/>
      <c r="O138" s="14"/>
      <c r="P138" s="13" t="s">
        <v>73</v>
      </c>
      <c r="Q138" s="14">
        <v>43124</v>
      </c>
      <c r="R138" s="12">
        <v>117</v>
      </c>
      <c r="S138" s="16" t="s">
        <v>74</v>
      </c>
      <c r="T138" s="16"/>
      <c r="U138" s="12">
        <f t="shared" si="4"/>
        <v>234000</v>
      </c>
      <c r="V138" s="12">
        <f>IF('Détail Achats'!$S138="DA",'Détail Achats'!$U138*19%,0)</f>
        <v>0</v>
      </c>
      <c r="W138" s="12">
        <f t="shared" si="5"/>
        <v>234000</v>
      </c>
      <c r="X138" s="14">
        <f>IF('Détail Achats'!$Q138&lt;&gt;"",'Détail Achats'!$Q138+30,"")</f>
        <v>43154</v>
      </c>
    </row>
    <row r="139" spans="1:24" x14ac:dyDescent="0.25">
      <c r="A139" s="47"/>
      <c r="B139" s="23"/>
      <c r="C139" s="19"/>
      <c r="D139" s="20">
        <v>1</v>
      </c>
      <c r="E139" s="20"/>
      <c r="F139" s="21"/>
      <c r="G139" s="22"/>
      <c r="H139" s="21"/>
      <c r="I139" s="22"/>
      <c r="J139" s="23"/>
      <c r="K139" s="23"/>
      <c r="L139" s="23"/>
      <c r="M139" s="55" t="s">
        <v>72</v>
      </c>
      <c r="N139" s="21"/>
      <c r="O139" s="22"/>
      <c r="P139" s="21" t="s">
        <v>73</v>
      </c>
      <c r="Q139" s="22">
        <v>43124</v>
      </c>
      <c r="R139" s="20">
        <v>1440</v>
      </c>
      <c r="S139" s="24" t="s">
        <v>74</v>
      </c>
      <c r="T139" s="24"/>
      <c r="U139" s="20">
        <f t="shared" si="4"/>
        <v>1440</v>
      </c>
      <c r="V139" s="20">
        <f>IF('Détail Achats'!$S139="DA",'Détail Achats'!$U139*19%,0)</f>
        <v>0</v>
      </c>
      <c r="W139" s="20">
        <f t="shared" si="5"/>
        <v>1440</v>
      </c>
      <c r="X139" s="22">
        <f>IF('Détail Achats'!$Q139&lt;&gt;"",'Détail Achats'!$Q139+30,"")</f>
        <v>43154</v>
      </c>
    </row>
    <row r="140" spans="1:24" x14ac:dyDescent="0.25">
      <c r="A140" s="46"/>
      <c r="B140" s="15"/>
      <c r="C140" s="11"/>
      <c r="D140" s="12">
        <v>3130.7</v>
      </c>
      <c r="E140" s="12"/>
      <c r="F140" s="13"/>
      <c r="G140" s="14"/>
      <c r="H140" s="13"/>
      <c r="I140" s="14"/>
      <c r="J140" s="15"/>
      <c r="K140" s="15"/>
      <c r="L140" s="15"/>
      <c r="M140" s="54" t="s">
        <v>72</v>
      </c>
      <c r="N140" s="13"/>
      <c r="O140" s="14"/>
      <c r="P140" s="13" t="s">
        <v>75</v>
      </c>
      <c r="Q140" s="14">
        <v>43123</v>
      </c>
      <c r="R140" s="12">
        <v>14.85</v>
      </c>
      <c r="S140" s="16" t="s">
        <v>74</v>
      </c>
      <c r="T140" s="16"/>
      <c r="U140" s="12">
        <f t="shared" ref="U140:U237" si="6">R140*D140</f>
        <v>46490.894999999997</v>
      </c>
      <c r="V140" s="12">
        <f>IF('Détail Achats'!$S140="DA",'Détail Achats'!$U140*19%,0)</f>
        <v>0</v>
      </c>
      <c r="W140" s="12">
        <f t="shared" ref="W140:W237" si="7">V140+U140</f>
        <v>46490.894999999997</v>
      </c>
      <c r="X140" s="14">
        <f>IF('Détail Achats'!$Q140&lt;&gt;"",'Détail Achats'!$Q140+30,"")</f>
        <v>43153</v>
      </c>
    </row>
    <row r="141" spans="1:24" x14ac:dyDescent="0.25">
      <c r="A141" s="57"/>
      <c r="B141" s="59"/>
      <c r="C141" s="60"/>
      <c r="D141" s="20">
        <v>500</v>
      </c>
      <c r="E141" s="61"/>
      <c r="F141" s="62"/>
      <c r="G141" s="63"/>
      <c r="H141" s="62"/>
      <c r="I141" s="63"/>
      <c r="J141" s="59"/>
      <c r="K141" s="59"/>
      <c r="L141" s="59"/>
      <c r="M141" s="55" t="s">
        <v>72</v>
      </c>
      <c r="N141" s="62"/>
      <c r="O141" s="63"/>
      <c r="P141" s="62"/>
      <c r="Q141" s="63"/>
      <c r="R141" s="61"/>
      <c r="S141" s="64"/>
      <c r="T141" s="64"/>
      <c r="U141" s="61">
        <f t="shared" ref="U141:U172" si="8">R141*D141</f>
        <v>0</v>
      </c>
      <c r="V141" s="61">
        <f>IF('Détail Achats'!$S141="DA",'Détail Achats'!$U141*19%,0)</f>
        <v>0</v>
      </c>
      <c r="W141" s="61">
        <f t="shared" ref="W141:W172" si="9">V141+U141</f>
        <v>0</v>
      </c>
      <c r="X141" s="63" t="str">
        <f>IF('Détail Achats'!$Q141&lt;&gt;"",'Détail Achats'!$Q141+30,"")</f>
        <v/>
      </c>
    </row>
    <row r="142" spans="1:24" x14ac:dyDescent="0.25">
      <c r="A142" s="58"/>
      <c r="B142" s="59"/>
      <c r="C142" s="60"/>
      <c r="D142" s="12">
        <v>5</v>
      </c>
      <c r="E142" s="61"/>
      <c r="F142" s="62"/>
      <c r="G142" s="63"/>
      <c r="H142" s="62"/>
      <c r="I142" s="63"/>
      <c r="J142" s="59"/>
      <c r="K142" s="59"/>
      <c r="L142" s="59"/>
      <c r="M142" s="54" t="s">
        <v>72</v>
      </c>
      <c r="N142" s="62"/>
      <c r="O142" s="63"/>
      <c r="P142" s="62"/>
      <c r="Q142" s="63"/>
      <c r="R142" s="61"/>
      <c r="S142" s="64"/>
      <c r="T142" s="64"/>
      <c r="U142" s="61">
        <f t="shared" si="8"/>
        <v>0</v>
      </c>
      <c r="V142" s="61">
        <f>IF('Détail Achats'!$S142="DA",'Détail Achats'!$U142*19%,0)</f>
        <v>0</v>
      </c>
      <c r="W142" s="61">
        <f t="shared" si="9"/>
        <v>0</v>
      </c>
      <c r="X142" s="63" t="str">
        <f>IF('Détail Achats'!$Q142&lt;&gt;"",'Détail Achats'!$Q142+30,"")</f>
        <v/>
      </c>
    </row>
    <row r="143" spans="1:24" x14ac:dyDescent="0.25">
      <c r="A143" s="58"/>
      <c r="B143" s="59"/>
      <c r="C143" s="60"/>
      <c r="D143" s="20">
        <v>160</v>
      </c>
      <c r="E143" s="61"/>
      <c r="F143" s="62"/>
      <c r="G143" s="63"/>
      <c r="H143" s="62"/>
      <c r="I143" s="63"/>
      <c r="J143" s="59"/>
      <c r="K143" s="59"/>
      <c r="L143" s="59"/>
      <c r="M143" s="55" t="s">
        <v>72</v>
      </c>
      <c r="N143" s="62"/>
      <c r="O143" s="63"/>
      <c r="P143" s="62"/>
      <c r="Q143" s="63"/>
      <c r="R143" s="61"/>
      <c r="S143" s="64"/>
      <c r="T143" s="64"/>
      <c r="U143" s="61">
        <f t="shared" si="8"/>
        <v>0</v>
      </c>
      <c r="V143" s="61">
        <f>IF('Détail Achats'!$S143="DA",'Détail Achats'!$U143*19%,0)</f>
        <v>0</v>
      </c>
      <c r="W143" s="61">
        <f t="shared" si="9"/>
        <v>0</v>
      </c>
      <c r="X143" s="63" t="str">
        <f>IF('Détail Achats'!$Q143&lt;&gt;"",'Détail Achats'!$Q143+30,"")</f>
        <v/>
      </c>
    </row>
    <row r="144" spans="1:24" x14ac:dyDescent="0.25">
      <c r="A144" s="58"/>
      <c r="B144" s="59"/>
      <c r="C144" s="60"/>
      <c r="D144" s="12">
        <v>1</v>
      </c>
      <c r="E144" s="61"/>
      <c r="F144" s="62"/>
      <c r="G144" s="63"/>
      <c r="H144" s="62"/>
      <c r="I144" s="63"/>
      <c r="J144" s="59"/>
      <c r="K144" s="59"/>
      <c r="L144" s="59"/>
      <c r="M144" s="54" t="s">
        <v>72</v>
      </c>
      <c r="N144" s="62"/>
      <c r="O144" s="63"/>
      <c r="P144" s="62"/>
      <c r="Q144" s="63"/>
      <c r="R144" s="61"/>
      <c r="S144" s="64"/>
      <c r="T144" s="64"/>
      <c r="U144" s="61">
        <f t="shared" si="8"/>
        <v>0</v>
      </c>
      <c r="V144" s="61">
        <f>IF('Détail Achats'!$S144="DA",'Détail Achats'!$U144*19%,0)</f>
        <v>0</v>
      </c>
      <c r="W144" s="61">
        <f t="shared" si="9"/>
        <v>0</v>
      </c>
      <c r="X144" s="63" t="str">
        <f>IF('Détail Achats'!$Q144&lt;&gt;"",'Détail Achats'!$Q144+30,"")</f>
        <v/>
      </c>
    </row>
    <row r="145" spans="1:24" x14ac:dyDescent="0.25">
      <c r="A145" s="58"/>
      <c r="B145" s="59"/>
      <c r="C145" s="60"/>
      <c r="D145" s="20">
        <v>1950</v>
      </c>
      <c r="E145" s="61"/>
      <c r="F145" s="62"/>
      <c r="G145" s="63"/>
      <c r="H145" s="62"/>
      <c r="I145" s="63"/>
      <c r="J145" s="59"/>
      <c r="K145" s="59"/>
      <c r="L145" s="59"/>
      <c r="M145" s="55" t="s">
        <v>76</v>
      </c>
      <c r="N145" s="62"/>
      <c r="O145" s="63"/>
      <c r="P145" s="62"/>
      <c r="Q145" s="63"/>
      <c r="R145" s="61"/>
      <c r="S145" s="64"/>
      <c r="T145" s="64"/>
      <c r="U145" s="61">
        <f t="shared" si="8"/>
        <v>0</v>
      </c>
      <c r="V145" s="61">
        <f>IF('Détail Achats'!$S145="DA",'Détail Achats'!$U145*19%,0)</f>
        <v>0</v>
      </c>
      <c r="W145" s="61">
        <f t="shared" si="9"/>
        <v>0</v>
      </c>
      <c r="X145" s="63" t="str">
        <f>IF('Détail Achats'!$Q145&lt;&gt;"",'Détail Achats'!$Q145+30,"")</f>
        <v/>
      </c>
    </row>
    <row r="146" spans="1:24" x14ac:dyDescent="0.25">
      <c r="A146" s="58"/>
      <c r="B146" s="59"/>
      <c r="C146" s="60"/>
      <c r="D146" s="12">
        <v>1</v>
      </c>
      <c r="E146" s="61"/>
      <c r="F146" s="62"/>
      <c r="G146" s="63"/>
      <c r="H146" s="62"/>
      <c r="I146" s="63"/>
      <c r="J146" s="59"/>
      <c r="K146" s="59"/>
      <c r="L146" s="59"/>
      <c r="M146" s="54" t="s">
        <v>76</v>
      </c>
      <c r="N146" s="62"/>
      <c r="O146" s="63"/>
      <c r="P146" s="62"/>
      <c r="Q146" s="63"/>
      <c r="R146" s="61"/>
      <c r="S146" s="64"/>
      <c r="T146" s="64"/>
      <c r="U146" s="61">
        <f t="shared" si="8"/>
        <v>0</v>
      </c>
      <c r="V146" s="61">
        <f>IF('Détail Achats'!$S146="DA",'Détail Achats'!$U146*19%,0)</f>
        <v>0</v>
      </c>
      <c r="W146" s="61">
        <f t="shared" si="9"/>
        <v>0</v>
      </c>
      <c r="X146" s="63" t="str">
        <f>IF('Détail Achats'!$Q146&lt;&gt;"",'Détail Achats'!$Q146+30,"")</f>
        <v/>
      </c>
    </row>
    <row r="147" spans="1:24" x14ac:dyDescent="0.25">
      <c r="A147" s="58"/>
      <c r="B147" s="59"/>
      <c r="C147" s="60"/>
      <c r="D147" s="20">
        <v>12780</v>
      </c>
      <c r="E147" s="61"/>
      <c r="F147" s="62"/>
      <c r="G147" s="63"/>
      <c r="H147" s="62"/>
      <c r="I147" s="63"/>
      <c r="J147" s="59"/>
      <c r="K147" s="59"/>
      <c r="L147" s="59"/>
      <c r="M147" s="55" t="s">
        <v>76</v>
      </c>
      <c r="N147" s="62"/>
      <c r="O147" s="63"/>
      <c r="P147" s="62"/>
      <c r="Q147" s="63"/>
      <c r="R147" s="61"/>
      <c r="S147" s="64"/>
      <c r="T147" s="64"/>
      <c r="U147" s="61">
        <f t="shared" si="8"/>
        <v>0</v>
      </c>
      <c r="V147" s="61">
        <f>IF('Détail Achats'!$S147="DA",'Détail Achats'!$U147*19%,0)</f>
        <v>0</v>
      </c>
      <c r="W147" s="61">
        <f t="shared" si="9"/>
        <v>0</v>
      </c>
      <c r="X147" s="63" t="str">
        <f>IF('Détail Achats'!$Q147&lt;&gt;"",'Détail Achats'!$Q147+30,"")</f>
        <v/>
      </c>
    </row>
    <row r="148" spans="1:24" x14ac:dyDescent="0.25">
      <c r="A148" s="58"/>
      <c r="B148" s="59"/>
      <c r="C148" s="60"/>
      <c r="D148" s="12">
        <v>1</v>
      </c>
      <c r="E148" s="61"/>
      <c r="F148" s="62"/>
      <c r="G148" s="63"/>
      <c r="H148" s="62"/>
      <c r="I148" s="63"/>
      <c r="J148" s="59"/>
      <c r="K148" s="59"/>
      <c r="L148" s="59"/>
      <c r="M148" s="54" t="s">
        <v>76</v>
      </c>
      <c r="N148" s="62"/>
      <c r="O148" s="63"/>
      <c r="P148" s="62"/>
      <c r="Q148" s="63"/>
      <c r="R148" s="61"/>
      <c r="S148" s="64"/>
      <c r="T148" s="64"/>
      <c r="U148" s="61">
        <f t="shared" si="8"/>
        <v>0</v>
      </c>
      <c r="V148" s="61">
        <f>IF('Détail Achats'!$S148="DA",'Détail Achats'!$U148*19%,0)</f>
        <v>0</v>
      </c>
      <c r="W148" s="61">
        <f t="shared" si="9"/>
        <v>0</v>
      </c>
      <c r="X148" s="63" t="str">
        <f>IF('Détail Achats'!$Q148&lt;&gt;"",'Détail Achats'!$Q148+30,"")</f>
        <v/>
      </c>
    </row>
    <row r="149" spans="1:24" x14ac:dyDescent="0.25">
      <c r="A149" s="58"/>
      <c r="B149" s="59"/>
      <c r="C149" s="60"/>
      <c r="D149" s="20">
        <v>1000</v>
      </c>
      <c r="E149" s="61"/>
      <c r="F149" s="62"/>
      <c r="G149" s="63"/>
      <c r="H149" s="62"/>
      <c r="I149" s="63"/>
      <c r="J149" s="59"/>
      <c r="K149" s="59"/>
      <c r="L149" s="59"/>
      <c r="M149" s="55" t="s">
        <v>76</v>
      </c>
      <c r="N149" s="62"/>
      <c r="O149" s="63"/>
      <c r="P149" s="62"/>
      <c r="Q149" s="63"/>
      <c r="R149" s="61"/>
      <c r="S149" s="64"/>
      <c r="T149" s="64"/>
      <c r="U149" s="61">
        <f t="shared" si="8"/>
        <v>0</v>
      </c>
      <c r="V149" s="61">
        <f>IF('Détail Achats'!$S149="DA",'Détail Achats'!$U149*19%,0)</f>
        <v>0</v>
      </c>
      <c r="W149" s="61">
        <f t="shared" si="9"/>
        <v>0</v>
      </c>
      <c r="X149" s="63" t="str">
        <f>IF('Détail Achats'!$Q149&lt;&gt;"",'Détail Achats'!$Q149+30,"")</f>
        <v/>
      </c>
    </row>
    <row r="150" spans="1:24" x14ac:dyDescent="0.25">
      <c r="A150" s="58"/>
      <c r="B150" s="59"/>
      <c r="C150" s="60"/>
      <c r="D150" s="12">
        <v>775</v>
      </c>
      <c r="E150" s="61"/>
      <c r="F150" s="62"/>
      <c r="G150" s="63"/>
      <c r="H150" s="62"/>
      <c r="I150" s="63"/>
      <c r="J150" s="59"/>
      <c r="K150" s="59"/>
      <c r="L150" s="59"/>
      <c r="M150" s="54" t="s">
        <v>76</v>
      </c>
      <c r="N150" s="62"/>
      <c r="O150" s="63"/>
      <c r="P150" s="62"/>
      <c r="Q150" s="63"/>
      <c r="R150" s="61"/>
      <c r="S150" s="64"/>
      <c r="T150" s="64"/>
      <c r="U150" s="61">
        <f t="shared" si="8"/>
        <v>0</v>
      </c>
      <c r="V150" s="61">
        <f>IF('Détail Achats'!$S150="DA",'Détail Achats'!$U150*19%,0)</f>
        <v>0</v>
      </c>
      <c r="W150" s="61">
        <f t="shared" si="9"/>
        <v>0</v>
      </c>
      <c r="X150" s="63" t="str">
        <f>IF('Détail Achats'!$Q150&lt;&gt;"",'Détail Achats'!$Q150+30,"")</f>
        <v/>
      </c>
    </row>
    <row r="151" spans="1:24" x14ac:dyDescent="0.25">
      <c r="A151" s="58"/>
      <c r="B151" s="59"/>
      <c r="C151" s="60"/>
      <c r="D151" s="20">
        <v>1</v>
      </c>
      <c r="E151" s="61"/>
      <c r="F151" s="62"/>
      <c r="G151" s="63"/>
      <c r="H151" s="62"/>
      <c r="I151" s="63"/>
      <c r="J151" s="59"/>
      <c r="K151" s="59"/>
      <c r="L151" s="59"/>
      <c r="M151" s="55" t="s">
        <v>76</v>
      </c>
      <c r="N151" s="62"/>
      <c r="O151" s="63"/>
      <c r="P151" s="62"/>
      <c r="Q151" s="63"/>
      <c r="R151" s="61"/>
      <c r="S151" s="64"/>
      <c r="T151" s="64"/>
      <c r="U151" s="61">
        <f t="shared" si="8"/>
        <v>0</v>
      </c>
      <c r="V151" s="61">
        <f>IF('Détail Achats'!$S151="DA",'Détail Achats'!$U151*19%,0)</f>
        <v>0</v>
      </c>
      <c r="W151" s="61">
        <f t="shared" si="9"/>
        <v>0</v>
      </c>
      <c r="X151" s="63" t="str">
        <f>IF('Détail Achats'!$Q151&lt;&gt;"",'Détail Achats'!$Q151+30,"")</f>
        <v/>
      </c>
    </row>
    <row r="152" spans="1:24" x14ac:dyDescent="0.25">
      <c r="A152" s="58"/>
      <c r="B152" s="59"/>
      <c r="C152" s="60"/>
      <c r="D152" s="12">
        <v>144000</v>
      </c>
      <c r="E152" s="61"/>
      <c r="F152" s="62"/>
      <c r="G152" s="63"/>
      <c r="H152" s="62"/>
      <c r="I152" s="63"/>
      <c r="J152" s="59"/>
      <c r="K152" s="59"/>
      <c r="L152" s="59"/>
      <c r="M152" s="54" t="s">
        <v>80</v>
      </c>
      <c r="N152" s="62"/>
      <c r="O152" s="63"/>
      <c r="P152" s="62"/>
      <c r="Q152" s="63"/>
      <c r="R152" s="61"/>
      <c r="S152" s="64"/>
      <c r="T152" s="64"/>
      <c r="U152" s="61">
        <f t="shared" si="8"/>
        <v>0</v>
      </c>
      <c r="V152" s="61">
        <f>IF('Détail Achats'!$S152="DA",'Détail Achats'!$U152*19%,0)</f>
        <v>0</v>
      </c>
      <c r="W152" s="61">
        <f t="shared" si="9"/>
        <v>0</v>
      </c>
      <c r="X152" s="63" t="str">
        <f>IF('Détail Achats'!$Q152&lt;&gt;"",'Détail Achats'!$Q152+30,"")</f>
        <v/>
      </c>
    </row>
    <row r="153" spans="1:24" x14ac:dyDescent="0.25">
      <c r="A153" s="58"/>
      <c r="B153" s="59"/>
      <c r="C153" s="60"/>
      <c r="D153" s="20">
        <v>27100</v>
      </c>
      <c r="E153" s="61"/>
      <c r="F153" s="62"/>
      <c r="G153" s="63"/>
      <c r="H153" s="62"/>
      <c r="I153" s="63"/>
      <c r="J153" s="59"/>
      <c r="K153" s="59"/>
      <c r="L153" s="59"/>
      <c r="M153" s="55" t="s">
        <v>80</v>
      </c>
      <c r="N153" s="62"/>
      <c r="O153" s="63"/>
      <c r="P153" s="62"/>
      <c r="Q153" s="63"/>
      <c r="R153" s="61"/>
      <c r="S153" s="64"/>
      <c r="T153" s="64"/>
      <c r="U153" s="61">
        <f t="shared" si="8"/>
        <v>0</v>
      </c>
      <c r="V153" s="61">
        <f>IF('Détail Achats'!$S153="DA",'Détail Achats'!$U153*19%,0)</f>
        <v>0</v>
      </c>
      <c r="W153" s="61">
        <f t="shared" si="9"/>
        <v>0</v>
      </c>
      <c r="X153" s="63" t="str">
        <f>IF('Détail Achats'!$Q153&lt;&gt;"",'Détail Achats'!$Q153+30,"")</f>
        <v/>
      </c>
    </row>
    <row r="154" spans="1:24" x14ac:dyDescent="0.25">
      <c r="A154" s="58"/>
      <c r="B154" s="59"/>
      <c r="C154" s="60"/>
      <c r="D154" s="12">
        <v>2000</v>
      </c>
      <c r="E154" s="61"/>
      <c r="F154" s="62"/>
      <c r="G154" s="63"/>
      <c r="H154" s="62"/>
      <c r="I154" s="63"/>
      <c r="J154" s="59"/>
      <c r="K154" s="59"/>
      <c r="L154" s="59"/>
      <c r="M154" s="54" t="s">
        <v>82</v>
      </c>
      <c r="N154" s="62"/>
      <c r="O154" s="63"/>
      <c r="P154" s="62"/>
      <c r="Q154" s="63"/>
      <c r="R154" s="61"/>
      <c r="S154" s="64"/>
      <c r="T154" s="64"/>
      <c r="U154" s="61">
        <f t="shared" si="8"/>
        <v>0</v>
      </c>
      <c r="V154" s="61">
        <f>IF('Détail Achats'!$S154="DA",'Détail Achats'!$U154*19%,0)</f>
        <v>0</v>
      </c>
      <c r="W154" s="61">
        <f t="shared" si="9"/>
        <v>0</v>
      </c>
      <c r="X154" s="63" t="str">
        <f>IF('Détail Achats'!$Q154&lt;&gt;"",'Détail Achats'!$Q154+30,"")</f>
        <v/>
      </c>
    </row>
    <row r="155" spans="1:24" x14ac:dyDescent="0.25">
      <c r="A155" s="58"/>
      <c r="B155" s="59"/>
      <c r="C155" s="60"/>
      <c r="D155" s="20">
        <v>1702175</v>
      </c>
      <c r="E155" s="61"/>
      <c r="F155" s="62"/>
      <c r="G155" s="63"/>
      <c r="H155" s="62"/>
      <c r="I155" s="63"/>
      <c r="J155" s="59"/>
      <c r="K155" s="59"/>
      <c r="L155" s="59"/>
      <c r="M155" s="55" t="s">
        <v>72</v>
      </c>
      <c r="N155" s="62"/>
      <c r="O155" s="63"/>
      <c r="P155" s="62"/>
      <c r="Q155" s="63"/>
      <c r="R155" s="61"/>
      <c r="S155" s="64"/>
      <c r="T155" s="64"/>
      <c r="U155" s="61">
        <f t="shared" si="8"/>
        <v>0</v>
      </c>
      <c r="V155" s="61">
        <f>IF('Détail Achats'!$S155="DA",'Détail Achats'!$U155*19%,0)</f>
        <v>0</v>
      </c>
      <c r="W155" s="61">
        <f t="shared" si="9"/>
        <v>0</v>
      </c>
      <c r="X155" s="63" t="str">
        <f>IF('Détail Achats'!$Q155&lt;&gt;"",'Détail Achats'!$Q155+30,"")</f>
        <v/>
      </c>
    </row>
    <row r="156" spans="1:24" x14ac:dyDescent="0.25">
      <c r="A156" s="58"/>
      <c r="B156" s="59"/>
      <c r="C156" s="60"/>
      <c r="D156" s="12">
        <v>1</v>
      </c>
      <c r="E156" s="61"/>
      <c r="F156" s="62"/>
      <c r="G156" s="63"/>
      <c r="H156" s="62"/>
      <c r="I156" s="63"/>
      <c r="J156" s="59"/>
      <c r="K156" s="59"/>
      <c r="L156" s="59"/>
      <c r="M156" s="54" t="s">
        <v>72</v>
      </c>
      <c r="N156" s="62"/>
      <c r="O156" s="63"/>
      <c r="P156" s="62"/>
      <c r="Q156" s="63"/>
      <c r="R156" s="61"/>
      <c r="S156" s="64"/>
      <c r="T156" s="64"/>
      <c r="U156" s="61">
        <f t="shared" si="8"/>
        <v>0</v>
      </c>
      <c r="V156" s="61">
        <f>IF('Détail Achats'!$S156="DA",'Détail Achats'!$U156*19%,0)</f>
        <v>0</v>
      </c>
      <c r="W156" s="61">
        <f t="shared" si="9"/>
        <v>0</v>
      </c>
      <c r="X156" s="63" t="str">
        <f>IF('Détail Achats'!$Q156&lt;&gt;"",'Détail Achats'!$Q156+30,"")</f>
        <v/>
      </c>
    </row>
    <row r="157" spans="1:24" x14ac:dyDescent="0.25">
      <c r="A157" s="58"/>
      <c r="B157" s="59"/>
      <c r="C157" s="60"/>
      <c r="D157" s="20">
        <v>101050</v>
      </c>
      <c r="E157" s="61"/>
      <c r="F157" s="62"/>
      <c r="G157" s="63"/>
      <c r="H157" s="62"/>
      <c r="I157" s="63"/>
      <c r="J157" s="59"/>
      <c r="K157" s="59"/>
      <c r="L157" s="59"/>
      <c r="M157" s="55" t="s">
        <v>80</v>
      </c>
      <c r="N157" s="62"/>
      <c r="O157" s="63"/>
      <c r="P157" s="62"/>
      <c r="Q157" s="63"/>
      <c r="R157" s="61"/>
      <c r="S157" s="64"/>
      <c r="T157" s="64"/>
      <c r="U157" s="61">
        <f t="shared" si="8"/>
        <v>0</v>
      </c>
      <c r="V157" s="61">
        <f>IF('Détail Achats'!$S157="DA",'Détail Achats'!$U157*19%,0)</f>
        <v>0</v>
      </c>
      <c r="W157" s="61">
        <f t="shared" si="9"/>
        <v>0</v>
      </c>
      <c r="X157" s="63" t="str">
        <f>IF('Détail Achats'!$Q157&lt;&gt;"",'Détail Achats'!$Q157+30,"")</f>
        <v/>
      </c>
    </row>
    <row r="158" spans="1:24" x14ac:dyDescent="0.25">
      <c r="A158" s="58"/>
      <c r="B158" s="59"/>
      <c r="C158" s="60"/>
      <c r="D158" s="12">
        <v>100150</v>
      </c>
      <c r="E158" s="61"/>
      <c r="F158" s="62"/>
      <c r="G158" s="63"/>
      <c r="H158" s="62"/>
      <c r="I158" s="63"/>
      <c r="J158" s="59"/>
      <c r="K158" s="59"/>
      <c r="L158" s="59"/>
      <c r="M158" s="54" t="s">
        <v>80</v>
      </c>
      <c r="N158" s="62"/>
      <c r="O158" s="63"/>
      <c r="P158" s="62"/>
      <c r="Q158" s="63"/>
      <c r="R158" s="61"/>
      <c r="S158" s="64"/>
      <c r="T158" s="64"/>
      <c r="U158" s="61">
        <f t="shared" si="8"/>
        <v>0</v>
      </c>
      <c r="V158" s="61">
        <f>IF('Détail Achats'!$S158="DA",'Détail Achats'!$U158*19%,0)</f>
        <v>0</v>
      </c>
      <c r="W158" s="61">
        <f t="shared" si="9"/>
        <v>0</v>
      </c>
      <c r="X158" s="63" t="str">
        <f>IF('Détail Achats'!$Q158&lt;&gt;"",'Détail Achats'!$Q158+30,"")</f>
        <v/>
      </c>
    </row>
    <row r="159" spans="1:24" x14ac:dyDescent="0.25">
      <c r="A159" s="58"/>
      <c r="B159" s="59"/>
      <c r="C159" s="60"/>
      <c r="D159" s="20">
        <v>99500</v>
      </c>
      <c r="E159" s="61"/>
      <c r="F159" s="62"/>
      <c r="G159" s="63"/>
      <c r="H159" s="62"/>
      <c r="I159" s="63"/>
      <c r="J159" s="59"/>
      <c r="K159" s="59"/>
      <c r="L159" s="59"/>
      <c r="M159" s="55" t="s">
        <v>80</v>
      </c>
      <c r="N159" s="62"/>
      <c r="O159" s="63"/>
      <c r="P159" s="62"/>
      <c r="Q159" s="63"/>
      <c r="R159" s="61"/>
      <c r="S159" s="64"/>
      <c r="T159" s="64"/>
      <c r="U159" s="61">
        <f t="shared" si="8"/>
        <v>0</v>
      </c>
      <c r="V159" s="61">
        <f>IF('Détail Achats'!$S159="DA",'Détail Achats'!$U159*19%,0)</f>
        <v>0</v>
      </c>
      <c r="W159" s="61">
        <f t="shared" si="9"/>
        <v>0</v>
      </c>
      <c r="X159" s="63" t="str">
        <f>IF('Détail Achats'!$Q159&lt;&gt;"",'Détail Achats'!$Q159+30,"")</f>
        <v/>
      </c>
    </row>
    <row r="160" spans="1:24" x14ac:dyDescent="0.25">
      <c r="A160" s="58"/>
      <c r="B160" s="59"/>
      <c r="C160" s="60"/>
      <c r="D160" s="12">
        <v>503300</v>
      </c>
      <c r="E160" s="61"/>
      <c r="F160" s="62"/>
      <c r="G160" s="63"/>
      <c r="H160" s="62"/>
      <c r="I160" s="63"/>
      <c r="J160" s="59"/>
      <c r="K160" s="59"/>
      <c r="L160" s="59"/>
      <c r="M160" s="54" t="s">
        <v>86</v>
      </c>
      <c r="N160" s="62"/>
      <c r="O160" s="63"/>
      <c r="P160" s="62"/>
      <c r="Q160" s="63"/>
      <c r="R160" s="61"/>
      <c r="S160" s="64"/>
      <c r="T160" s="64"/>
      <c r="U160" s="61">
        <f t="shared" si="8"/>
        <v>0</v>
      </c>
      <c r="V160" s="61">
        <f>IF('Détail Achats'!$S160="DA",'Détail Achats'!$U160*19%,0)</f>
        <v>0</v>
      </c>
      <c r="W160" s="61">
        <f t="shared" si="9"/>
        <v>0</v>
      </c>
      <c r="X160" s="63" t="str">
        <f>IF('Détail Achats'!$Q160&lt;&gt;"",'Détail Achats'!$Q160+30,"")</f>
        <v/>
      </c>
    </row>
    <row r="161" spans="1:24" x14ac:dyDescent="0.25">
      <c r="A161" s="58"/>
      <c r="B161" s="59"/>
      <c r="C161" s="60"/>
      <c r="D161" s="20">
        <v>1900</v>
      </c>
      <c r="E161" s="61"/>
      <c r="F161" s="62"/>
      <c r="G161" s="63"/>
      <c r="H161" s="62"/>
      <c r="I161" s="63"/>
      <c r="J161" s="59"/>
      <c r="K161" s="59"/>
      <c r="L161" s="59"/>
      <c r="M161" s="55" t="s">
        <v>82</v>
      </c>
      <c r="N161" s="62"/>
      <c r="O161" s="63"/>
      <c r="P161" s="62"/>
      <c r="Q161" s="63"/>
      <c r="R161" s="61"/>
      <c r="S161" s="64"/>
      <c r="T161" s="64"/>
      <c r="U161" s="61">
        <f t="shared" si="8"/>
        <v>0</v>
      </c>
      <c r="V161" s="61">
        <f>IF('Détail Achats'!$S161="DA",'Détail Achats'!$U161*19%,0)</f>
        <v>0</v>
      </c>
      <c r="W161" s="61">
        <f t="shared" si="9"/>
        <v>0</v>
      </c>
      <c r="X161" s="63" t="str">
        <f>IF('Détail Achats'!$Q161&lt;&gt;"",'Détail Achats'!$Q161+30,"")</f>
        <v/>
      </c>
    </row>
    <row r="162" spans="1:24" x14ac:dyDescent="0.25">
      <c r="A162" s="58"/>
      <c r="B162" s="59"/>
      <c r="C162" s="60"/>
      <c r="D162" s="12">
        <v>1810</v>
      </c>
      <c r="E162" s="61"/>
      <c r="F162" s="62"/>
      <c r="G162" s="63"/>
      <c r="H162" s="62"/>
      <c r="I162" s="63"/>
      <c r="J162" s="59"/>
      <c r="K162" s="59"/>
      <c r="L162" s="59"/>
      <c r="M162" s="54" t="s">
        <v>82</v>
      </c>
      <c r="N162" s="62"/>
      <c r="O162" s="63"/>
      <c r="P162" s="62"/>
      <c r="Q162" s="63"/>
      <c r="R162" s="61"/>
      <c r="S162" s="64"/>
      <c r="T162" s="64"/>
      <c r="U162" s="61">
        <f t="shared" si="8"/>
        <v>0</v>
      </c>
      <c r="V162" s="61">
        <f>IF('Détail Achats'!$S162="DA",'Détail Achats'!$U162*19%,0)</f>
        <v>0</v>
      </c>
      <c r="W162" s="61">
        <f t="shared" si="9"/>
        <v>0</v>
      </c>
      <c r="X162" s="63" t="str">
        <f>IF('Détail Achats'!$Q162&lt;&gt;"",'Détail Achats'!$Q162+30,"")</f>
        <v/>
      </c>
    </row>
    <row r="163" spans="1:24" x14ac:dyDescent="0.25">
      <c r="A163" s="58"/>
      <c r="B163" s="59"/>
      <c r="C163" s="60"/>
      <c r="D163" s="20">
        <v>1480</v>
      </c>
      <c r="E163" s="61"/>
      <c r="F163" s="62"/>
      <c r="G163" s="63"/>
      <c r="H163" s="62"/>
      <c r="I163" s="63"/>
      <c r="J163" s="59"/>
      <c r="K163" s="59"/>
      <c r="L163" s="59"/>
      <c r="M163" s="55" t="s">
        <v>82</v>
      </c>
      <c r="N163" s="62"/>
      <c r="O163" s="63"/>
      <c r="P163" s="62"/>
      <c r="Q163" s="63"/>
      <c r="R163" s="61"/>
      <c r="S163" s="64"/>
      <c r="T163" s="64"/>
      <c r="U163" s="61">
        <f t="shared" si="8"/>
        <v>0</v>
      </c>
      <c r="V163" s="61">
        <f>IF('Détail Achats'!$S163="DA",'Détail Achats'!$U163*19%,0)</f>
        <v>0</v>
      </c>
      <c r="W163" s="61">
        <f t="shared" si="9"/>
        <v>0</v>
      </c>
      <c r="X163" s="63" t="str">
        <f>IF('Détail Achats'!$Q163&lt;&gt;"",'Détail Achats'!$Q163+30,"")</f>
        <v/>
      </c>
    </row>
    <row r="164" spans="1:24" x14ac:dyDescent="0.25">
      <c r="A164" s="58"/>
      <c r="B164" s="59"/>
      <c r="C164" s="60"/>
      <c r="D164" s="12">
        <v>501000</v>
      </c>
      <c r="E164" s="61"/>
      <c r="F164" s="62"/>
      <c r="G164" s="63"/>
      <c r="H164" s="62"/>
      <c r="I164" s="63"/>
      <c r="J164" s="59"/>
      <c r="K164" s="59"/>
      <c r="L164" s="59"/>
      <c r="M164" s="54" t="s">
        <v>86</v>
      </c>
      <c r="N164" s="62"/>
      <c r="O164" s="63"/>
      <c r="P164" s="62"/>
      <c r="Q164" s="63"/>
      <c r="R164" s="61"/>
      <c r="S164" s="64"/>
      <c r="T164" s="64"/>
      <c r="U164" s="61">
        <f t="shared" si="8"/>
        <v>0</v>
      </c>
      <c r="V164" s="61">
        <f>IF('Détail Achats'!$S164="DA",'Détail Achats'!$U164*19%,0)</f>
        <v>0</v>
      </c>
      <c r="W164" s="61">
        <f t="shared" si="9"/>
        <v>0</v>
      </c>
      <c r="X164" s="63" t="str">
        <f>IF('Détail Achats'!$Q164&lt;&gt;"",'Détail Achats'!$Q164+30,"")</f>
        <v/>
      </c>
    </row>
    <row r="165" spans="1:24" x14ac:dyDescent="0.25">
      <c r="A165" s="58"/>
      <c r="B165" s="59"/>
      <c r="C165" s="60"/>
      <c r="D165" s="20">
        <v>5235</v>
      </c>
      <c r="E165" s="61"/>
      <c r="F165" s="62"/>
      <c r="G165" s="63"/>
      <c r="H165" s="62"/>
      <c r="I165" s="63"/>
      <c r="J165" s="59"/>
      <c r="K165" s="59"/>
      <c r="L165" s="59"/>
      <c r="M165" s="55" t="s">
        <v>82</v>
      </c>
      <c r="N165" s="62"/>
      <c r="O165" s="63"/>
      <c r="P165" s="62"/>
      <c r="Q165" s="63"/>
      <c r="R165" s="61"/>
      <c r="S165" s="64"/>
      <c r="T165" s="64"/>
      <c r="U165" s="61">
        <f t="shared" si="8"/>
        <v>0</v>
      </c>
      <c r="V165" s="61">
        <f>IF('Détail Achats'!$S165="DA",'Détail Achats'!$U165*19%,0)</f>
        <v>0</v>
      </c>
      <c r="W165" s="61">
        <f t="shared" si="9"/>
        <v>0</v>
      </c>
      <c r="X165" s="63" t="str">
        <f>IF('Détail Achats'!$Q165&lt;&gt;"",'Détail Achats'!$Q165+30,"")</f>
        <v/>
      </c>
    </row>
    <row r="166" spans="1:24" x14ac:dyDescent="0.25">
      <c r="A166" s="58"/>
      <c r="B166" s="59"/>
      <c r="C166" s="60"/>
      <c r="D166" s="12">
        <v>2</v>
      </c>
      <c r="E166" s="61"/>
      <c r="F166" s="62"/>
      <c r="G166" s="63"/>
      <c r="H166" s="62"/>
      <c r="I166" s="63"/>
      <c r="J166" s="59"/>
      <c r="K166" s="59"/>
      <c r="L166" s="59"/>
      <c r="M166" s="54" t="s">
        <v>8</v>
      </c>
      <c r="N166" s="62"/>
      <c r="O166" s="63"/>
      <c r="P166" s="62"/>
      <c r="Q166" s="63"/>
      <c r="R166" s="61"/>
      <c r="S166" s="64"/>
      <c r="T166" s="64"/>
      <c r="U166" s="61">
        <f t="shared" si="8"/>
        <v>0</v>
      </c>
      <c r="V166" s="61">
        <f>IF('Détail Achats'!$S166="DA",'Détail Achats'!$U166*19%,0)</f>
        <v>0</v>
      </c>
      <c r="W166" s="61">
        <f t="shared" si="9"/>
        <v>0</v>
      </c>
      <c r="X166" s="63" t="str">
        <f>IF('Détail Achats'!$Q166&lt;&gt;"",'Détail Achats'!$Q166+30,"")</f>
        <v/>
      </c>
    </row>
    <row r="167" spans="1:24" x14ac:dyDescent="0.25">
      <c r="A167" s="58"/>
      <c r="B167" s="59"/>
      <c r="C167" s="60"/>
      <c r="D167" s="20">
        <v>0</v>
      </c>
      <c r="E167" s="61"/>
      <c r="F167" s="62"/>
      <c r="G167" s="63"/>
      <c r="H167" s="62"/>
      <c r="I167" s="63"/>
      <c r="J167" s="59"/>
      <c r="K167" s="59"/>
      <c r="L167" s="59"/>
      <c r="M167" s="55" t="s">
        <v>92</v>
      </c>
      <c r="N167" s="62"/>
      <c r="O167" s="63"/>
      <c r="P167" s="62"/>
      <c r="Q167" s="63"/>
      <c r="R167" s="61"/>
      <c r="S167" s="64"/>
      <c r="T167" s="64"/>
      <c r="U167" s="61">
        <f t="shared" si="8"/>
        <v>0</v>
      </c>
      <c r="V167" s="61">
        <f>IF('Détail Achats'!$S167="DA",'Détail Achats'!$U167*19%,0)</f>
        <v>0</v>
      </c>
      <c r="W167" s="61">
        <f t="shared" si="9"/>
        <v>0</v>
      </c>
      <c r="X167" s="63" t="str">
        <f>IF('Détail Achats'!$Q167&lt;&gt;"",'Détail Achats'!$Q167+30,"")</f>
        <v/>
      </c>
    </row>
    <row r="168" spans="1:24" x14ac:dyDescent="0.25">
      <c r="A168" s="58"/>
      <c r="B168" s="59"/>
      <c r="C168" s="60"/>
      <c r="D168" s="12"/>
      <c r="E168" s="61"/>
      <c r="F168" s="62"/>
      <c r="G168" s="63"/>
      <c r="H168" s="62"/>
      <c r="I168" s="63"/>
      <c r="J168" s="59"/>
      <c r="K168" s="59"/>
      <c r="L168" s="59"/>
      <c r="M168" s="54" t="s">
        <v>80</v>
      </c>
      <c r="N168" s="62"/>
      <c r="O168" s="63"/>
      <c r="P168" s="62"/>
      <c r="Q168" s="63"/>
      <c r="R168" s="61"/>
      <c r="S168" s="64"/>
      <c r="T168" s="64"/>
      <c r="U168" s="61">
        <f t="shared" si="8"/>
        <v>0</v>
      </c>
      <c r="V168" s="61">
        <f>IF('Détail Achats'!$S168="DA",'Détail Achats'!$U168*19%,0)</f>
        <v>0</v>
      </c>
      <c r="W168" s="61">
        <f t="shared" si="9"/>
        <v>0</v>
      </c>
      <c r="X168" s="63" t="str">
        <f>IF('Détail Achats'!$Q168&lt;&gt;"",'Détail Achats'!$Q168+30,"")</f>
        <v/>
      </c>
    </row>
    <row r="169" spans="1:24" x14ac:dyDescent="0.25">
      <c r="A169" s="58"/>
      <c r="B169" s="59"/>
      <c r="C169" s="60"/>
      <c r="D169" s="20"/>
      <c r="E169" s="61"/>
      <c r="F169" s="62"/>
      <c r="G169" s="63"/>
      <c r="H169" s="62"/>
      <c r="I169" s="63"/>
      <c r="J169" s="59"/>
      <c r="K169" s="59"/>
      <c r="L169" s="59"/>
      <c r="M169" s="55" t="s">
        <v>93</v>
      </c>
      <c r="N169" s="62"/>
      <c r="O169" s="63"/>
      <c r="P169" s="62"/>
      <c r="Q169" s="63"/>
      <c r="R169" s="61"/>
      <c r="S169" s="64"/>
      <c r="T169" s="64"/>
      <c r="U169" s="61">
        <f t="shared" ref="U169" si="10">R169*D169</f>
        <v>0</v>
      </c>
      <c r="V169" s="61">
        <f>IF('Détail Achats'!$S169="DA",'Détail Achats'!$U169*19%,0)</f>
        <v>0</v>
      </c>
      <c r="W169" s="61">
        <f t="shared" ref="W169" si="11">V169+U169</f>
        <v>0</v>
      </c>
      <c r="X169" s="63" t="str">
        <f>IF('Détail Achats'!$Q169&lt;&gt;"",'Détail Achats'!$Q169+30,"")</f>
        <v/>
      </c>
    </row>
    <row r="170" spans="1:24" x14ac:dyDescent="0.25">
      <c r="A170" s="58"/>
      <c r="B170" s="59"/>
      <c r="C170" s="60"/>
      <c r="D170" s="12"/>
      <c r="E170" s="61"/>
      <c r="F170" s="62"/>
      <c r="G170" s="63"/>
      <c r="H170" s="62"/>
      <c r="I170" s="63"/>
      <c r="J170" s="59"/>
      <c r="K170" s="59"/>
      <c r="L170" s="59"/>
      <c r="M170" s="54" t="s">
        <v>94</v>
      </c>
      <c r="N170" s="62"/>
      <c r="O170" s="63"/>
      <c r="P170" s="62"/>
      <c r="Q170" s="63"/>
      <c r="R170" s="61"/>
      <c r="S170" s="64"/>
      <c r="T170" s="64"/>
      <c r="U170" s="61">
        <f t="shared" si="8"/>
        <v>0</v>
      </c>
      <c r="V170" s="61">
        <f>IF('Détail Achats'!$S170="DA",'Détail Achats'!$U170*19%,0)</f>
        <v>0</v>
      </c>
      <c r="W170" s="61">
        <f t="shared" si="9"/>
        <v>0</v>
      </c>
      <c r="X170" s="63" t="str">
        <f>IF('Détail Achats'!$Q170&lt;&gt;"",'Détail Achats'!$Q170+30,"")</f>
        <v/>
      </c>
    </row>
    <row r="171" spans="1:24" x14ac:dyDescent="0.25">
      <c r="A171" s="58"/>
      <c r="B171" s="59"/>
      <c r="C171" s="60"/>
      <c r="D171" s="20"/>
      <c r="E171" s="61"/>
      <c r="F171" s="62"/>
      <c r="G171" s="63"/>
      <c r="H171" s="62"/>
      <c r="I171" s="63"/>
      <c r="J171" s="59"/>
      <c r="K171" s="59"/>
      <c r="L171" s="59"/>
      <c r="M171" s="55" t="s">
        <v>86</v>
      </c>
      <c r="N171" s="62"/>
      <c r="O171" s="63"/>
      <c r="P171" s="62"/>
      <c r="Q171" s="63"/>
      <c r="R171" s="61"/>
      <c r="S171" s="64"/>
      <c r="T171" s="64"/>
      <c r="U171" s="61">
        <f t="shared" si="8"/>
        <v>0</v>
      </c>
      <c r="V171" s="61">
        <f>IF('Détail Achats'!$S171="DA",'Détail Achats'!$U171*19%,0)</f>
        <v>0</v>
      </c>
      <c r="W171" s="61">
        <f t="shared" si="9"/>
        <v>0</v>
      </c>
      <c r="X171" s="63" t="str">
        <f>IF('Détail Achats'!$Q171&lt;&gt;"",'Détail Achats'!$Q171+30,"")</f>
        <v/>
      </c>
    </row>
    <row r="172" spans="1:24" x14ac:dyDescent="0.25">
      <c r="A172" s="58"/>
      <c r="B172" s="59"/>
      <c r="C172" s="60"/>
      <c r="D172" s="12"/>
      <c r="E172" s="61"/>
      <c r="F172" s="62"/>
      <c r="G172" s="63"/>
      <c r="H172" s="62"/>
      <c r="I172" s="63"/>
      <c r="J172" s="59"/>
      <c r="K172" s="59"/>
      <c r="L172" s="59"/>
      <c r="M172" s="54" t="s">
        <v>86</v>
      </c>
      <c r="N172" s="62"/>
      <c r="O172" s="63"/>
      <c r="P172" s="62"/>
      <c r="Q172" s="63"/>
      <c r="R172" s="61"/>
      <c r="S172" s="64"/>
      <c r="T172" s="64"/>
      <c r="U172" s="61">
        <f t="shared" si="8"/>
        <v>0</v>
      </c>
      <c r="V172" s="61">
        <f>IF('Détail Achats'!$S172="DA",'Détail Achats'!$U172*19%,0)</f>
        <v>0</v>
      </c>
      <c r="W172" s="61">
        <f t="shared" si="9"/>
        <v>0</v>
      </c>
      <c r="X172" s="63" t="str">
        <f>IF('Détail Achats'!$Q172&lt;&gt;"",'Détail Achats'!$Q172+30,"")</f>
        <v/>
      </c>
    </row>
    <row r="173" spans="1:24" x14ac:dyDescent="0.25">
      <c r="A173" s="58"/>
      <c r="B173" s="59"/>
      <c r="C173" s="60"/>
      <c r="D173" s="20">
        <v>300</v>
      </c>
      <c r="E173" s="61"/>
      <c r="F173" s="62"/>
      <c r="G173" s="63"/>
      <c r="H173" s="62"/>
      <c r="I173" s="63"/>
      <c r="J173" s="59"/>
      <c r="K173" s="59"/>
      <c r="L173" s="59"/>
      <c r="M173" s="55" t="s">
        <v>72</v>
      </c>
      <c r="N173" s="62"/>
      <c r="O173" s="63"/>
      <c r="P173" s="62"/>
      <c r="Q173" s="63"/>
      <c r="R173" s="61"/>
      <c r="S173" s="64"/>
      <c r="T173" s="64"/>
      <c r="U173" s="61">
        <f t="shared" ref="U173:U204" si="12">R173*D173</f>
        <v>0</v>
      </c>
      <c r="V173" s="61">
        <f>IF('Détail Achats'!$S173="DA",'Détail Achats'!$U173*19%,0)</f>
        <v>0</v>
      </c>
      <c r="W173" s="61">
        <f t="shared" ref="W173:W204" si="13">V173+U173</f>
        <v>0</v>
      </c>
      <c r="X173" s="63" t="str">
        <f>IF('Détail Achats'!$Q173&lt;&gt;"",'Détail Achats'!$Q173+30,"")</f>
        <v/>
      </c>
    </row>
    <row r="174" spans="1:24" x14ac:dyDescent="0.25">
      <c r="A174" s="58"/>
      <c r="B174" s="59"/>
      <c r="C174" s="60"/>
      <c r="D174" s="12">
        <v>377</v>
      </c>
      <c r="E174" s="61"/>
      <c r="F174" s="62"/>
      <c r="G174" s="63"/>
      <c r="H174" s="62"/>
      <c r="I174" s="63"/>
      <c r="J174" s="59"/>
      <c r="K174" s="59"/>
      <c r="L174" s="59"/>
      <c r="M174" s="54" t="s">
        <v>72</v>
      </c>
      <c r="N174" s="62"/>
      <c r="O174" s="63"/>
      <c r="P174" s="62"/>
      <c r="Q174" s="63"/>
      <c r="R174" s="61"/>
      <c r="S174" s="64"/>
      <c r="T174" s="64"/>
      <c r="U174" s="61">
        <f t="shared" si="12"/>
        <v>0</v>
      </c>
      <c r="V174" s="61">
        <f>IF('Détail Achats'!$S174="DA",'Détail Achats'!$U174*19%,0)</f>
        <v>0</v>
      </c>
      <c r="W174" s="61">
        <f t="shared" si="13"/>
        <v>0</v>
      </c>
      <c r="X174" s="63" t="str">
        <f>IF('Détail Achats'!$Q174&lt;&gt;"",'Détail Achats'!$Q174+30,"")</f>
        <v/>
      </c>
    </row>
    <row r="175" spans="1:24" x14ac:dyDescent="0.25">
      <c r="A175" s="58"/>
      <c r="B175" s="59"/>
      <c r="C175" s="60"/>
      <c r="D175" s="20">
        <v>266.39999999999998</v>
      </c>
      <c r="E175" s="61"/>
      <c r="F175" s="62"/>
      <c r="G175" s="63"/>
      <c r="H175" s="62"/>
      <c r="I175" s="63"/>
      <c r="J175" s="59"/>
      <c r="K175" s="59"/>
      <c r="L175" s="59"/>
      <c r="M175" s="55" t="s">
        <v>72</v>
      </c>
      <c r="N175" s="62"/>
      <c r="O175" s="63"/>
      <c r="P175" s="62"/>
      <c r="Q175" s="63"/>
      <c r="R175" s="61"/>
      <c r="S175" s="64"/>
      <c r="T175" s="64"/>
      <c r="U175" s="61">
        <f t="shared" si="12"/>
        <v>0</v>
      </c>
      <c r="V175" s="61">
        <f>IF('Détail Achats'!$S175="DA",'Détail Achats'!$U175*19%,0)</f>
        <v>0</v>
      </c>
      <c r="W175" s="61">
        <f t="shared" si="13"/>
        <v>0</v>
      </c>
      <c r="X175" s="63" t="str">
        <f>IF('Détail Achats'!$Q175&lt;&gt;"",'Détail Achats'!$Q175+30,"")</f>
        <v/>
      </c>
    </row>
    <row r="176" spans="1:24" x14ac:dyDescent="0.25">
      <c r="A176" s="58"/>
      <c r="B176" s="59"/>
      <c r="C176" s="60"/>
      <c r="D176" s="12">
        <v>348.6</v>
      </c>
      <c r="E176" s="61"/>
      <c r="F176" s="62"/>
      <c r="G176" s="63"/>
      <c r="H176" s="62"/>
      <c r="I176" s="63"/>
      <c r="J176" s="59"/>
      <c r="K176" s="59"/>
      <c r="L176" s="59"/>
      <c r="M176" s="54" t="s">
        <v>72</v>
      </c>
      <c r="N176" s="62"/>
      <c r="O176" s="63"/>
      <c r="P176" s="62"/>
      <c r="Q176" s="63"/>
      <c r="R176" s="61"/>
      <c r="S176" s="64"/>
      <c r="T176" s="64"/>
      <c r="U176" s="61">
        <f t="shared" si="12"/>
        <v>0</v>
      </c>
      <c r="V176" s="61">
        <f>IF('Détail Achats'!$S176="DA",'Détail Achats'!$U176*19%,0)</f>
        <v>0</v>
      </c>
      <c r="W176" s="61">
        <f t="shared" si="13"/>
        <v>0</v>
      </c>
      <c r="X176" s="63" t="str">
        <f>IF('Détail Achats'!$Q176&lt;&gt;"",'Détail Achats'!$Q176+30,"")</f>
        <v/>
      </c>
    </row>
    <row r="177" spans="1:24" x14ac:dyDescent="0.25">
      <c r="A177" s="58"/>
      <c r="B177" s="59"/>
      <c r="C177" s="60"/>
      <c r="D177" s="20">
        <v>4630.3</v>
      </c>
      <c r="E177" s="61"/>
      <c r="F177" s="62"/>
      <c r="G177" s="63"/>
      <c r="H177" s="62"/>
      <c r="I177" s="63"/>
      <c r="J177" s="59"/>
      <c r="K177" s="59"/>
      <c r="L177" s="59"/>
      <c r="M177" s="55" t="s">
        <v>72</v>
      </c>
      <c r="N177" s="62"/>
      <c r="O177" s="63"/>
      <c r="P177" s="62"/>
      <c r="Q177" s="63"/>
      <c r="R177" s="61"/>
      <c r="S177" s="64"/>
      <c r="T177" s="64"/>
      <c r="U177" s="61">
        <f t="shared" si="12"/>
        <v>0</v>
      </c>
      <c r="V177" s="61">
        <f>IF('Détail Achats'!$S177="DA",'Détail Achats'!$U177*19%,0)</f>
        <v>0</v>
      </c>
      <c r="W177" s="61">
        <f t="shared" si="13"/>
        <v>0</v>
      </c>
      <c r="X177" s="63" t="str">
        <f>IF('Détail Achats'!$Q177&lt;&gt;"",'Détail Achats'!$Q177+30,"")</f>
        <v/>
      </c>
    </row>
    <row r="178" spans="1:24" x14ac:dyDescent="0.25">
      <c r="A178" s="58"/>
      <c r="B178" s="59"/>
      <c r="C178" s="60"/>
      <c r="D178" s="12">
        <v>518.15</v>
      </c>
      <c r="E178" s="61"/>
      <c r="F178" s="62"/>
      <c r="G178" s="63"/>
      <c r="H178" s="62"/>
      <c r="I178" s="63"/>
      <c r="J178" s="59"/>
      <c r="K178" s="59"/>
      <c r="L178" s="59"/>
      <c r="M178" s="54" t="s">
        <v>72</v>
      </c>
      <c r="N178" s="62"/>
      <c r="O178" s="63"/>
      <c r="P178" s="62"/>
      <c r="Q178" s="63"/>
      <c r="R178" s="61"/>
      <c r="S178" s="64"/>
      <c r="T178" s="64"/>
      <c r="U178" s="61">
        <f t="shared" si="12"/>
        <v>0</v>
      </c>
      <c r="V178" s="61">
        <f>IF('Détail Achats'!$S178="DA",'Détail Achats'!$U178*19%,0)</f>
        <v>0</v>
      </c>
      <c r="W178" s="61">
        <f t="shared" si="13"/>
        <v>0</v>
      </c>
      <c r="X178" s="63" t="str">
        <f>IF('Détail Achats'!$Q178&lt;&gt;"",'Détail Achats'!$Q178+30,"")</f>
        <v/>
      </c>
    </row>
    <row r="179" spans="1:24" x14ac:dyDescent="0.25">
      <c r="A179" s="58"/>
      <c r="B179" s="59"/>
      <c r="C179" s="60"/>
      <c r="D179" s="20">
        <v>496.55</v>
      </c>
      <c r="E179" s="61"/>
      <c r="F179" s="62"/>
      <c r="G179" s="63"/>
      <c r="H179" s="62"/>
      <c r="I179" s="63"/>
      <c r="J179" s="59"/>
      <c r="K179" s="59"/>
      <c r="L179" s="59"/>
      <c r="M179" s="55" t="s">
        <v>72</v>
      </c>
      <c r="N179" s="62"/>
      <c r="O179" s="63"/>
      <c r="P179" s="62"/>
      <c r="Q179" s="63"/>
      <c r="R179" s="61"/>
      <c r="S179" s="64"/>
      <c r="T179" s="64"/>
      <c r="U179" s="61">
        <f t="shared" si="12"/>
        <v>0</v>
      </c>
      <c r="V179" s="61">
        <f>IF('Détail Achats'!$S179="DA",'Détail Achats'!$U179*19%,0)</f>
        <v>0</v>
      </c>
      <c r="W179" s="61">
        <f t="shared" si="13"/>
        <v>0</v>
      </c>
      <c r="X179" s="63" t="str">
        <f>IF('Détail Achats'!$Q179&lt;&gt;"",'Détail Achats'!$Q179+30,"")</f>
        <v/>
      </c>
    </row>
    <row r="180" spans="1:24" x14ac:dyDescent="0.25">
      <c r="A180" s="58"/>
      <c r="B180" s="59"/>
      <c r="C180" s="60"/>
      <c r="D180" s="12">
        <v>539.46</v>
      </c>
      <c r="E180" s="61"/>
      <c r="F180" s="62"/>
      <c r="G180" s="63"/>
      <c r="H180" s="62"/>
      <c r="I180" s="63"/>
      <c r="J180" s="59"/>
      <c r="K180" s="59"/>
      <c r="L180" s="59"/>
      <c r="M180" s="54" t="s">
        <v>72</v>
      </c>
      <c r="N180" s="62"/>
      <c r="O180" s="63"/>
      <c r="P180" s="62"/>
      <c r="Q180" s="63"/>
      <c r="R180" s="61"/>
      <c r="S180" s="64"/>
      <c r="T180" s="64"/>
      <c r="U180" s="61">
        <f t="shared" si="12"/>
        <v>0</v>
      </c>
      <c r="V180" s="61">
        <f>IF('Détail Achats'!$S180="DA",'Détail Achats'!$U180*19%,0)</f>
        <v>0</v>
      </c>
      <c r="W180" s="61">
        <f t="shared" si="13"/>
        <v>0</v>
      </c>
      <c r="X180" s="63" t="str">
        <f>IF('Détail Achats'!$Q180&lt;&gt;"",'Détail Achats'!$Q180+30,"")</f>
        <v/>
      </c>
    </row>
    <row r="181" spans="1:24" x14ac:dyDescent="0.25">
      <c r="A181" s="58"/>
      <c r="B181" s="59"/>
      <c r="C181" s="60"/>
      <c r="D181" s="20">
        <v>522.67999999999995</v>
      </c>
      <c r="E181" s="61"/>
      <c r="F181" s="62"/>
      <c r="G181" s="63"/>
      <c r="H181" s="62"/>
      <c r="I181" s="63"/>
      <c r="J181" s="59"/>
      <c r="K181" s="59"/>
      <c r="L181" s="59"/>
      <c r="M181" s="55" t="s">
        <v>72</v>
      </c>
      <c r="N181" s="62"/>
      <c r="O181" s="63"/>
      <c r="P181" s="62"/>
      <c r="Q181" s="63"/>
      <c r="R181" s="61"/>
      <c r="S181" s="64"/>
      <c r="T181" s="64"/>
      <c r="U181" s="61">
        <f t="shared" si="12"/>
        <v>0</v>
      </c>
      <c r="V181" s="61">
        <f>IF('Détail Achats'!$S181="DA",'Détail Achats'!$U181*19%,0)</f>
        <v>0</v>
      </c>
      <c r="W181" s="61">
        <f t="shared" si="13"/>
        <v>0</v>
      </c>
      <c r="X181" s="63" t="str">
        <f>IF('Détail Achats'!$Q181&lt;&gt;"",'Détail Achats'!$Q181+30,"")</f>
        <v/>
      </c>
    </row>
    <row r="182" spans="1:24" x14ac:dyDescent="0.25">
      <c r="A182" s="58"/>
      <c r="B182" s="59"/>
      <c r="C182" s="60"/>
      <c r="D182" s="12">
        <v>508.81</v>
      </c>
      <c r="E182" s="61"/>
      <c r="F182" s="62"/>
      <c r="G182" s="63"/>
      <c r="H182" s="62"/>
      <c r="I182" s="63"/>
      <c r="J182" s="59"/>
      <c r="K182" s="59"/>
      <c r="L182" s="59"/>
      <c r="M182" s="54" t="s">
        <v>72</v>
      </c>
      <c r="N182" s="62"/>
      <c r="O182" s="63"/>
      <c r="P182" s="62"/>
      <c r="Q182" s="63"/>
      <c r="R182" s="61"/>
      <c r="S182" s="64"/>
      <c r="T182" s="64"/>
      <c r="U182" s="61">
        <f t="shared" si="12"/>
        <v>0</v>
      </c>
      <c r="V182" s="61">
        <f>IF('Détail Achats'!$S182="DA",'Détail Achats'!$U182*19%,0)</f>
        <v>0</v>
      </c>
      <c r="W182" s="61">
        <f t="shared" si="13"/>
        <v>0</v>
      </c>
      <c r="X182" s="63" t="str">
        <f>IF('Détail Achats'!$Q182&lt;&gt;"",'Détail Achats'!$Q182+30,"")</f>
        <v/>
      </c>
    </row>
    <row r="183" spans="1:24" x14ac:dyDescent="0.25">
      <c r="A183" s="58"/>
      <c r="B183" s="59"/>
      <c r="C183" s="60"/>
      <c r="D183" s="20">
        <v>1027.05</v>
      </c>
      <c r="E183" s="61"/>
      <c r="F183" s="62"/>
      <c r="G183" s="63"/>
      <c r="H183" s="62"/>
      <c r="I183" s="63"/>
      <c r="J183" s="59"/>
      <c r="K183" s="59"/>
      <c r="L183" s="59"/>
      <c r="M183" s="55" t="s">
        <v>72</v>
      </c>
      <c r="N183" s="62"/>
      <c r="O183" s="63"/>
      <c r="P183" s="62"/>
      <c r="Q183" s="63"/>
      <c r="R183" s="61"/>
      <c r="S183" s="64"/>
      <c r="T183" s="64"/>
      <c r="U183" s="61">
        <f t="shared" si="12"/>
        <v>0</v>
      </c>
      <c r="V183" s="61">
        <f>IF('Détail Achats'!$S183="DA",'Détail Achats'!$U183*19%,0)</f>
        <v>0</v>
      </c>
      <c r="W183" s="61">
        <f t="shared" si="13"/>
        <v>0</v>
      </c>
      <c r="X183" s="63" t="str">
        <f>IF('Détail Achats'!$Q183&lt;&gt;"",'Détail Achats'!$Q183+30,"")</f>
        <v/>
      </c>
    </row>
    <row r="184" spans="1:24" x14ac:dyDescent="0.25">
      <c r="A184" s="58"/>
      <c r="B184" s="59"/>
      <c r="C184" s="60"/>
      <c r="D184" s="12">
        <v>510.6</v>
      </c>
      <c r="E184" s="61"/>
      <c r="F184" s="62"/>
      <c r="G184" s="63"/>
      <c r="H184" s="62"/>
      <c r="I184" s="63"/>
      <c r="J184" s="59"/>
      <c r="K184" s="59"/>
      <c r="L184" s="59"/>
      <c r="M184" s="54" t="s">
        <v>72</v>
      </c>
      <c r="N184" s="62"/>
      <c r="O184" s="63"/>
      <c r="P184" s="62"/>
      <c r="Q184" s="63"/>
      <c r="R184" s="61"/>
      <c r="S184" s="64"/>
      <c r="T184" s="64"/>
      <c r="U184" s="61">
        <f t="shared" si="12"/>
        <v>0</v>
      </c>
      <c r="V184" s="61">
        <f>IF('Détail Achats'!$S184="DA",'Détail Achats'!$U184*19%,0)</f>
        <v>0</v>
      </c>
      <c r="W184" s="61">
        <f t="shared" si="13"/>
        <v>0</v>
      </c>
      <c r="X184" s="63" t="str">
        <f>IF('Détail Achats'!$Q184&lt;&gt;"",'Détail Achats'!$Q184+30,"")</f>
        <v/>
      </c>
    </row>
    <row r="185" spans="1:24" x14ac:dyDescent="0.25">
      <c r="A185" s="58"/>
      <c r="B185" s="59"/>
      <c r="C185" s="60"/>
      <c r="D185" s="20">
        <v>505.62</v>
      </c>
      <c r="E185" s="61"/>
      <c r="F185" s="62"/>
      <c r="G185" s="63"/>
      <c r="H185" s="62"/>
      <c r="I185" s="63"/>
      <c r="J185" s="59"/>
      <c r="K185" s="59"/>
      <c r="L185" s="59"/>
      <c r="M185" s="55" t="s">
        <v>72</v>
      </c>
      <c r="N185" s="62"/>
      <c r="O185" s="63"/>
      <c r="P185" s="62"/>
      <c r="Q185" s="63"/>
      <c r="R185" s="61"/>
      <c r="S185" s="64"/>
      <c r="T185" s="64"/>
      <c r="U185" s="61">
        <f t="shared" si="12"/>
        <v>0</v>
      </c>
      <c r="V185" s="61">
        <f>IF('Détail Achats'!$S185="DA",'Détail Achats'!$U185*19%,0)</f>
        <v>0</v>
      </c>
      <c r="W185" s="61">
        <f t="shared" si="13"/>
        <v>0</v>
      </c>
      <c r="X185" s="63" t="str">
        <f>IF('Détail Achats'!$Q185&lt;&gt;"",'Détail Achats'!$Q185+30,"")</f>
        <v/>
      </c>
    </row>
    <row r="186" spans="1:24" x14ac:dyDescent="0.25">
      <c r="A186" s="58"/>
      <c r="B186" s="59"/>
      <c r="C186" s="60"/>
      <c r="D186" s="12">
        <v>357.35</v>
      </c>
      <c r="E186" s="61"/>
      <c r="F186" s="62"/>
      <c r="G186" s="63"/>
      <c r="H186" s="62"/>
      <c r="I186" s="63"/>
      <c r="J186" s="59"/>
      <c r="K186" s="59"/>
      <c r="L186" s="59"/>
      <c r="M186" s="54" t="s">
        <v>72</v>
      </c>
      <c r="N186" s="62"/>
      <c r="O186" s="63"/>
      <c r="P186" s="62"/>
      <c r="Q186" s="63"/>
      <c r="R186" s="61"/>
      <c r="S186" s="64"/>
      <c r="T186" s="64"/>
      <c r="U186" s="61">
        <f t="shared" si="12"/>
        <v>0</v>
      </c>
      <c r="V186" s="61">
        <f>IF('Détail Achats'!$S186="DA",'Détail Achats'!$U186*19%,0)</f>
        <v>0</v>
      </c>
      <c r="W186" s="61">
        <f t="shared" si="13"/>
        <v>0</v>
      </c>
      <c r="X186" s="63" t="str">
        <f>IF('Détail Achats'!$Q186&lt;&gt;"",'Détail Achats'!$Q186+30,"")</f>
        <v/>
      </c>
    </row>
    <row r="187" spans="1:24" x14ac:dyDescent="0.25">
      <c r="A187" s="58"/>
      <c r="B187" s="59"/>
      <c r="C187" s="60"/>
      <c r="D187" s="20">
        <v>299.74</v>
      </c>
      <c r="E187" s="61"/>
      <c r="F187" s="62"/>
      <c r="G187" s="63"/>
      <c r="H187" s="62"/>
      <c r="I187" s="63"/>
      <c r="J187" s="59"/>
      <c r="K187" s="59"/>
      <c r="L187" s="59"/>
      <c r="M187" s="55" t="s">
        <v>72</v>
      </c>
      <c r="N187" s="62"/>
      <c r="O187" s="63"/>
      <c r="P187" s="62"/>
      <c r="Q187" s="63"/>
      <c r="R187" s="61"/>
      <c r="S187" s="64"/>
      <c r="T187" s="64"/>
      <c r="U187" s="61">
        <f t="shared" si="12"/>
        <v>0</v>
      </c>
      <c r="V187" s="61">
        <f>IF('Détail Achats'!$S187="DA",'Détail Achats'!$U187*19%,0)</f>
        <v>0</v>
      </c>
      <c r="W187" s="61">
        <f t="shared" si="13"/>
        <v>0</v>
      </c>
      <c r="X187" s="63" t="str">
        <f>IF('Détail Achats'!$Q187&lt;&gt;"",'Détail Achats'!$Q187+30,"")</f>
        <v/>
      </c>
    </row>
    <row r="188" spans="1:24" x14ac:dyDescent="0.25">
      <c r="A188" s="58"/>
      <c r="B188" s="59"/>
      <c r="C188" s="60"/>
      <c r="D188" s="12">
        <v>314.52999999999997</v>
      </c>
      <c r="E188" s="61"/>
      <c r="F188" s="62"/>
      <c r="G188" s="63"/>
      <c r="H188" s="62"/>
      <c r="I188" s="63"/>
      <c r="J188" s="59"/>
      <c r="K188" s="59"/>
      <c r="L188" s="59"/>
      <c r="M188" s="54" t="s">
        <v>72</v>
      </c>
      <c r="N188" s="62"/>
      <c r="O188" s="63"/>
      <c r="P188" s="62"/>
      <c r="Q188" s="63"/>
      <c r="R188" s="61"/>
      <c r="S188" s="64"/>
      <c r="T188" s="64"/>
      <c r="U188" s="61">
        <f t="shared" si="12"/>
        <v>0</v>
      </c>
      <c r="V188" s="61">
        <f>IF('Détail Achats'!$S188="DA",'Détail Achats'!$U188*19%,0)</f>
        <v>0</v>
      </c>
      <c r="W188" s="61">
        <f t="shared" si="13"/>
        <v>0</v>
      </c>
      <c r="X188" s="63" t="str">
        <f>IF('Détail Achats'!$Q188&lt;&gt;"",'Détail Achats'!$Q188+30,"")</f>
        <v/>
      </c>
    </row>
    <row r="189" spans="1:24" x14ac:dyDescent="0.25">
      <c r="A189" s="58"/>
      <c r="B189" s="59"/>
      <c r="C189" s="60"/>
      <c r="D189" s="20">
        <v>1</v>
      </c>
      <c r="E189" s="61"/>
      <c r="F189" s="62"/>
      <c r="G189" s="63"/>
      <c r="H189" s="62"/>
      <c r="I189" s="63"/>
      <c r="J189" s="59"/>
      <c r="K189" s="59"/>
      <c r="L189" s="59"/>
      <c r="M189" s="55" t="s">
        <v>72</v>
      </c>
      <c r="N189" s="62"/>
      <c r="O189" s="63"/>
      <c r="P189" s="62"/>
      <c r="Q189" s="63"/>
      <c r="R189" s="61"/>
      <c r="S189" s="64"/>
      <c r="T189" s="64"/>
      <c r="U189" s="61">
        <f t="shared" si="12"/>
        <v>0</v>
      </c>
      <c r="V189" s="61">
        <f>IF('Détail Achats'!$S189="DA",'Détail Achats'!$U189*19%,0)</f>
        <v>0</v>
      </c>
      <c r="W189" s="61">
        <f t="shared" si="13"/>
        <v>0</v>
      </c>
      <c r="X189" s="63" t="str">
        <f>IF('Détail Achats'!$Q189&lt;&gt;"",'Détail Achats'!$Q189+30,"")</f>
        <v/>
      </c>
    </row>
    <row r="190" spans="1:24" x14ac:dyDescent="0.25">
      <c r="A190" s="58"/>
      <c r="B190" s="59"/>
      <c r="C190" s="60"/>
      <c r="D190" s="12">
        <v>100</v>
      </c>
      <c r="E190" s="61"/>
      <c r="F190" s="62"/>
      <c r="G190" s="63"/>
      <c r="H190" s="62"/>
      <c r="I190" s="63"/>
      <c r="J190" s="59"/>
      <c r="K190" s="59"/>
      <c r="L190" s="59"/>
      <c r="M190" s="54" t="s">
        <v>72</v>
      </c>
      <c r="N190" s="62"/>
      <c r="O190" s="63"/>
      <c r="P190" s="62"/>
      <c r="Q190" s="63"/>
      <c r="R190" s="61"/>
      <c r="S190" s="64"/>
      <c r="T190" s="64"/>
      <c r="U190" s="61">
        <f t="shared" si="12"/>
        <v>0</v>
      </c>
      <c r="V190" s="61">
        <f>IF('Détail Achats'!$S190="DA",'Détail Achats'!$U190*19%,0)</f>
        <v>0</v>
      </c>
      <c r="W190" s="61">
        <f t="shared" si="13"/>
        <v>0</v>
      </c>
      <c r="X190" s="63" t="str">
        <f>IF('Détail Achats'!$Q190&lt;&gt;"",'Détail Achats'!$Q190+30,"")</f>
        <v/>
      </c>
    </row>
    <row r="191" spans="1:24" x14ac:dyDescent="0.25">
      <c r="A191" s="58"/>
      <c r="B191" s="59"/>
      <c r="C191" s="60"/>
      <c r="D191" s="20">
        <v>1</v>
      </c>
      <c r="E191" s="61"/>
      <c r="F191" s="62"/>
      <c r="G191" s="63"/>
      <c r="H191" s="62"/>
      <c r="I191" s="63"/>
      <c r="J191" s="59"/>
      <c r="K191" s="59"/>
      <c r="L191" s="59"/>
      <c r="M191" s="55" t="s">
        <v>72</v>
      </c>
      <c r="N191" s="62"/>
      <c r="O191" s="63"/>
      <c r="P191" s="62"/>
      <c r="Q191" s="63"/>
      <c r="R191" s="61"/>
      <c r="S191" s="64"/>
      <c r="T191" s="64"/>
      <c r="U191" s="61">
        <f t="shared" si="12"/>
        <v>0</v>
      </c>
      <c r="V191" s="61">
        <f>IF('Détail Achats'!$S191="DA",'Détail Achats'!$U191*19%,0)</f>
        <v>0</v>
      </c>
      <c r="W191" s="61">
        <f t="shared" si="13"/>
        <v>0</v>
      </c>
      <c r="X191" s="63" t="str">
        <f>IF('Détail Achats'!$Q191&lt;&gt;"",'Détail Achats'!$Q191+30,"")</f>
        <v/>
      </c>
    </row>
    <row r="192" spans="1:24" x14ac:dyDescent="0.25">
      <c r="A192" s="58"/>
      <c r="B192" s="59"/>
      <c r="C192" s="60"/>
      <c r="D192" s="12">
        <v>9</v>
      </c>
      <c r="E192" s="61"/>
      <c r="F192" s="62"/>
      <c r="G192" s="63"/>
      <c r="H192" s="62"/>
      <c r="I192" s="63"/>
      <c r="J192" s="59"/>
      <c r="K192" s="59"/>
      <c r="L192" s="59"/>
      <c r="M192" s="54" t="s">
        <v>12</v>
      </c>
      <c r="N192" s="62"/>
      <c r="O192" s="63"/>
      <c r="P192" s="62"/>
      <c r="Q192" s="63"/>
      <c r="R192" s="61"/>
      <c r="S192" s="64"/>
      <c r="T192" s="64"/>
      <c r="U192" s="61">
        <f t="shared" si="12"/>
        <v>0</v>
      </c>
      <c r="V192" s="61">
        <f>IF('Détail Achats'!$S192="DA",'Détail Achats'!$U192*19%,0)</f>
        <v>0</v>
      </c>
      <c r="W192" s="61">
        <f t="shared" si="13"/>
        <v>0</v>
      </c>
      <c r="X192" s="63" t="str">
        <f>IF('Détail Achats'!$Q192&lt;&gt;"",'Détail Achats'!$Q192+30,"")</f>
        <v/>
      </c>
    </row>
    <row r="193" spans="1:24" x14ac:dyDescent="0.25">
      <c r="A193" s="58"/>
      <c r="B193" s="59"/>
      <c r="C193" s="60"/>
      <c r="D193" s="20">
        <v>5</v>
      </c>
      <c r="E193" s="61"/>
      <c r="F193" s="62"/>
      <c r="G193" s="63"/>
      <c r="H193" s="62"/>
      <c r="I193" s="63"/>
      <c r="J193" s="59"/>
      <c r="K193" s="59"/>
      <c r="L193" s="59"/>
      <c r="M193" s="55" t="s">
        <v>12</v>
      </c>
      <c r="N193" s="62"/>
      <c r="O193" s="63"/>
      <c r="P193" s="62"/>
      <c r="Q193" s="63"/>
      <c r="R193" s="61"/>
      <c r="S193" s="64"/>
      <c r="T193" s="64"/>
      <c r="U193" s="61">
        <f t="shared" si="12"/>
        <v>0</v>
      </c>
      <c r="V193" s="61">
        <f>IF('Détail Achats'!$S193="DA",'Détail Achats'!$U193*19%,0)</f>
        <v>0</v>
      </c>
      <c r="W193" s="61">
        <f t="shared" si="13"/>
        <v>0</v>
      </c>
      <c r="X193" s="63" t="str">
        <f>IF('Détail Achats'!$Q193&lt;&gt;"",'Détail Achats'!$Q193+30,"")</f>
        <v/>
      </c>
    </row>
    <row r="194" spans="1:24" x14ac:dyDescent="0.25">
      <c r="A194" s="58"/>
      <c r="B194" s="59"/>
      <c r="C194" s="60"/>
      <c r="D194" s="12">
        <v>60</v>
      </c>
      <c r="E194" s="61"/>
      <c r="F194" s="62"/>
      <c r="G194" s="63"/>
      <c r="H194" s="62"/>
      <c r="I194" s="63"/>
      <c r="J194" s="59"/>
      <c r="K194" s="59"/>
      <c r="L194" s="59"/>
      <c r="M194" s="54" t="s">
        <v>12</v>
      </c>
      <c r="N194" s="62"/>
      <c r="O194" s="63"/>
      <c r="P194" s="62"/>
      <c r="Q194" s="63"/>
      <c r="R194" s="61"/>
      <c r="S194" s="64"/>
      <c r="T194" s="64"/>
      <c r="U194" s="61">
        <f t="shared" si="12"/>
        <v>0</v>
      </c>
      <c r="V194" s="61">
        <f>IF('Détail Achats'!$S194="DA",'Détail Achats'!$U194*19%,0)</f>
        <v>0</v>
      </c>
      <c r="W194" s="61">
        <f t="shared" si="13"/>
        <v>0</v>
      </c>
      <c r="X194" s="63" t="str">
        <f>IF('Détail Achats'!$Q194&lt;&gt;"",'Détail Achats'!$Q194+30,"")</f>
        <v/>
      </c>
    </row>
    <row r="195" spans="1:24" x14ac:dyDescent="0.25">
      <c r="A195" s="58"/>
      <c r="B195" s="59"/>
      <c r="C195" s="60"/>
      <c r="D195" s="20">
        <v>16</v>
      </c>
      <c r="E195" s="61"/>
      <c r="F195" s="62"/>
      <c r="G195" s="63"/>
      <c r="H195" s="62"/>
      <c r="I195" s="63"/>
      <c r="J195" s="59"/>
      <c r="K195" s="59"/>
      <c r="L195" s="59"/>
      <c r="M195" s="55" t="s">
        <v>12</v>
      </c>
      <c r="N195" s="62"/>
      <c r="O195" s="63"/>
      <c r="P195" s="62"/>
      <c r="Q195" s="63"/>
      <c r="R195" s="61"/>
      <c r="S195" s="64"/>
      <c r="T195" s="64"/>
      <c r="U195" s="61">
        <f t="shared" si="12"/>
        <v>0</v>
      </c>
      <c r="V195" s="61">
        <f>IF('Détail Achats'!$S195="DA",'Détail Achats'!$U195*19%,0)</f>
        <v>0</v>
      </c>
      <c r="W195" s="61">
        <f t="shared" si="13"/>
        <v>0</v>
      </c>
      <c r="X195" s="63" t="str">
        <f>IF('Détail Achats'!$Q195&lt;&gt;"",'Détail Achats'!$Q195+30,"")</f>
        <v/>
      </c>
    </row>
    <row r="196" spans="1:24" x14ac:dyDescent="0.25">
      <c r="A196" s="58"/>
      <c r="B196" s="59"/>
      <c r="C196" s="60"/>
      <c r="D196" s="12">
        <v>0</v>
      </c>
      <c r="E196" s="61"/>
      <c r="F196" s="62"/>
      <c r="G196" s="63"/>
      <c r="H196" s="62"/>
      <c r="I196" s="63"/>
      <c r="J196" s="59"/>
      <c r="K196" s="59"/>
      <c r="L196" s="59"/>
      <c r="M196" s="54" t="s">
        <v>12</v>
      </c>
      <c r="N196" s="62"/>
      <c r="O196" s="63"/>
      <c r="P196" s="62"/>
      <c r="Q196" s="63"/>
      <c r="R196" s="61"/>
      <c r="S196" s="64"/>
      <c r="T196" s="64"/>
      <c r="U196" s="61">
        <f t="shared" si="12"/>
        <v>0</v>
      </c>
      <c r="V196" s="61">
        <f>IF('Détail Achats'!$S196="DA",'Détail Achats'!$U196*19%,0)</f>
        <v>0</v>
      </c>
      <c r="W196" s="61">
        <f t="shared" si="13"/>
        <v>0</v>
      </c>
      <c r="X196" s="63" t="str">
        <f>IF('Détail Achats'!$Q196&lt;&gt;"",'Détail Achats'!$Q196+30,"")</f>
        <v/>
      </c>
    </row>
    <row r="197" spans="1:24" x14ac:dyDescent="0.25">
      <c r="A197" s="58"/>
      <c r="B197" s="59"/>
      <c r="C197" s="60"/>
      <c r="D197" s="20">
        <v>0</v>
      </c>
      <c r="E197" s="61"/>
      <c r="F197" s="62"/>
      <c r="G197" s="63"/>
      <c r="H197" s="62"/>
      <c r="I197" s="63"/>
      <c r="J197" s="59"/>
      <c r="K197" s="59"/>
      <c r="L197" s="59"/>
      <c r="M197" s="55" t="s">
        <v>12</v>
      </c>
      <c r="N197" s="62"/>
      <c r="O197" s="63"/>
      <c r="P197" s="62"/>
      <c r="Q197" s="63"/>
      <c r="R197" s="61"/>
      <c r="S197" s="64"/>
      <c r="T197" s="64"/>
      <c r="U197" s="61">
        <f t="shared" si="12"/>
        <v>0</v>
      </c>
      <c r="V197" s="61">
        <f>IF('Détail Achats'!$S197="DA",'Détail Achats'!$U197*19%,0)</f>
        <v>0</v>
      </c>
      <c r="W197" s="61">
        <f t="shared" si="13"/>
        <v>0</v>
      </c>
      <c r="X197" s="63" t="str">
        <f>IF('Détail Achats'!$Q197&lt;&gt;"",'Détail Achats'!$Q197+30,"")</f>
        <v/>
      </c>
    </row>
    <row r="198" spans="1:24" x14ac:dyDescent="0.25">
      <c r="A198" s="58"/>
      <c r="B198" s="59"/>
      <c r="C198" s="60"/>
      <c r="D198" s="12">
        <v>0</v>
      </c>
      <c r="E198" s="61"/>
      <c r="F198" s="62"/>
      <c r="G198" s="63"/>
      <c r="H198" s="62"/>
      <c r="I198" s="63"/>
      <c r="J198" s="59"/>
      <c r="K198" s="59"/>
      <c r="L198" s="59"/>
      <c r="M198" s="54" t="s">
        <v>12</v>
      </c>
      <c r="N198" s="62"/>
      <c r="O198" s="63"/>
      <c r="P198" s="62"/>
      <c r="Q198" s="63"/>
      <c r="R198" s="61"/>
      <c r="S198" s="64"/>
      <c r="T198" s="64"/>
      <c r="U198" s="61">
        <f t="shared" si="12"/>
        <v>0</v>
      </c>
      <c r="V198" s="61">
        <f>IF('Détail Achats'!$S198="DA",'Détail Achats'!$U198*19%,0)</f>
        <v>0</v>
      </c>
      <c r="W198" s="61">
        <f t="shared" si="13"/>
        <v>0</v>
      </c>
      <c r="X198" s="63" t="str">
        <f>IF('Détail Achats'!$Q198&lt;&gt;"",'Détail Achats'!$Q198+30,"")</f>
        <v/>
      </c>
    </row>
    <row r="199" spans="1:24" x14ac:dyDescent="0.25">
      <c r="A199" s="58"/>
      <c r="B199" s="59"/>
      <c r="C199" s="60"/>
      <c r="D199" s="20">
        <v>5</v>
      </c>
      <c r="E199" s="61"/>
      <c r="F199" s="62"/>
      <c r="G199" s="63"/>
      <c r="H199" s="62"/>
      <c r="I199" s="63"/>
      <c r="J199" s="59"/>
      <c r="K199" s="59"/>
      <c r="L199" s="59"/>
      <c r="M199" s="55" t="s">
        <v>12</v>
      </c>
      <c r="N199" s="62"/>
      <c r="O199" s="63"/>
      <c r="P199" s="62"/>
      <c r="Q199" s="63"/>
      <c r="R199" s="61"/>
      <c r="S199" s="64"/>
      <c r="T199" s="64"/>
      <c r="U199" s="61">
        <f t="shared" si="12"/>
        <v>0</v>
      </c>
      <c r="V199" s="61">
        <f>IF('Détail Achats'!$S199="DA",'Détail Achats'!$U199*19%,0)</f>
        <v>0</v>
      </c>
      <c r="W199" s="61">
        <f t="shared" si="13"/>
        <v>0</v>
      </c>
      <c r="X199" s="63" t="str">
        <f>IF('Détail Achats'!$Q199&lt;&gt;"",'Détail Achats'!$Q199+30,"")</f>
        <v/>
      </c>
    </row>
    <row r="200" spans="1:24" x14ac:dyDescent="0.25">
      <c r="A200" s="58"/>
      <c r="B200" s="59"/>
      <c r="C200" s="60"/>
      <c r="D200" s="12">
        <v>0</v>
      </c>
      <c r="E200" s="61"/>
      <c r="F200" s="62"/>
      <c r="G200" s="63"/>
      <c r="H200" s="62"/>
      <c r="I200" s="63"/>
      <c r="J200" s="59"/>
      <c r="K200" s="59"/>
      <c r="L200" s="59"/>
      <c r="M200" s="54" t="s">
        <v>12</v>
      </c>
      <c r="N200" s="62"/>
      <c r="O200" s="63"/>
      <c r="P200" s="62"/>
      <c r="Q200" s="63"/>
      <c r="R200" s="61"/>
      <c r="S200" s="64"/>
      <c r="T200" s="64"/>
      <c r="U200" s="61">
        <f t="shared" si="12"/>
        <v>0</v>
      </c>
      <c r="V200" s="61">
        <f>IF('Détail Achats'!$S200="DA",'Détail Achats'!$U200*19%,0)</f>
        <v>0</v>
      </c>
      <c r="W200" s="61">
        <f t="shared" si="13"/>
        <v>0</v>
      </c>
      <c r="X200" s="63" t="str">
        <f>IF('Détail Achats'!$Q200&lt;&gt;"",'Détail Achats'!$Q200+30,"")</f>
        <v/>
      </c>
    </row>
    <row r="201" spans="1:24" x14ac:dyDescent="0.25">
      <c r="A201" s="58"/>
      <c r="B201" s="59"/>
      <c r="C201" s="60"/>
      <c r="D201" s="20">
        <v>5</v>
      </c>
      <c r="E201" s="61"/>
      <c r="F201" s="62"/>
      <c r="G201" s="63"/>
      <c r="H201" s="62"/>
      <c r="I201" s="63"/>
      <c r="J201" s="59"/>
      <c r="K201" s="59"/>
      <c r="L201" s="59"/>
      <c r="M201" s="55" t="s">
        <v>12</v>
      </c>
      <c r="N201" s="62"/>
      <c r="O201" s="63"/>
      <c r="P201" s="62"/>
      <c r="Q201" s="63"/>
      <c r="R201" s="61"/>
      <c r="S201" s="64"/>
      <c r="T201" s="64"/>
      <c r="U201" s="61">
        <f t="shared" si="12"/>
        <v>0</v>
      </c>
      <c r="V201" s="61">
        <f>IF('Détail Achats'!$S201="DA",'Détail Achats'!$U201*19%,0)</f>
        <v>0</v>
      </c>
      <c r="W201" s="61">
        <f t="shared" si="13"/>
        <v>0</v>
      </c>
      <c r="X201" s="63" t="str">
        <f>IF('Détail Achats'!$Q201&lt;&gt;"",'Détail Achats'!$Q201+30,"")</f>
        <v/>
      </c>
    </row>
    <row r="202" spans="1:24" x14ac:dyDescent="0.25">
      <c r="A202" s="58"/>
      <c r="B202" s="59"/>
      <c r="C202" s="60"/>
      <c r="D202" s="12">
        <v>0</v>
      </c>
      <c r="E202" s="61"/>
      <c r="F202" s="62"/>
      <c r="G202" s="63"/>
      <c r="H202" s="62"/>
      <c r="I202" s="63"/>
      <c r="J202" s="59"/>
      <c r="K202" s="59"/>
      <c r="L202" s="59"/>
      <c r="M202" s="54" t="s">
        <v>12</v>
      </c>
      <c r="N202" s="62"/>
      <c r="O202" s="63"/>
      <c r="P202" s="62"/>
      <c r="Q202" s="63"/>
      <c r="R202" s="61"/>
      <c r="S202" s="64"/>
      <c r="T202" s="64"/>
      <c r="U202" s="61">
        <f t="shared" si="12"/>
        <v>0</v>
      </c>
      <c r="V202" s="61">
        <f>IF('Détail Achats'!$S202="DA",'Détail Achats'!$U202*19%,0)</f>
        <v>0</v>
      </c>
      <c r="W202" s="61">
        <f t="shared" si="13"/>
        <v>0</v>
      </c>
      <c r="X202" s="63" t="str">
        <f>IF('Détail Achats'!$Q202&lt;&gt;"",'Détail Achats'!$Q202+30,"")</f>
        <v/>
      </c>
    </row>
    <row r="203" spans="1:24" x14ac:dyDescent="0.25">
      <c r="A203" s="58"/>
      <c r="B203" s="59"/>
      <c r="C203" s="60"/>
      <c r="D203" s="20">
        <v>0</v>
      </c>
      <c r="E203" s="61"/>
      <c r="F203" s="62"/>
      <c r="G203" s="63"/>
      <c r="H203" s="62"/>
      <c r="I203" s="63"/>
      <c r="J203" s="59"/>
      <c r="K203" s="59"/>
      <c r="L203" s="59"/>
      <c r="M203" s="55" t="s">
        <v>12</v>
      </c>
      <c r="N203" s="62"/>
      <c r="O203" s="63"/>
      <c r="P203" s="62"/>
      <c r="Q203" s="63"/>
      <c r="R203" s="61"/>
      <c r="S203" s="64"/>
      <c r="T203" s="64"/>
      <c r="U203" s="61">
        <f t="shared" si="12"/>
        <v>0</v>
      </c>
      <c r="V203" s="61">
        <f>IF('Détail Achats'!$S203="DA",'Détail Achats'!$U203*19%,0)</f>
        <v>0</v>
      </c>
      <c r="W203" s="61">
        <f t="shared" si="13"/>
        <v>0</v>
      </c>
      <c r="X203" s="63" t="str">
        <f>IF('Détail Achats'!$Q203&lt;&gt;"",'Détail Achats'!$Q203+30,"")</f>
        <v/>
      </c>
    </row>
    <row r="204" spans="1:24" x14ac:dyDescent="0.25">
      <c r="A204" s="58"/>
      <c r="B204" s="59"/>
      <c r="C204" s="60"/>
      <c r="D204" s="12">
        <v>0</v>
      </c>
      <c r="E204" s="61"/>
      <c r="F204" s="62"/>
      <c r="G204" s="63"/>
      <c r="H204" s="62"/>
      <c r="I204" s="63"/>
      <c r="J204" s="59"/>
      <c r="K204" s="59"/>
      <c r="L204" s="59"/>
      <c r="M204" s="54" t="s">
        <v>12</v>
      </c>
      <c r="N204" s="62"/>
      <c r="O204" s="63"/>
      <c r="P204" s="62"/>
      <c r="Q204" s="63"/>
      <c r="R204" s="61"/>
      <c r="S204" s="64"/>
      <c r="T204" s="64"/>
      <c r="U204" s="61">
        <f t="shared" si="12"/>
        <v>0</v>
      </c>
      <c r="V204" s="61">
        <f>IF('Détail Achats'!$S204="DA",'Détail Achats'!$U204*19%,0)</f>
        <v>0</v>
      </c>
      <c r="W204" s="61">
        <f t="shared" si="13"/>
        <v>0</v>
      </c>
      <c r="X204" s="63" t="str">
        <f>IF('Détail Achats'!$Q204&lt;&gt;"",'Détail Achats'!$Q204+30,"")</f>
        <v/>
      </c>
    </row>
    <row r="205" spans="1:24" x14ac:dyDescent="0.25">
      <c r="A205" s="58"/>
      <c r="B205" s="59"/>
      <c r="C205" s="60"/>
      <c r="D205" s="20">
        <v>0</v>
      </c>
      <c r="E205" s="61"/>
      <c r="F205" s="62"/>
      <c r="G205" s="63"/>
      <c r="H205" s="62"/>
      <c r="I205" s="63"/>
      <c r="J205" s="59"/>
      <c r="K205" s="59"/>
      <c r="L205" s="59"/>
      <c r="M205" s="55" t="s">
        <v>12</v>
      </c>
      <c r="N205" s="62"/>
      <c r="O205" s="63"/>
      <c r="P205" s="62"/>
      <c r="Q205" s="63"/>
      <c r="R205" s="61"/>
      <c r="S205" s="64"/>
      <c r="T205" s="64"/>
      <c r="U205" s="61">
        <f t="shared" ref="U205:U212" si="14">R205*D205</f>
        <v>0</v>
      </c>
      <c r="V205" s="61">
        <f>IF('Détail Achats'!$S205="DA",'Détail Achats'!$U205*19%,0)</f>
        <v>0</v>
      </c>
      <c r="W205" s="61">
        <f t="shared" ref="W205:W212" si="15">V205+U205</f>
        <v>0</v>
      </c>
      <c r="X205" s="63" t="str">
        <f>IF('Détail Achats'!$Q205&lt;&gt;"",'Détail Achats'!$Q205+30,"")</f>
        <v/>
      </c>
    </row>
    <row r="206" spans="1:24" x14ac:dyDescent="0.25">
      <c r="A206" s="58"/>
      <c r="B206" s="59"/>
      <c r="C206" s="60"/>
      <c r="D206" s="12">
        <v>0</v>
      </c>
      <c r="E206" s="61"/>
      <c r="F206" s="62"/>
      <c r="G206" s="63"/>
      <c r="H206" s="62"/>
      <c r="I206" s="63"/>
      <c r="J206" s="59"/>
      <c r="K206" s="59"/>
      <c r="L206" s="59"/>
      <c r="M206" s="54" t="s">
        <v>12</v>
      </c>
      <c r="N206" s="62"/>
      <c r="O206" s="63"/>
      <c r="P206" s="62"/>
      <c r="Q206" s="63"/>
      <c r="R206" s="61"/>
      <c r="S206" s="64"/>
      <c r="T206" s="64"/>
      <c r="U206" s="61">
        <f t="shared" si="14"/>
        <v>0</v>
      </c>
      <c r="V206" s="61">
        <f>IF('Détail Achats'!$S206="DA",'Détail Achats'!$U206*19%,0)</f>
        <v>0</v>
      </c>
      <c r="W206" s="61">
        <f t="shared" si="15"/>
        <v>0</v>
      </c>
      <c r="X206" s="63" t="str">
        <f>IF('Détail Achats'!$Q206&lt;&gt;"",'Détail Achats'!$Q206+30,"")</f>
        <v/>
      </c>
    </row>
    <row r="207" spans="1:24" x14ac:dyDescent="0.25">
      <c r="A207" s="58"/>
      <c r="B207" s="59"/>
      <c r="C207" s="60"/>
      <c r="D207" s="20">
        <v>5</v>
      </c>
      <c r="E207" s="61"/>
      <c r="F207" s="62"/>
      <c r="G207" s="63"/>
      <c r="H207" s="62"/>
      <c r="I207" s="63"/>
      <c r="J207" s="59"/>
      <c r="K207" s="59"/>
      <c r="L207" s="59"/>
      <c r="M207" s="55" t="s">
        <v>100</v>
      </c>
      <c r="N207" s="62"/>
      <c r="O207" s="63"/>
      <c r="P207" s="62"/>
      <c r="Q207" s="63"/>
      <c r="R207" s="61"/>
      <c r="S207" s="64"/>
      <c r="T207" s="64"/>
      <c r="U207" s="61">
        <f t="shared" si="14"/>
        <v>0</v>
      </c>
      <c r="V207" s="61">
        <f>IF('Détail Achats'!$S207="DA",'Détail Achats'!$U207*19%,0)</f>
        <v>0</v>
      </c>
      <c r="W207" s="61">
        <f t="shared" si="15"/>
        <v>0</v>
      </c>
      <c r="X207" s="63" t="str">
        <f>IF('Détail Achats'!$Q207&lt;&gt;"",'Détail Achats'!$Q207+30,"")</f>
        <v/>
      </c>
    </row>
    <row r="208" spans="1:24" x14ac:dyDescent="0.25">
      <c r="A208" s="58"/>
      <c r="B208" s="59"/>
      <c r="C208" s="60"/>
      <c r="D208" s="12">
        <v>0</v>
      </c>
      <c r="E208" s="61"/>
      <c r="F208" s="62"/>
      <c r="G208" s="63"/>
      <c r="H208" s="62"/>
      <c r="I208" s="63"/>
      <c r="J208" s="59"/>
      <c r="K208" s="59"/>
      <c r="L208" s="59"/>
      <c r="M208" s="54" t="s">
        <v>100</v>
      </c>
      <c r="N208" s="62"/>
      <c r="O208" s="63"/>
      <c r="P208" s="62"/>
      <c r="Q208" s="63"/>
      <c r="R208" s="61"/>
      <c r="S208" s="64"/>
      <c r="T208" s="64"/>
      <c r="U208" s="61">
        <f t="shared" si="14"/>
        <v>0</v>
      </c>
      <c r="V208" s="61">
        <f>IF('Détail Achats'!$S208="DA",'Détail Achats'!$U208*19%,0)</f>
        <v>0</v>
      </c>
      <c r="W208" s="61">
        <f t="shared" si="15"/>
        <v>0</v>
      </c>
      <c r="X208" s="63" t="str">
        <f>IF('Détail Achats'!$Q208&lt;&gt;"",'Détail Achats'!$Q208+30,"")</f>
        <v/>
      </c>
    </row>
    <row r="209" spans="1:24" x14ac:dyDescent="0.25">
      <c r="A209" s="58"/>
      <c r="B209" s="59"/>
      <c r="C209" s="60"/>
      <c r="D209" s="20">
        <v>6</v>
      </c>
      <c r="E209" s="61"/>
      <c r="F209" s="62"/>
      <c r="G209" s="63"/>
      <c r="H209" s="62"/>
      <c r="I209" s="63"/>
      <c r="J209" s="59"/>
      <c r="K209" s="59"/>
      <c r="L209" s="59"/>
      <c r="M209" s="55" t="s">
        <v>102</v>
      </c>
      <c r="N209" s="62"/>
      <c r="O209" s="63"/>
      <c r="P209" s="62"/>
      <c r="Q209" s="63"/>
      <c r="R209" s="61"/>
      <c r="S209" s="64"/>
      <c r="T209" s="64"/>
      <c r="U209" s="61">
        <f t="shared" si="14"/>
        <v>0</v>
      </c>
      <c r="V209" s="61">
        <f>IF('Détail Achats'!$S209="DA",'Détail Achats'!$U209*19%,0)</f>
        <v>0</v>
      </c>
      <c r="W209" s="61">
        <f t="shared" si="15"/>
        <v>0</v>
      </c>
      <c r="X209" s="63" t="str">
        <f>IF('Détail Achats'!$Q209&lt;&gt;"",'Détail Achats'!$Q209+30,"")</f>
        <v/>
      </c>
    </row>
    <row r="210" spans="1:24" x14ac:dyDescent="0.25">
      <c r="A210" s="58"/>
      <c r="B210" s="59"/>
      <c r="C210" s="60"/>
      <c r="D210" s="12">
        <v>2</v>
      </c>
      <c r="E210" s="61"/>
      <c r="F210" s="62"/>
      <c r="G210" s="63"/>
      <c r="H210" s="62"/>
      <c r="I210" s="63"/>
      <c r="J210" s="59"/>
      <c r="K210" s="59"/>
      <c r="L210" s="59"/>
      <c r="M210" s="54" t="s">
        <v>102</v>
      </c>
      <c r="N210" s="62"/>
      <c r="O210" s="63"/>
      <c r="P210" s="62"/>
      <c r="Q210" s="63"/>
      <c r="R210" s="61"/>
      <c r="S210" s="64"/>
      <c r="T210" s="64"/>
      <c r="U210" s="61">
        <f t="shared" si="14"/>
        <v>0</v>
      </c>
      <c r="V210" s="61">
        <f>IF('Détail Achats'!$S210="DA",'Détail Achats'!$U210*19%,0)</f>
        <v>0</v>
      </c>
      <c r="W210" s="61">
        <f t="shared" si="15"/>
        <v>0</v>
      </c>
      <c r="X210" s="63" t="str">
        <f>IF('Détail Achats'!$Q210&lt;&gt;"",'Détail Achats'!$Q210+30,"")</f>
        <v/>
      </c>
    </row>
    <row r="211" spans="1:24" x14ac:dyDescent="0.25">
      <c r="A211" s="58"/>
      <c r="B211" s="59"/>
      <c r="C211" s="60"/>
      <c r="D211" s="20">
        <v>3</v>
      </c>
      <c r="E211" s="61"/>
      <c r="F211" s="62"/>
      <c r="G211" s="63"/>
      <c r="H211" s="62"/>
      <c r="I211" s="63"/>
      <c r="J211" s="59"/>
      <c r="K211" s="59"/>
      <c r="L211" s="59"/>
      <c r="M211" s="55" t="s">
        <v>107</v>
      </c>
      <c r="N211" s="62"/>
      <c r="O211" s="63"/>
      <c r="P211" s="62"/>
      <c r="Q211" s="63"/>
      <c r="R211" s="61"/>
      <c r="S211" s="64"/>
      <c r="T211" s="64"/>
      <c r="U211" s="61">
        <f t="shared" si="14"/>
        <v>0</v>
      </c>
      <c r="V211" s="61">
        <f>IF('Détail Achats'!$S211="DA",'Détail Achats'!$U211*19%,0)</f>
        <v>0</v>
      </c>
      <c r="W211" s="61">
        <f t="shared" si="15"/>
        <v>0</v>
      </c>
      <c r="X211" s="63" t="str">
        <f>IF('Détail Achats'!$Q211&lt;&gt;"",'Détail Achats'!$Q211+30,"")</f>
        <v/>
      </c>
    </row>
    <row r="212" spans="1:24" x14ac:dyDescent="0.25">
      <c r="A212" s="58"/>
      <c r="B212" s="59"/>
      <c r="C212" s="60"/>
      <c r="D212" s="37"/>
      <c r="E212" s="61"/>
      <c r="F212" s="62"/>
      <c r="G212" s="63"/>
      <c r="H212" s="62"/>
      <c r="I212" s="63"/>
      <c r="J212" s="59"/>
      <c r="K212" s="59"/>
      <c r="L212" s="59"/>
      <c r="M212" s="56"/>
      <c r="N212" s="62"/>
      <c r="O212" s="63"/>
      <c r="P212" s="62"/>
      <c r="Q212" s="63"/>
      <c r="R212" s="61"/>
      <c r="S212" s="64"/>
      <c r="T212" s="64"/>
      <c r="U212" s="61">
        <f t="shared" si="14"/>
        <v>0</v>
      </c>
      <c r="V212" s="61">
        <f>IF('Détail Achats'!$S212="DA",'Détail Achats'!$U212*19%,0)</f>
        <v>0</v>
      </c>
      <c r="W212" s="61">
        <f t="shared" si="15"/>
        <v>0</v>
      </c>
      <c r="X212" s="63" t="str">
        <f>IF('Détail Achats'!$Q212&lt;&gt;"",'Détail Achats'!$Q212+30,"")</f>
        <v/>
      </c>
    </row>
    <row r="213" spans="1:24" x14ac:dyDescent="0.25">
      <c r="A213" s="26"/>
      <c r="B213" s="18"/>
      <c r="C213" s="19"/>
      <c r="D213" s="20"/>
      <c r="E213" s="20"/>
      <c r="F213" s="21"/>
      <c r="G213" s="22"/>
      <c r="H213" s="21"/>
      <c r="I213" s="22"/>
      <c r="J213" s="23"/>
      <c r="K213" s="23"/>
      <c r="L213" s="23"/>
      <c r="M213" s="23"/>
      <c r="N213" s="21"/>
      <c r="O213" s="22"/>
      <c r="P213" s="21" t="s">
        <v>75</v>
      </c>
      <c r="Q213" s="22">
        <v>43123</v>
      </c>
      <c r="R213" s="20">
        <v>51.3</v>
      </c>
      <c r="S213" s="24" t="s">
        <v>74</v>
      </c>
      <c r="T213" s="24"/>
      <c r="U213" s="20">
        <f t="shared" si="6"/>
        <v>0</v>
      </c>
      <c r="V213" s="20">
        <f>IF('Détail Achats'!$S213="DA",'Détail Achats'!$U213*19%,0)</f>
        <v>0</v>
      </c>
      <c r="W213" s="20">
        <f t="shared" si="7"/>
        <v>0</v>
      </c>
      <c r="X213" s="25">
        <f>IF('Détail Achats'!$Q213&lt;&gt;"",'Détail Achats'!$Q213+30,"")</f>
        <v>43153</v>
      </c>
    </row>
    <row r="214" spans="1:24" x14ac:dyDescent="0.25">
      <c r="A214" s="27"/>
      <c r="B214" s="10"/>
      <c r="C214" s="11"/>
      <c r="D214" s="12"/>
      <c r="E214" s="12"/>
      <c r="F214" s="13"/>
      <c r="G214" s="14"/>
      <c r="H214" s="13"/>
      <c r="I214" s="14"/>
      <c r="J214" s="15"/>
      <c r="K214" s="15"/>
      <c r="L214" s="15"/>
      <c r="M214" s="15"/>
      <c r="N214" s="13"/>
      <c r="O214" s="14"/>
      <c r="P214" s="13" t="s">
        <v>75</v>
      </c>
      <c r="Q214" s="14">
        <v>43123</v>
      </c>
      <c r="R214" s="12">
        <v>925</v>
      </c>
      <c r="S214" s="16" t="s">
        <v>74</v>
      </c>
      <c r="T214" s="16"/>
      <c r="U214" s="12">
        <f t="shared" si="6"/>
        <v>0</v>
      </c>
      <c r="V214" s="12">
        <f>IF('Détail Achats'!$S214="DA",'Détail Achats'!$U214*19%,0)</f>
        <v>0</v>
      </c>
      <c r="W214" s="12">
        <f t="shared" si="7"/>
        <v>0</v>
      </c>
      <c r="X214" s="17">
        <f>IF('Détail Achats'!$Q214&lt;&gt;"",'Détail Achats'!$Q214+30,"")</f>
        <v>43153</v>
      </c>
    </row>
    <row r="215" spans="1:24" x14ac:dyDescent="0.25">
      <c r="A215" s="26"/>
      <c r="B215" s="18"/>
      <c r="C215" s="19"/>
      <c r="D215" s="20"/>
      <c r="E215" s="20"/>
      <c r="F215" s="21"/>
      <c r="G215" s="22"/>
      <c r="H215" s="21"/>
      <c r="I215" s="22"/>
      <c r="J215" s="23"/>
      <c r="K215" s="23"/>
      <c r="L215" s="23"/>
      <c r="M215" s="23"/>
      <c r="N215" s="21"/>
      <c r="O215" s="22"/>
      <c r="P215" s="21" t="s">
        <v>75</v>
      </c>
      <c r="Q215" s="22">
        <v>43123</v>
      </c>
      <c r="R215" s="20">
        <v>8.4499999999999993</v>
      </c>
      <c r="S215" s="24" t="s">
        <v>74</v>
      </c>
      <c r="T215" s="24"/>
      <c r="U215" s="20">
        <f t="shared" si="6"/>
        <v>0</v>
      </c>
      <c r="V215" s="20">
        <f>IF('Détail Achats'!$S215="DA",'Détail Achats'!$U215*19%,0)</f>
        <v>0</v>
      </c>
      <c r="W215" s="20">
        <f t="shared" si="7"/>
        <v>0</v>
      </c>
      <c r="X215" s="25">
        <f>IF('Détail Achats'!$Q215&lt;&gt;"",'Détail Achats'!$Q215+30,"")</f>
        <v>43153</v>
      </c>
    </row>
    <row r="216" spans="1:24" x14ac:dyDescent="0.25">
      <c r="A216" s="27"/>
      <c r="B216" s="10"/>
      <c r="C216" s="11"/>
      <c r="D216" s="12"/>
      <c r="E216" s="12"/>
      <c r="F216" s="13"/>
      <c r="G216" s="14"/>
      <c r="H216" s="13"/>
      <c r="I216" s="14"/>
      <c r="J216" s="15"/>
      <c r="K216" s="15"/>
      <c r="L216" s="15"/>
      <c r="M216" s="15"/>
      <c r="N216" s="13"/>
      <c r="O216" s="14"/>
      <c r="P216" s="13" t="s">
        <v>75</v>
      </c>
      <c r="Q216" s="14">
        <v>43123</v>
      </c>
      <c r="R216" s="12">
        <v>1920</v>
      </c>
      <c r="S216" s="16" t="s">
        <v>74</v>
      </c>
      <c r="T216" s="16"/>
      <c r="U216" s="12">
        <f t="shared" si="6"/>
        <v>0</v>
      </c>
      <c r="V216" s="12">
        <f>IF('Détail Achats'!$S216="DA",'Détail Achats'!$U216*19%,0)</f>
        <v>0</v>
      </c>
      <c r="W216" s="12">
        <f t="shared" si="7"/>
        <v>0</v>
      </c>
      <c r="X216" s="17">
        <f>IF('Détail Achats'!$Q216&lt;&gt;"",'Détail Achats'!$Q216+30,"")</f>
        <v>43153</v>
      </c>
    </row>
    <row r="217" spans="1:24" x14ac:dyDescent="0.25">
      <c r="A217" s="26"/>
      <c r="B217" s="18"/>
      <c r="C217" s="19"/>
      <c r="D217" s="20"/>
      <c r="E217" s="20"/>
      <c r="F217" s="21"/>
      <c r="G217" s="22"/>
      <c r="H217" s="21"/>
      <c r="I217" s="22"/>
      <c r="J217" s="23"/>
      <c r="K217" s="23"/>
      <c r="L217" s="23"/>
      <c r="M217" s="23"/>
      <c r="N217" s="21"/>
      <c r="O217" s="22"/>
      <c r="P217" s="21" t="s">
        <v>77</v>
      </c>
      <c r="Q217" s="22">
        <v>43151</v>
      </c>
      <c r="R217" s="20">
        <v>2.6</v>
      </c>
      <c r="S217" s="24" t="s">
        <v>74</v>
      </c>
      <c r="T217" s="24"/>
      <c r="U217" s="20">
        <f t="shared" si="6"/>
        <v>0</v>
      </c>
      <c r="V217" s="20">
        <f>IF('Détail Achats'!$S217="DA",'Détail Achats'!$U217*19%,0)</f>
        <v>0</v>
      </c>
      <c r="W217" s="20">
        <f t="shared" si="7"/>
        <v>0</v>
      </c>
      <c r="X217" s="25">
        <f>IF('Détail Achats'!$Q217&lt;&gt;"",'Détail Achats'!$Q217+30,"")</f>
        <v>43181</v>
      </c>
    </row>
    <row r="218" spans="1:24" x14ac:dyDescent="0.25">
      <c r="A218" s="28"/>
      <c r="B218" s="10"/>
      <c r="C218" s="11"/>
      <c r="D218" s="12"/>
      <c r="E218" s="12"/>
      <c r="F218" s="13"/>
      <c r="G218" s="14"/>
      <c r="H218" s="13"/>
      <c r="I218" s="14"/>
      <c r="J218" s="15"/>
      <c r="K218" s="15"/>
      <c r="L218" s="15"/>
      <c r="M218" s="15"/>
      <c r="N218" s="13"/>
      <c r="O218" s="14"/>
      <c r="P218" s="13" t="s">
        <v>77</v>
      </c>
      <c r="Q218" s="14">
        <v>43151</v>
      </c>
      <c r="R218" s="12">
        <v>620</v>
      </c>
      <c r="S218" s="16" t="s">
        <v>74</v>
      </c>
      <c r="T218" s="16"/>
      <c r="U218" s="12">
        <f t="shared" si="6"/>
        <v>0</v>
      </c>
      <c r="V218" s="12">
        <f>IF('Détail Achats'!$S218="DA",'Détail Achats'!$U218*19%,0)</f>
        <v>0</v>
      </c>
      <c r="W218" s="12">
        <f t="shared" si="7"/>
        <v>0</v>
      </c>
      <c r="X218" s="17">
        <f>IF('Détail Achats'!$Q218&lt;&gt;"",'Détail Achats'!$Q218+30,"")</f>
        <v>43181</v>
      </c>
    </row>
    <row r="219" spans="1:24" x14ac:dyDescent="0.25">
      <c r="A219" s="26"/>
      <c r="B219" s="18"/>
      <c r="C219" s="19"/>
      <c r="D219" s="20"/>
      <c r="E219" s="20"/>
      <c r="F219" s="21"/>
      <c r="G219" s="22"/>
      <c r="H219" s="21"/>
      <c r="I219" s="22"/>
      <c r="J219" s="23"/>
      <c r="K219" s="23"/>
      <c r="L219" s="23"/>
      <c r="M219" s="23"/>
      <c r="N219" s="21"/>
      <c r="O219" s="22"/>
      <c r="P219" s="21" t="s">
        <v>78</v>
      </c>
      <c r="Q219" s="22">
        <v>43110</v>
      </c>
      <c r="R219" s="20">
        <v>4.72</v>
      </c>
      <c r="S219" s="24" t="s">
        <v>74</v>
      </c>
      <c r="T219" s="24"/>
      <c r="U219" s="20">
        <f t="shared" si="6"/>
        <v>0</v>
      </c>
      <c r="V219" s="20">
        <f>IF('Détail Achats'!$S219="DA",'Détail Achats'!$U219*19%,0)</f>
        <v>0</v>
      </c>
      <c r="W219" s="20">
        <f t="shared" si="7"/>
        <v>0</v>
      </c>
      <c r="X219" s="25">
        <f>IF('Détail Achats'!$Q219&lt;&gt;"",'Détail Achats'!$Q219+30,"")</f>
        <v>43140</v>
      </c>
    </row>
    <row r="220" spans="1:24" x14ac:dyDescent="0.25">
      <c r="A220" s="27"/>
      <c r="B220" s="10"/>
      <c r="C220" s="11"/>
      <c r="D220" s="12"/>
      <c r="E220" s="12"/>
      <c r="F220" s="13"/>
      <c r="G220" s="14"/>
      <c r="H220" s="13"/>
      <c r="I220" s="14"/>
      <c r="J220" s="15"/>
      <c r="K220" s="15"/>
      <c r="L220" s="15"/>
      <c r="M220" s="15"/>
      <c r="N220" s="13"/>
      <c r="O220" s="14"/>
      <c r="P220" s="13" t="s">
        <v>78</v>
      </c>
      <c r="Q220" s="14">
        <v>43110</v>
      </c>
      <c r="R220" s="12">
        <v>3710</v>
      </c>
      <c r="S220" s="16" t="s">
        <v>74</v>
      </c>
      <c r="T220" s="16"/>
      <c r="U220" s="12">
        <f t="shared" si="6"/>
        <v>0</v>
      </c>
      <c r="V220" s="12">
        <f>IF('Détail Achats'!$S220="DA",'Détail Achats'!$U220*19%,0)</f>
        <v>0</v>
      </c>
      <c r="W220" s="12">
        <f t="shared" si="7"/>
        <v>0</v>
      </c>
      <c r="X220" s="17">
        <f>IF('Détail Achats'!$Q220&lt;&gt;"",'Détail Achats'!$Q220+30,"")</f>
        <v>43140</v>
      </c>
    </row>
    <row r="221" spans="1:24" x14ac:dyDescent="0.25">
      <c r="A221" s="26"/>
      <c r="B221" s="18"/>
      <c r="C221" s="19"/>
      <c r="D221" s="20"/>
      <c r="E221" s="20"/>
      <c r="F221" s="21"/>
      <c r="G221" s="22"/>
      <c r="H221" s="21"/>
      <c r="I221" s="22"/>
      <c r="J221" s="23"/>
      <c r="K221" s="23"/>
      <c r="L221" s="23"/>
      <c r="M221" s="23"/>
      <c r="N221" s="21"/>
      <c r="O221" s="22"/>
      <c r="P221" s="21" t="s">
        <v>79</v>
      </c>
      <c r="Q221" s="22">
        <v>43110</v>
      </c>
      <c r="R221" s="20">
        <v>9.98</v>
      </c>
      <c r="S221" s="24" t="s">
        <v>74</v>
      </c>
      <c r="T221" s="24"/>
      <c r="U221" s="20">
        <f t="shared" si="6"/>
        <v>0</v>
      </c>
      <c r="V221" s="20">
        <f>IF('Détail Achats'!$S221="DA",'Détail Achats'!$U221*19%,0)</f>
        <v>0</v>
      </c>
      <c r="W221" s="20">
        <f t="shared" si="7"/>
        <v>0</v>
      </c>
      <c r="X221" s="25">
        <f>IF('Détail Achats'!$Q221&lt;&gt;"",'Détail Achats'!$Q221+30,"")</f>
        <v>43140</v>
      </c>
    </row>
    <row r="222" spans="1:24" x14ac:dyDescent="0.25">
      <c r="A222" s="27"/>
      <c r="B222" s="10"/>
      <c r="C222" s="11"/>
      <c r="D222" s="12"/>
      <c r="E222" s="12"/>
      <c r="F222" s="13"/>
      <c r="G222" s="14"/>
      <c r="H222" s="13"/>
      <c r="I222" s="14"/>
      <c r="J222" s="15"/>
      <c r="K222" s="15"/>
      <c r="L222" s="15"/>
      <c r="M222" s="15"/>
      <c r="N222" s="13"/>
      <c r="O222" s="14"/>
      <c r="P222" s="13" t="s">
        <v>79</v>
      </c>
      <c r="Q222" s="14">
        <v>43110</v>
      </c>
      <c r="R222" s="12">
        <v>6.07</v>
      </c>
      <c r="S222" s="16" t="s">
        <v>74</v>
      </c>
      <c r="T222" s="16"/>
      <c r="U222" s="12">
        <f t="shared" si="6"/>
        <v>0</v>
      </c>
      <c r="V222" s="12">
        <f>IF('Détail Achats'!$S222="DA",'Détail Achats'!$U222*19%,0)</f>
        <v>0</v>
      </c>
      <c r="W222" s="12">
        <f t="shared" si="7"/>
        <v>0</v>
      </c>
      <c r="X222" s="17">
        <f>IF('Détail Achats'!$Q222&lt;&gt;"",'Détail Achats'!$Q222+30,"")</f>
        <v>43140</v>
      </c>
    </row>
    <row r="223" spans="1:24" x14ac:dyDescent="0.25">
      <c r="A223" s="26"/>
      <c r="B223" s="18"/>
      <c r="C223" s="19"/>
      <c r="D223" s="20"/>
      <c r="E223" s="20"/>
      <c r="F223" s="21"/>
      <c r="G223" s="22"/>
      <c r="H223" s="21"/>
      <c r="I223" s="22"/>
      <c r="J223" s="23"/>
      <c r="K223" s="23"/>
      <c r="L223" s="23"/>
      <c r="M223" s="23"/>
      <c r="N223" s="21"/>
      <c r="O223" s="22"/>
      <c r="P223" s="21" t="s">
        <v>79</v>
      </c>
      <c r="Q223" s="22">
        <v>43110</v>
      </c>
      <c r="R223" s="20">
        <v>440.65155800000002</v>
      </c>
      <c r="S223" s="24" t="s">
        <v>74</v>
      </c>
      <c r="T223" s="24"/>
      <c r="U223" s="20">
        <f t="shared" si="6"/>
        <v>0</v>
      </c>
      <c r="V223" s="20">
        <f>IF('Détail Achats'!$S223="DA",'Détail Achats'!$U223*19%,0)</f>
        <v>0</v>
      </c>
      <c r="W223" s="20">
        <f t="shared" si="7"/>
        <v>0</v>
      </c>
      <c r="X223" s="25">
        <f>IF('Détail Achats'!$Q223&lt;&gt;"",'Détail Achats'!$Q223+30,"")</f>
        <v>43140</v>
      </c>
    </row>
    <row r="224" spans="1:24" x14ac:dyDescent="0.25">
      <c r="A224" s="27"/>
      <c r="B224" s="10"/>
      <c r="C224" s="11"/>
      <c r="D224" s="12"/>
      <c r="E224" s="12"/>
      <c r="F224" s="13"/>
      <c r="G224" s="14"/>
      <c r="H224" s="13"/>
      <c r="I224" s="14"/>
      <c r="J224" s="15"/>
      <c r="K224" s="15"/>
      <c r="L224" s="15"/>
      <c r="M224" s="15"/>
      <c r="N224" s="13"/>
      <c r="O224" s="14"/>
      <c r="P224" s="13" t="s">
        <v>81</v>
      </c>
      <c r="Q224" s="14">
        <v>43018</v>
      </c>
      <c r="R224" s="12">
        <v>2.54</v>
      </c>
      <c r="S224" s="16" t="s">
        <v>42</v>
      </c>
      <c r="T224" s="16"/>
      <c r="U224" s="12">
        <f t="shared" si="6"/>
        <v>0</v>
      </c>
      <c r="V224" s="12">
        <f>IF('Détail Achats'!$S224="DA",'Détail Achats'!$U224*19%,0)</f>
        <v>0</v>
      </c>
      <c r="W224" s="12">
        <f t="shared" si="7"/>
        <v>0</v>
      </c>
      <c r="X224" s="17">
        <f>IF('Détail Achats'!$Q224&lt;&gt;"",'Détail Achats'!$Q224+30,"")</f>
        <v>43048</v>
      </c>
    </row>
    <row r="225" spans="1:24" x14ac:dyDescent="0.25">
      <c r="A225" s="26"/>
      <c r="B225" s="18"/>
      <c r="C225" s="19"/>
      <c r="D225" s="20"/>
      <c r="E225" s="20"/>
      <c r="F225" s="21"/>
      <c r="G225" s="22"/>
      <c r="H225" s="21"/>
      <c r="I225" s="22"/>
      <c r="J225" s="23"/>
      <c r="K225" s="23"/>
      <c r="L225" s="23"/>
      <c r="M225" s="23"/>
      <c r="N225" s="21"/>
      <c r="O225" s="22"/>
      <c r="P225" s="21" t="s">
        <v>81</v>
      </c>
      <c r="Q225" s="22">
        <v>43018</v>
      </c>
      <c r="R225" s="20">
        <v>2.54</v>
      </c>
      <c r="S225" s="24" t="s">
        <v>42</v>
      </c>
      <c r="T225" s="24"/>
      <c r="U225" s="20">
        <f t="shared" si="6"/>
        <v>0</v>
      </c>
      <c r="V225" s="20">
        <f>IF('Détail Achats'!$S225="DA",'Détail Achats'!$U225*19%,0)</f>
        <v>0</v>
      </c>
      <c r="W225" s="20">
        <f t="shared" si="7"/>
        <v>0</v>
      </c>
      <c r="X225" s="25">
        <f>IF('Détail Achats'!$Q225&lt;&gt;"",'Détail Achats'!$Q225+30,"")</f>
        <v>43048</v>
      </c>
    </row>
    <row r="226" spans="1:24" x14ac:dyDescent="0.25">
      <c r="A226" s="27"/>
      <c r="B226" s="10"/>
      <c r="C226" s="11"/>
      <c r="D226" s="12"/>
      <c r="E226" s="12"/>
      <c r="F226" s="13"/>
      <c r="G226" s="14"/>
      <c r="H226" s="13"/>
      <c r="I226" s="14"/>
      <c r="J226" s="15"/>
      <c r="K226" s="15"/>
      <c r="L226" s="15"/>
      <c r="M226" s="15"/>
      <c r="N226" s="13"/>
      <c r="O226" s="14"/>
      <c r="P226" s="13" t="s">
        <v>83</v>
      </c>
      <c r="Q226" s="14">
        <v>43184</v>
      </c>
      <c r="R226" s="12">
        <v>38.979999999999997</v>
      </c>
      <c r="S226" s="16" t="s">
        <v>42</v>
      </c>
      <c r="T226" s="16"/>
      <c r="U226" s="12">
        <f t="shared" si="6"/>
        <v>0</v>
      </c>
      <c r="V226" s="12">
        <f>IF('Détail Achats'!$S226="DA",'Détail Achats'!$U226*19%,0)</f>
        <v>0</v>
      </c>
      <c r="W226" s="12">
        <f t="shared" si="7"/>
        <v>0</v>
      </c>
      <c r="X226" s="17">
        <f>IF('Détail Achats'!$Q226&lt;&gt;"",'Détail Achats'!$Q226+30,"")</f>
        <v>43214</v>
      </c>
    </row>
    <row r="227" spans="1:24" x14ac:dyDescent="0.25">
      <c r="A227" s="26"/>
      <c r="B227" s="18"/>
      <c r="C227" s="19"/>
      <c r="D227" s="20"/>
      <c r="E227" s="20"/>
      <c r="F227" s="21"/>
      <c r="G227" s="22"/>
      <c r="H227" s="21"/>
      <c r="I227" s="22"/>
      <c r="J227" s="23"/>
      <c r="K227" s="23"/>
      <c r="L227" s="23"/>
      <c r="M227" s="23"/>
      <c r="N227" s="21"/>
      <c r="O227" s="22"/>
      <c r="P227" s="21" t="s">
        <v>84</v>
      </c>
      <c r="Q227" s="22">
        <v>43144</v>
      </c>
      <c r="R227" s="29">
        <f>21.48/1000</f>
        <v>2.1479999999999999E-2</v>
      </c>
      <c r="S227" s="24" t="s">
        <v>74</v>
      </c>
      <c r="T227" s="24"/>
      <c r="U227" s="20">
        <f t="shared" si="6"/>
        <v>0</v>
      </c>
      <c r="V227" s="20">
        <f>IF('Détail Achats'!$S227="DA",'Détail Achats'!$U227*19%,0)</f>
        <v>0</v>
      </c>
      <c r="W227" s="20">
        <f t="shared" si="7"/>
        <v>0</v>
      </c>
      <c r="X227" s="25">
        <f>IF('Détail Achats'!$Q227&lt;&gt;"",'Détail Achats'!$Q227+30,"")</f>
        <v>43174</v>
      </c>
    </row>
    <row r="228" spans="1:24" x14ac:dyDescent="0.25">
      <c r="A228" s="27"/>
      <c r="B228" s="10"/>
      <c r="C228" s="11"/>
      <c r="D228" s="12"/>
      <c r="E228" s="12"/>
      <c r="F228" s="13"/>
      <c r="G228" s="14"/>
      <c r="H228" s="13"/>
      <c r="I228" s="14"/>
      <c r="J228" s="15"/>
      <c r="K228" s="15"/>
      <c r="L228" s="15"/>
      <c r="M228" s="15"/>
      <c r="N228" s="13"/>
      <c r="O228" s="14"/>
      <c r="P228" s="13" t="s">
        <v>84</v>
      </c>
      <c r="Q228" s="14">
        <v>43144</v>
      </c>
      <c r="R228" s="30">
        <v>8420</v>
      </c>
      <c r="S228" s="16" t="s">
        <v>74</v>
      </c>
      <c r="T228" s="16"/>
      <c r="U228" s="12">
        <f t="shared" si="6"/>
        <v>0</v>
      </c>
      <c r="V228" s="12">
        <f>IF('Détail Achats'!$S228="DA",'Détail Achats'!$U228*19%,0)</f>
        <v>0</v>
      </c>
      <c r="W228" s="12">
        <f t="shared" si="7"/>
        <v>0</v>
      </c>
      <c r="X228" s="17">
        <f>IF('Détail Achats'!$Q228&lt;&gt;"",'Détail Achats'!$Q228+30,"")</f>
        <v>43174</v>
      </c>
    </row>
    <row r="229" spans="1:24" x14ac:dyDescent="0.25">
      <c r="A229" s="26"/>
      <c r="B229" s="18"/>
      <c r="C229" s="19"/>
      <c r="D229" s="20"/>
      <c r="E229" s="20"/>
      <c r="F229" s="21"/>
      <c r="G229" s="22"/>
      <c r="H229" s="21"/>
      <c r="I229" s="22"/>
      <c r="J229" s="23"/>
      <c r="K229" s="23"/>
      <c r="L229" s="23"/>
      <c r="M229" s="23"/>
      <c r="N229" s="21"/>
      <c r="O229" s="22"/>
      <c r="P229" s="21" t="s">
        <v>85</v>
      </c>
      <c r="Q229" s="22">
        <v>43173</v>
      </c>
      <c r="R229" s="20">
        <v>2.8</v>
      </c>
      <c r="S229" s="24" t="s">
        <v>42</v>
      </c>
      <c r="T229" s="24"/>
      <c r="U229" s="20">
        <f t="shared" si="6"/>
        <v>0</v>
      </c>
      <c r="V229" s="20">
        <f>IF('Détail Achats'!$S229="DA",'Détail Achats'!$U229*19%,0)</f>
        <v>0</v>
      </c>
      <c r="W229" s="20">
        <f t="shared" si="7"/>
        <v>0</v>
      </c>
      <c r="X229" s="25">
        <f>IF('Détail Achats'!$Q229&lt;&gt;"",'Détail Achats'!$Q229+30,"")</f>
        <v>43203</v>
      </c>
    </row>
    <row r="230" spans="1:24" x14ac:dyDescent="0.25">
      <c r="A230" s="27"/>
      <c r="B230" s="10"/>
      <c r="C230" s="11"/>
      <c r="D230" s="12"/>
      <c r="E230" s="12"/>
      <c r="F230" s="13"/>
      <c r="G230" s="14"/>
      <c r="H230" s="13"/>
      <c r="I230" s="14"/>
      <c r="J230" s="15"/>
      <c r="K230" s="15"/>
      <c r="L230" s="15"/>
      <c r="M230" s="15"/>
      <c r="N230" s="13"/>
      <c r="O230" s="14"/>
      <c r="P230" s="13" t="s">
        <v>85</v>
      </c>
      <c r="Q230" s="14">
        <v>43173</v>
      </c>
      <c r="R230" s="12">
        <v>2.8</v>
      </c>
      <c r="S230" s="16" t="s">
        <v>42</v>
      </c>
      <c r="T230" s="16"/>
      <c r="U230" s="12">
        <f t="shared" si="6"/>
        <v>0</v>
      </c>
      <c r="V230" s="12">
        <f>IF('Détail Achats'!$S230="DA",'Détail Achats'!$U230*19%,0)</f>
        <v>0</v>
      </c>
      <c r="W230" s="12">
        <f t="shared" si="7"/>
        <v>0</v>
      </c>
      <c r="X230" s="17">
        <f>IF('Détail Achats'!$Q230&lt;&gt;"",'Détail Achats'!$Q230+30,"")</f>
        <v>43203</v>
      </c>
    </row>
    <row r="231" spans="1:24" x14ac:dyDescent="0.25">
      <c r="A231" s="26"/>
      <c r="B231" s="18"/>
      <c r="C231" s="19"/>
      <c r="D231" s="20"/>
      <c r="E231" s="20"/>
      <c r="F231" s="21"/>
      <c r="G231" s="22"/>
      <c r="H231" s="21"/>
      <c r="I231" s="22"/>
      <c r="J231" s="23"/>
      <c r="K231" s="23"/>
      <c r="L231" s="23"/>
      <c r="M231" s="23"/>
      <c r="N231" s="21"/>
      <c r="O231" s="22"/>
      <c r="P231" s="21" t="s">
        <v>85</v>
      </c>
      <c r="Q231" s="22">
        <v>43173</v>
      </c>
      <c r="R231" s="20">
        <v>2.4500000000000002</v>
      </c>
      <c r="S231" s="24" t="s">
        <v>42</v>
      </c>
      <c r="T231" s="24"/>
      <c r="U231" s="20">
        <f t="shared" si="6"/>
        <v>0</v>
      </c>
      <c r="V231" s="20">
        <f>IF('Détail Achats'!$S231="DA",'Détail Achats'!$U231*19%,0)</f>
        <v>0</v>
      </c>
      <c r="W231" s="20">
        <f t="shared" si="7"/>
        <v>0</v>
      </c>
      <c r="X231" s="25">
        <f>IF('Détail Achats'!$Q231&lt;&gt;"",'Détail Achats'!$Q231+30,"")</f>
        <v>43203</v>
      </c>
    </row>
    <row r="232" spans="1:24" x14ac:dyDescent="0.25">
      <c r="A232" s="27"/>
      <c r="B232" s="10"/>
      <c r="C232" s="11"/>
      <c r="D232" s="12"/>
      <c r="E232" s="12"/>
      <c r="F232" s="13"/>
      <c r="G232" s="14"/>
      <c r="H232" s="13"/>
      <c r="I232" s="14"/>
      <c r="J232" s="15"/>
      <c r="K232" s="15"/>
      <c r="L232" s="15"/>
      <c r="M232" s="15"/>
      <c r="N232" s="13"/>
      <c r="O232" s="14"/>
      <c r="P232" s="13" t="s">
        <v>87</v>
      </c>
      <c r="Q232" s="14">
        <v>43173</v>
      </c>
      <c r="R232" s="12">
        <v>0.64</v>
      </c>
      <c r="S232" s="16" t="s">
        <v>42</v>
      </c>
      <c r="T232" s="16"/>
      <c r="U232" s="12">
        <f t="shared" si="6"/>
        <v>0</v>
      </c>
      <c r="V232" s="12">
        <f>IF('Détail Achats'!$S232="DA",'Détail Achats'!$U232*19%,0)</f>
        <v>0</v>
      </c>
      <c r="W232" s="12">
        <f t="shared" si="7"/>
        <v>0</v>
      </c>
      <c r="X232" s="17">
        <f>IF('Détail Achats'!$Q232&lt;&gt;"",'Détail Achats'!$Q232+30,"")</f>
        <v>43203</v>
      </c>
    </row>
    <row r="233" spans="1:24" x14ac:dyDescent="0.25">
      <c r="A233" s="26"/>
      <c r="B233" s="18"/>
      <c r="C233" s="19"/>
      <c r="D233" s="20"/>
      <c r="E233" s="20"/>
      <c r="F233" s="21"/>
      <c r="G233" s="22"/>
      <c r="H233" s="21"/>
      <c r="I233" s="22"/>
      <c r="J233" s="23"/>
      <c r="K233" s="23"/>
      <c r="L233" s="23"/>
      <c r="M233" s="23"/>
      <c r="N233" s="21"/>
      <c r="O233" s="22"/>
      <c r="P233" s="21" t="s">
        <v>88</v>
      </c>
      <c r="Q233" s="22">
        <v>43155</v>
      </c>
      <c r="R233" s="20">
        <v>33.22</v>
      </c>
      <c r="S233" s="24" t="s">
        <v>42</v>
      </c>
      <c r="T233" s="24"/>
      <c r="U233" s="20">
        <f t="shared" si="6"/>
        <v>0</v>
      </c>
      <c r="V233" s="20">
        <f>IF('Détail Achats'!$S233="DA",'Détail Achats'!$U233*19%,0)</f>
        <v>0</v>
      </c>
      <c r="W233" s="20">
        <f t="shared" si="7"/>
        <v>0</v>
      </c>
      <c r="X233" s="25">
        <f>IF('Détail Achats'!$Q233&lt;&gt;"",'Détail Achats'!$Q233+30,"")</f>
        <v>43185</v>
      </c>
    </row>
    <row r="234" spans="1:24" x14ac:dyDescent="0.25">
      <c r="A234" s="27"/>
      <c r="B234" s="10"/>
      <c r="C234" s="11"/>
      <c r="D234" s="12"/>
      <c r="E234" s="12"/>
      <c r="F234" s="13"/>
      <c r="G234" s="14"/>
      <c r="H234" s="13"/>
      <c r="I234" s="14"/>
      <c r="J234" s="15"/>
      <c r="K234" s="15"/>
      <c r="L234" s="15"/>
      <c r="M234" s="15"/>
      <c r="N234" s="13"/>
      <c r="O234" s="14"/>
      <c r="P234" s="13" t="s">
        <v>88</v>
      </c>
      <c r="Q234" s="14">
        <v>43155</v>
      </c>
      <c r="R234" s="12">
        <v>34.03</v>
      </c>
      <c r="S234" s="16" t="s">
        <v>42</v>
      </c>
      <c r="T234" s="16"/>
      <c r="U234" s="12">
        <f t="shared" si="6"/>
        <v>0</v>
      </c>
      <c r="V234" s="12">
        <f>IF('Détail Achats'!$S234="DA",'Détail Achats'!$U234*19%,0)</f>
        <v>0</v>
      </c>
      <c r="W234" s="12">
        <f t="shared" si="7"/>
        <v>0</v>
      </c>
      <c r="X234" s="17">
        <f>IF('Détail Achats'!$Q234&lt;&gt;"",'Détail Achats'!$Q234+30,"")</f>
        <v>43185</v>
      </c>
    </row>
    <row r="235" spans="1:24" x14ac:dyDescent="0.25">
      <c r="A235" s="26"/>
      <c r="B235" s="18"/>
      <c r="C235" s="19"/>
      <c r="D235" s="20"/>
      <c r="E235" s="20"/>
      <c r="F235" s="21"/>
      <c r="G235" s="22"/>
      <c r="H235" s="21"/>
      <c r="I235" s="22"/>
      <c r="J235" s="23"/>
      <c r="K235" s="23"/>
      <c r="L235" s="23"/>
      <c r="M235" s="23"/>
      <c r="N235" s="21"/>
      <c r="O235" s="22"/>
      <c r="P235" s="21" t="s">
        <v>88</v>
      </c>
      <c r="Q235" s="22">
        <v>43155</v>
      </c>
      <c r="R235" s="20">
        <v>40.380000000000003</v>
      </c>
      <c r="S235" s="24" t="s">
        <v>42</v>
      </c>
      <c r="T235" s="24"/>
      <c r="U235" s="20">
        <f t="shared" si="6"/>
        <v>0</v>
      </c>
      <c r="V235" s="20">
        <f>IF('Détail Achats'!$S235="DA",'Détail Achats'!$U235*19%,0)</f>
        <v>0</v>
      </c>
      <c r="W235" s="20">
        <f t="shared" si="7"/>
        <v>0</v>
      </c>
      <c r="X235" s="25">
        <f>IF('Détail Achats'!$Q235&lt;&gt;"",'Détail Achats'!$Q235+30,"")</f>
        <v>43185</v>
      </c>
    </row>
    <row r="236" spans="1:24" x14ac:dyDescent="0.25">
      <c r="A236" s="27"/>
      <c r="B236" s="10"/>
      <c r="C236" s="11"/>
      <c r="D236" s="12"/>
      <c r="E236" s="12"/>
      <c r="F236" s="13"/>
      <c r="G236" s="14"/>
      <c r="H236" s="13"/>
      <c r="I236" s="14"/>
      <c r="J236" s="15"/>
      <c r="K236" s="15"/>
      <c r="L236" s="15"/>
      <c r="M236" s="15"/>
      <c r="N236" s="13"/>
      <c r="O236" s="14"/>
      <c r="P236" s="13" t="s">
        <v>89</v>
      </c>
      <c r="Q236" s="14">
        <v>43185</v>
      </c>
      <c r="R236" s="12">
        <v>0.64</v>
      </c>
      <c r="S236" s="16" t="s">
        <v>42</v>
      </c>
      <c r="T236" s="16"/>
      <c r="U236" s="12">
        <f t="shared" si="6"/>
        <v>0</v>
      </c>
      <c r="V236" s="12">
        <f>IF('Détail Achats'!$S236="DA",'Détail Achats'!$U236*19%,0)</f>
        <v>0</v>
      </c>
      <c r="W236" s="12">
        <f t="shared" si="7"/>
        <v>0</v>
      </c>
      <c r="X236" s="17">
        <f>IF('Détail Achats'!$Q236&lt;&gt;"",'Détail Achats'!$Q236+30,"")</f>
        <v>43215</v>
      </c>
    </row>
    <row r="237" spans="1:24" x14ac:dyDescent="0.25">
      <c r="A237" s="26"/>
      <c r="B237" s="18"/>
      <c r="C237" s="19"/>
      <c r="D237" s="20"/>
      <c r="E237" s="20"/>
      <c r="F237" s="21"/>
      <c r="G237" s="22"/>
      <c r="H237" s="21"/>
      <c r="I237" s="22"/>
      <c r="J237" s="23"/>
      <c r="K237" s="23"/>
      <c r="L237" s="23"/>
      <c r="M237" s="23"/>
      <c r="N237" s="21"/>
      <c r="O237" s="22"/>
      <c r="P237" s="21" t="s">
        <v>98</v>
      </c>
      <c r="Q237" s="22">
        <v>43190</v>
      </c>
      <c r="R237" s="20">
        <v>38.979999999999997</v>
      </c>
      <c r="S237" s="24" t="s">
        <v>42</v>
      </c>
      <c r="T237" s="24"/>
      <c r="U237" s="20">
        <f t="shared" si="6"/>
        <v>0</v>
      </c>
      <c r="V237" s="20">
        <f>IF('Détail Achats'!$S237="DA",'Détail Achats'!$U237*19%,0)</f>
        <v>0</v>
      </c>
      <c r="W237" s="20">
        <f t="shared" si="7"/>
        <v>0</v>
      </c>
      <c r="X237" s="25">
        <f>IF('Détail Achats'!$Q237&lt;&gt;"",'Détail Achats'!$Q237+30,"")</f>
        <v>43220</v>
      </c>
    </row>
    <row r="238" spans="1:24" x14ac:dyDescent="0.25">
      <c r="A238" s="27"/>
      <c r="B238" s="10"/>
      <c r="C238" s="11"/>
      <c r="D238" s="12"/>
      <c r="E238" s="12"/>
      <c r="F238" s="16"/>
      <c r="G238" s="13"/>
      <c r="H238" s="13"/>
      <c r="I238" s="14"/>
      <c r="J238" s="15"/>
      <c r="K238" s="15"/>
      <c r="L238" s="15"/>
      <c r="M238" s="15"/>
      <c r="N238" s="13" t="s">
        <v>59</v>
      </c>
      <c r="O238" s="14">
        <v>43178</v>
      </c>
      <c r="P238" s="13"/>
      <c r="Q238" s="14"/>
      <c r="R238" s="12">
        <v>3000</v>
      </c>
      <c r="S238" s="16" t="s">
        <v>42</v>
      </c>
      <c r="T238" s="16"/>
      <c r="U238" s="12">
        <f t="shared" ref="U238:U261" si="16">R238*D238</f>
        <v>0</v>
      </c>
      <c r="V238" s="12">
        <f>IF('Détail Achats'!$S238="DA",'Détail Achats'!$U238*19%,0)</f>
        <v>0</v>
      </c>
      <c r="W238" s="12">
        <f t="shared" ref="W238:W261" si="17">V238+U238</f>
        <v>0</v>
      </c>
      <c r="X238" s="17" t="str">
        <f>IF('Détail Achats'!$Q238&lt;&gt;"",'Détail Achats'!$Q238+30,"")</f>
        <v/>
      </c>
    </row>
    <row r="239" spans="1:24" x14ac:dyDescent="0.25">
      <c r="A239" s="26"/>
      <c r="B239" s="18"/>
      <c r="C239" s="19"/>
      <c r="D239" s="20"/>
      <c r="E239" s="20"/>
      <c r="F239" s="21"/>
      <c r="G239" s="22"/>
      <c r="H239" s="21"/>
      <c r="I239" s="22"/>
      <c r="J239" s="23"/>
      <c r="K239" s="23"/>
      <c r="L239" s="23"/>
      <c r="M239" s="23"/>
      <c r="N239" s="21"/>
      <c r="O239" s="22"/>
      <c r="P239" s="21"/>
      <c r="Q239" s="22"/>
      <c r="R239" s="20">
        <v>240</v>
      </c>
      <c r="S239" s="24" t="s">
        <v>42</v>
      </c>
      <c r="T239" s="24"/>
      <c r="U239" s="12">
        <f t="shared" si="16"/>
        <v>0</v>
      </c>
      <c r="V239" s="20">
        <f>IF('Détail Achats'!$S239="DA",'Détail Achats'!$U239*19%,0)</f>
        <v>0</v>
      </c>
      <c r="W239" s="20">
        <f t="shared" si="17"/>
        <v>0</v>
      </c>
      <c r="X239" s="25" t="str">
        <f>IF('Détail Achats'!$Q239&lt;&gt;"",'Détail Achats'!$Q239+30,"")</f>
        <v/>
      </c>
    </row>
    <row r="240" spans="1:24" x14ac:dyDescent="0.25">
      <c r="A240" s="27"/>
      <c r="B240" s="10"/>
      <c r="C240" s="11"/>
      <c r="D240" s="12"/>
      <c r="E240" s="12"/>
      <c r="F240" s="13"/>
      <c r="G240" s="14"/>
      <c r="H240" s="13"/>
      <c r="I240" s="14"/>
      <c r="J240" s="15"/>
      <c r="K240" s="15"/>
      <c r="L240" s="15"/>
      <c r="M240" s="15"/>
      <c r="N240" s="13"/>
      <c r="O240" s="14"/>
      <c r="P240" s="13"/>
      <c r="Q240" s="14"/>
      <c r="R240" s="12">
        <v>2.54</v>
      </c>
      <c r="S240" s="16" t="s">
        <v>42</v>
      </c>
      <c r="T240" s="16"/>
      <c r="U240" s="12">
        <f t="shared" si="16"/>
        <v>0</v>
      </c>
      <c r="V240" s="12">
        <f>IF('Détail Achats'!$S240="DA",'Détail Achats'!$U240*19%,0)</f>
        <v>0</v>
      </c>
      <c r="W240" s="12">
        <f t="shared" si="17"/>
        <v>0</v>
      </c>
      <c r="X240" s="17" t="str">
        <f>IF('Détail Achats'!$Q240&lt;&gt;"",'Détail Achats'!$Q240+30,"")</f>
        <v/>
      </c>
    </row>
    <row r="241" spans="1:24" x14ac:dyDescent="0.25">
      <c r="A241" s="26"/>
      <c r="B241" s="18"/>
      <c r="C241" s="19"/>
      <c r="D241" s="20"/>
      <c r="E241" s="20"/>
      <c r="F241" s="21"/>
      <c r="G241" s="22"/>
      <c r="H241" s="21"/>
      <c r="I241" s="22"/>
      <c r="J241" s="23"/>
      <c r="K241" s="23"/>
      <c r="L241" s="23"/>
      <c r="M241" s="53"/>
      <c r="N241" s="21"/>
      <c r="O241" s="22"/>
      <c r="P241" s="21"/>
      <c r="Q241" s="22"/>
      <c r="R241" s="20">
        <v>600</v>
      </c>
      <c r="S241" s="24" t="s">
        <v>42</v>
      </c>
      <c r="T241" s="24"/>
      <c r="U241" s="12">
        <f t="shared" si="16"/>
        <v>0</v>
      </c>
      <c r="V241" s="20">
        <f>IF('Détail Achats'!$S241="DA",'Détail Achats'!$U241*19%,0)</f>
        <v>0</v>
      </c>
      <c r="W241" s="20">
        <f t="shared" si="17"/>
        <v>0</v>
      </c>
      <c r="X241" s="25" t="str">
        <f>IF('Détail Achats'!$Q241&lt;&gt;"",'Détail Achats'!$Q241+30,"")</f>
        <v/>
      </c>
    </row>
    <row r="242" spans="1:24" x14ac:dyDescent="0.25">
      <c r="A242" s="27"/>
      <c r="B242" s="10"/>
      <c r="C242" s="11"/>
      <c r="D242" s="12"/>
      <c r="E242" s="12"/>
      <c r="F242" s="13"/>
      <c r="G242" s="14"/>
      <c r="H242" s="13"/>
      <c r="I242" s="14"/>
      <c r="J242" s="15"/>
      <c r="K242" s="15"/>
      <c r="L242" s="15"/>
      <c r="M242" s="15"/>
      <c r="N242" s="13"/>
      <c r="O242" s="14"/>
      <c r="P242" s="13"/>
      <c r="Q242" s="14"/>
      <c r="R242" s="12">
        <v>1820</v>
      </c>
      <c r="S242" s="16" t="s">
        <v>42</v>
      </c>
      <c r="T242" s="16"/>
      <c r="U242" s="12">
        <f t="shared" si="16"/>
        <v>0</v>
      </c>
      <c r="V242" s="12">
        <f>IF('Détail Achats'!$S242="DA",'Détail Achats'!$U242*19%,0)</f>
        <v>0</v>
      </c>
      <c r="W242" s="12">
        <f t="shared" si="17"/>
        <v>0</v>
      </c>
      <c r="X242" s="17" t="str">
        <f>IF('Détail Achats'!$Q242&lt;&gt;"",'Détail Achats'!$Q242+30,"")</f>
        <v/>
      </c>
    </row>
    <row r="243" spans="1:24" x14ac:dyDescent="0.25">
      <c r="A243" s="26"/>
      <c r="B243" s="18"/>
      <c r="C243" s="19"/>
      <c r="D243" s="20"/>
      <c r="E243" s="20"/>
      <c r="F243" s="21"/>
      <c r="G243" s="22"/>
      <c r="H243" s="21"/>
      <c r="I243" s="22"/>
      <c r="J243" s="23"/>
      <c r="K243" s="23"/>
      <c r="L243" s="23"/>
      <c r="M243" s="23"/>
      <c r="N243" s="21"/>
      <c r="O243" s="22"/>
      <c r="P243" s="21"/>
      <c r="Q243" s="22"/>
      <c r="R243" s="20">
        <v>0.6</v>
      </c>
      <c r="S243" s="24" t="s">
        <v>42</v>
      </c>
      <c r="T243" s="24"/>
      <c r="U243" s="12">
        <f t="shared" si="16"/>
        <v>0</v>
      </c>
      <c r="V243" s="20">
        <f>IF('Détail Achats'!$S243="DA",'Détail Achats'!$U243*19%,0)</f>
        <v>0</v>
      </c>
      <c r="W243" s="20">
        <f t="shared" si="17"/>
        <v>0</v>
      </c>
      <c r="X243" s="25" t="str">
        <f>IF('Détail Achats'!$Q243&lt;&gt;"",'Détail Achats'!$Q243+30,"")</f>
        <v/>
      </c>
    </row>
    <row r="244" spans="1:24" x14ac:dyDescent="0.25">
      <c r="A244" s="27"/>
      <c r="B244" s="10"/>
      <c r="C244" s="11"/>
      <c r="D244" s="12"/>
      <c r="E244" s="12"/>
      <c r="F244" s="13"/>
      <c r="G244" s="14"/>
      <c r="H244" s="13"/>
      <c r="I244" s="14"/>
      <c r="J244" s="15"/>
      <c r="K244" s="15"/>
      <c r="L244" s="15"/>
      <c r="M244" s="15"/>
      <c r="N244" s="13"/>
      <c r="O244" s="14"/>
      <c r="P244" s="13"/>
      <c r="Q244" s="14"/>
      <c r="R244" s="12">
        <v>0.6</v>
      </c>
      <c r="S244" s="16" t="s">
        <v>42</v>
      </c>
      <c r="T244" s="16"/>
      <c r="U244" s="12">
        <f t="shared" si="16"/>
        <v>0</v>
      </c>
      <c r="V244" s="12">
        <f>IF('Détail Achats'!$S244="DA",'Détail Achats'!$U244*19%,0)</f>
        <v>0</v>
      </c>
      <c r="W244" s="12">
        <f t="shared" si="17"/>
        <v>0</v>
      </c>
      <c r="X244" s="17" t="str">
        <f>IF('Détail Achats'!$Q244&lt;&gt;"",'Détail Achats'!$Q244+30,"")</f>
        <v/>
      </c>
    </row>
    <row r="245" spans="1:24" x14ac:dyDescent="0.25">
      <c r="A245" s="26"/>
      <c r="B245" s="18"/>
      <c r="C245" s="19"/>
      <c r="D245" s="20"/>
      <c r="E245" s="20"/>
      <c r="F245" s="21"/>
      <c r="G245" s="22"/>
      <c r="H245" s="21"/>
      <c r="I245" s="22"/>
      <c r="J245" s="23"/>
      <c r="K245" s="23"/>
      <c r="L245" s="23"/>
      <c r="M245" s="23"/>
      <c r="N245" s="21"/>
      <c r="O245" s="22"/>
      <c r="P245" s="21" t="s">
        <v>97</v>
      </c>
      <c r="Q245" s="22">
        <v>43166</v>
      </c>
      <c r="R245" s="20">
        <v>169</v>
      </c>
      <c r="S245" s="24" t="s">
        <v>74</v>
      </c>
      <c r="T245" s="24"/>
      <c r="U245" s="20">
        <f t="shared" si="16"/>
        <v>0</v>
      </c>
      <c r="V245" s="20">
        <f>IF('Détail Achats'!$S245="DA",'Détail Achats'!$U245*19%,0)</f>
        <v>0</v>
      </c>
      <c r="W245" s="20">
        <f t="shared" si="17"/>
        <v>0</v>
      </c>
      <c r="X245" s="25">
        <f>IF('Détail Achats'!$Q245&lt;&gt;"",'Détail Achats'!$Q245+30,"")</f>
        <v>43196</v>
      </c>
    </row>
    <row r="246" spans="1:24" x14ac:dyDescent="0.25">
      <c r="A246" s="27"/>
      <c r="B246" s="10"/>
      <c r="C246" s="11"/>
      <c r="D246" s="12"/>
      <c r="E246" s="12"/>
      <c r="F246" s="13"/>
      <c r="G246" s="14"/>
      <c r="H246" s="13"/>
      <c r="I246" s="14"/>
      <c r="J246" s="15"/>
      <c r="K246" s="15"/>
      <c r="L246" s="15"/>
      <c r="M246" s="15"/>
      <c r="N246" s="13"/>
      <c r="O246" s="14"/>
      <c r="P246" s="13" t="s">
        <v>97</v>
      </c>
      <c r="Q246" s="14">
        <v>43166</v>
      </c>
      <c r="R246" s="12">
        <v>13.94</v>
      </c>
      <c r="S246" s="16" t="s">
        <v>74</v>
      </c>
      <c r="T246" s="16"/>
      <c r="U246" s="12">
        <f t="shared" si="16"/>
        <v>0</v>
      </c>
      <c r="V246" s="12">
        <f>IF('Détail Achats'!$S246="DA",'Détail Achats'!$U246*19%,0)</f>
        <v>0</v>
      </c>
      <c r="W246" s="12">
        <f t="shared" si="17"/>
        <v>0</v>
      </c>
      <c r="X246" s="17">
        <f>IF('Détail Achats'!$Q246&lt;&gt;"",'Détail Achats'!$Q246+30,"")</f>
        <v>43196</v>
      </c>
    </row>
    <row r="247" spans="1:24" x14ac:dyDescent="0.25">
      <c r="A247" s="26"/>
      <c r="B247" s="18"/>
      <c r="C247" s="19"/>
      <c r="D247" s="20"/>
      <c r="E247" s="20"/>
      <c r="F247" s="21"/>
      <c r="G247" s="22"/>
      <c r="H247" s="21"/>
      <c r="I247" s="22"/>
      <c r="J247" s="23"/>
      <c r="K247" s="23"/>
      <c r="L247" s="23"/>
      <c r="M247" s="23"/>
      <c r="N247" s="21"/>
      <c r="O247" s="22"/>
      <c r="P247" s="21" t="s">
        <v>97</v>
      </c>
      <c r="Q247" s="22">
        <v>43166</v>
      </c>
      <c r="R247" s="20">
        <v>13.94</v>
      </c>
      <c r="S247" s="24" t="s">
        <v>74</v>
      </c>
      <c r="T247" s="24"/>
      <c r="U247" s="20">
        <f t="shared" si="16"/>
        <v>0</v>
      </c>
      <c r="V247" s="20">
        <f>IF('Détail Achats'!$S247="DA",'Détail Achats'!$U247*19%,0)</f>
        <v>0</v>
      </c>
      <c r="W247" s="20">
        <f t="shared" si="17"/>
        <v>0</v>
      </c>
      <c r="X247" s="25">
        <f>IF('Détail Achats'!$Q247&lt;&gt;"",'Détail Achats'!$Q247+30,"")</f>
        <v>43196</v>
      </c>
    </row>
    <row r="248" spans="1:24" x14ac:dyDescent="0.25">
      <c r="A248" s="27"/>
      <c r="B248" s="10"/>
      <c r="C248" s="11"/>
      <c r="D248" s="12"/>
      <c r="E248" s="12"/>
      <c r="F248" s="13"/>
      <c r="G248" s="14"/>
      <c r="H248" s="13"/>
      <c r="I248" s="14"/>
      <c r="J248" s="15"/>
      <c r="K248" s="15"/>
      <c r="L248" s="15"/>
      <c r="M248" s="15"/>
      <c r="N248" s="13"/>
      <c r="O248" s="14"/>
      <c r="P248" s="13" t="s">
        <v>97</v>
      </c>
      <c r="Q248" s="14">
        <v>43166</v>
      </c>
      <c r="R248" s="12">
        <v>13.94</v>
      </c>
      <c r="S248" s="16" t="s">
        <v>74</v>
      </c>
      <c r="T248" s="16"/>
      <c r="U248" s="12">
        <f t="shared" si="16"/>
        <v>0</v>
      </c>
      <c r="V248" s="12">
        <f>IF('Détail Achats'!$S248="DA",'Détail Achats'!$U248*19%,0)</f>
        <v>0</v>
      </c>
      <c r="W248" s="12">
        <f t="shared" si="17"/>
        <v>0</v>
      </c>
      <c r="X248" s="17">
        <f>IF('Détail Achats'!$Q248&lt;&gt;"",'Détail Achats'!$Q248+30,"")</f>
        <v>43196</v>
      </c>
    </row>
    <row r="249" spans="1:24" x14ac:dyDescent="0.25">
      <c r="A249" s="26"/>
      <c r="B249" s="18"/>
      <c r="C249" s="19"/>
      <c r="D249" s="20"/>
      <c r="E249" s="20"/>
      <c r="F249" s="21"/>
      <c r="G249" s="22"/>
      <c r="H249" s="21"/>
      <c r="I249" s="22"/>
      <c r="J249" s="23"/>
      <c r="K249" s="23"/>
      <c r="L249" s="23"/>
      <c r="M249" s="23"/>
      <c r="N249" s="21"/>
      <c r="O249" s="22"/>
      <c r="P249" s="21" t="s">
        <v>97</v>
      </c>
      <c r="Q249" s="22">
        <v>43166</v>
      </c>
      <c r="R249" s="20">
        <v>8.34</v>
      </c>
      <c r="S249" s="24" t="s">
        <v>74</v>
      </c>
      <c r="T249" s="24"/>
      <c r="U249" s="20">
        <f t="shared" si="16"/>
        <v>0</v>
      </c>
      <c r="V249" s="20">
        <f>IF('Détail Achats'!$S249="DA",'Détail Achats'!$U249*19%,0)</f>
        <v>0</v>
      </c>
      <c r="W249" s="20">
        <f t="shared" si="17"/>
        <v>0</v>
      </c>
      <c r="X249" s="25">
        <f>IF('Détail Achats'!$Q249&lt;&gt;"",'Détail Achats'!$Q249+30,"")</f>
        <v>43196</v>
      </c>
    </row>
    <row r="250" spans="1:24" x14ac:dyDescent="0.25">
      <c r="A250" s="27"/>
      <c r="B250" s="10"/>
      <c r="C250" s="11"/>
      <c r="D250" s="12"/>
      <c r="E250" s="12"/>
      <c r="F250" s="13"/>
      <c r="G250" s="14"/>
      <c r="H250" s="13"/>
      <c r="I250" s="14"/>
      <c r="J250" s="15"/>
      <c r="K250" s="15"/>
      <c r="L250" s="15"/>
      <c r="M250" s="15"/>
      <c r="N250" s="13"/>
      <c r="O250" s="14"/>
      <c r="P250" s="13" t="s">
        <v>97</v>
      </c>
      <c r="Q250" s="14">
        <v>43166</v>
      </c>
      <c r="R250" s="12">
        <v>8.34</v>
      </c>
      <c r="S250" s="16" t="s">
        <v>74</v>
      </c>
      <c r="T250" s="16"/>
      <c r="U250" s="12">
        <f t="shared" si="16"/>
        <v>0</v>
      </c>
      <c r="V250" s="12">
        <f>IF('Détail Achats'!$S250="DA",'Détail Achats'!$U250*19%,0)</f>
        <v>0</v>
      </c>
      <c r="W250" s="12">
        <f t="shared" si="17"/>
        <v>0</v>
      </c>
      <c r="X250" s="17">
        <f>IF('Détail Achats'!$Q250&lt;&gt;"",'Détail Achats'!$Q250+30,"")</f>
        <v>43196</v>
      </c>
    </row>
    <row r="251" spans="1:24" x14ac:dyDescent="0.25">
      <c r="A251" s="26"/>
      <c r="B251" s="18"/>
      <c r="C251" s="19"/>
      <c r="D251" s="20"/>
      <c r="E251" s="20"/>
      <c r="F251" s="21"/>
      <c r="G251" s="22"/>
      <c r="H251" s="21"/>
      <c r="I251" s="22"/>
      <c r="J251" s="23"/>
      <c r="K251" s="23"/>
      <c r="L251" s="23"/>
      <c r="M251" s="23"/>
      <c r="N251" s="21"/>
      <c r="O251" s="22"/>
      <c r="P251" s="21" t="s">
        <v>97</v>
      </c>
      <c r="Q251" s="22">
        <v>43166</v>
      </c>
      <c r="R251" s="20">
        <v>8.34</v>
      </c>
      <c r="S251" s="24" t="s">
        <v>74</v>
      </c>
      <c r="T251" s="24"/>
      <c r="U251" s="20">
        <f t="shared" si="16"/>
        <v>0</v>
      </c>
      <c r="V251" s="20">
        <f>IF('Détail Achats'!$S251="DA",'Détail Achats'!$U251*19%,0)</f>
        <v>0</v>
      </c>
      <c r="W251" s="20">
        <f t="shared" si="17"/>
        <v>0</v>
      </c>
      <c r="X251" s="25">
        <f>IF('Détail Achats'!$Q251&lt;&gt;"",'Détail Achats'!$Q251+30,"")</f>
        <v>43196</v>
      </c>
    </row>
    <row r="252" spans="1:24" x14ac:dyDescent="0.25">
      <c r="A252" s="27"/>
      <c r="B252" s="10"/>
      <c r="C252" s="11"/>
      <c r="D252" s="12"/>
      <c r="E252" s="12"/>
      <c r="F252" s="13"/>
      <c r="G252" s="14"/>
      <c r="H252" s="13"/>
      <c r="I252" s="14"/>
      <c r="J252" s="15"/>
      <c r="K252" s="15"/>
      <c r="L252" s="15"/>
      <c r="M252" s="15"/>
      <c r="N252" s="13"/>
      <c r="O252" s="14"/>
      <c r="P252" s="13" t="s">
        <v>97</v>
      </c>
      <c r="Q252" s="14">
        <v>43166</v>
      </c>
      <c r="R252" s="12">
        <v>8.34</v>
      </c>
      <c r="S252" s="16" t="s">
        <v>74</v>
      </c>
      <c r="T252" s="16"/>
      <c r="U252" s="12">
        <f t="shared" si="16"/>
        <v>0</v>
      </c>
      <c r="V252" s="12">
        <f>IF('Détail Achats'!$S252="DA",'Détail Achats'!$U252*19%,0)</f>
        <v>0</v>
      </c>
      <c r="W252" s="12">
        <f t="shared" si="17"/>
        <v>0</v>
      </c>
      <c r="X252" s="17">
        <f>IF('Détail Achats'!$Q252&lt;&gt;"",'Détail Achats'!$Q252+30,"")</f>
        <v>43196</v>
      </c>
    </row>
    <row r="253" spans="1:24" x14ac:dyDescent="0.25">
      <c r="A253" s="26"/>
      <c r="B253" s="18"/>
      <c r="C253" s="19"/>
      <c r="D253" s="20"/>
      <c r="E253" s="20"/>
      <c r="F253" s="21"/>
      <c r="G253" s="22"/>
      <c r="H253" s="21"/>
      <c r="I253" s="22"/>
      <c r="J253" s="23"/>
      <c r="K253" s="23"/>
      <c r="L253" s="23"/>
      <c r="M253" s="23"/>
      <c r="N253" s="21"/>
      <c r="O253" s="22"/>
      <c r="P253" s="21" t="s">
        <v>97</v>
      </c>
      <c r="Q253" s="22">
        <v>43166</v>
      </c>
      <c r="R253" s="20">
        <v>8.34</v>
      </c>
      <c r="S253" s="24" t="s">
        <v>74</v>
      </c>
      <c r="T253" s="24"/>
      <c r="U253" s="20">
        <f t="shared" si="16"/>
        <v>0</v>
      </c>
      <c r="V253" s="20">
        <f>IF('Détail Achats'!$S253="DA",'Détail Achats'!$U253*19%,0)</f>
        <v>0</v>
      </c>
      <c r="W253" s="20">
        <f t="shared" si="17"/>
        <v>0</v>
      </c>
      <c r="X253" s="25">
        <f>IF('Détail Achats'!$Q253&lt;&gt;"",'Détail Achats'!$Q253+30,"")</f>
        <v>43196</v>
      </c>
    </row>
    <row r="254" spans="1:24" x14ac:dyDescent="0.25">
      <c r="A254" s="27"/>
      <c r="B254" s="10"/>
      <c r="C254" s="11"/>
      <c r="D254" s="12"/>
      <c r="E254" s="12"/>
      <c r="F254" s="13"/>
      <c r="G254" s="14"/>
      <c r="H254" s="13"/>
      <c r="I254" s="14"/>
      <c r="J254" s="15"/>
      <c r="K254" s="15"/>
      <c r="L254" s="15"/>
      <c r="M254" s="15"/>
      <c r="N254" s="13"/>
      <c r="O254" s="14"/>
      <c r="P254" s="13" t="s">
        <v>97</v>
      </c>
      <c r="Q254" s="14">
        <v>43166</v>
      </c>
      <c r="R254" s="12">
        <v>8.34</v>
      </c>
      <c r="S254" s="16" t="s">
        <v>74</v>
      </c>
      <c r="T254" s="16"/>
      <c r="U254" s="12">
        <f t="shared" si="16"/>
        <v>0</v>
      </c>
      <c r="V254" s="12">
        <f>IF('Détail Achats'!$S254="DA",'Détail Achats'!$U254*19%,0)</f>
        <v>0</v>
      </c>
      <c r="W254" s="12">
        <f t="shared" si="17"/>
        <v>0</v>
      </c>
      <c r="X254" s="17">
        <f>IF('Détail Achats'!$Q254&lt;&gt;"",'Détail Achats'!$Q254+30,"")</f>
        <v>43196</v>
      </c>
    </row>
    <row r="255" spans="1:24" x14ac:dyDescent="0.25">
      <c r="A255" s="26"/>
      <c r="B255" s="18"/>
      <c r="C255" s="19"/>
      <c r="D255" s="20"/>
      <c r="E255" s="20"/>
      <c r="F255" s="21"/>
      <c r="G255" s="22"/>
      <c r="H255" s="21"/>
      <c r="I255" s="22"/>
      <c r="J255" s="23"/>
      <c r="K255" s="23"/>
      <c r="L255" s="23"/>
      <c r="M255" s="23"/>
      <c r="N255" s="21"/>
      <c r="O255" s="22"/>
      <c r="P255" s="21" t="s">
        <v>97</v>
      </c>
      <c r="Q255" s="22">
        <v>43166</v>
      </c>
      <c r="R255" s="20">
        <v>8.34</v>
      </c>
      <c r="S255" s="24" t="s">
        <v>74</v>
      </c>
      <c r="T255" s="24"/>
      <c r="U255" s="20">
        <f t="shared" si="16"/>
        <v>0</v>
      </c>
      <c r="V255" s="20">
        <f>IF('Détail Achats'!$S255="DA",'Détail Achats'!$U255*19%,0)</f>
        <v>0</v>
      </c>
      <c r="W255" s="20">
        <f t="shared" si="17"/>
        <v>0</v>
      </c>
      <c r="X255" s="25">
        <f>IF('Détail Achats'!$Q255&lt;&gt;"",'Détail Achats'!$Q255+30,"")</f>
        <v>43196</v>
      </c>
    </row>
    <row r="256" spans="1:24" x14ac:dyDescent="0.25">
      <c r="A256" s="27"/>
      <c r="B256" s="10"/>
      <c r="C256" s="11"/>
      <c r="D256" s="12"/>
      <c r="E256" s="12"/>
      <c r="F256" s="13"/>
      <c r="G256" s="14"/>
      <c r="H256" s="13"/>
      <c r="I256" s="14"/>
      <c r="J256" s="15"/>
      <c r="K256" s="15"/>
      <c r="L256" s="15"/>
      <c r="M256" s="15"/>
      <c r="N256" s="13"/>
      <c r="O256" s="14"/>
      <c r="P256" s="13" t="s">
        <v>97</v>
      </c>
      <c r="Q256" s="14">
        <v>43166</v>
      </c>
      <c r="R256" s="12">
        <v>8.34</v>
      </c>
      <c r="S256" s="16" t="s">
        <v>74</v>
      </c>
      <c r="T256" s="16"/>
      <c r="U256" s="12">
        <f t="shared" si="16"/>
        <v>0</v>
      </c>
      <c r="V256" s="12">
        <f>IF('Détail Achats'!$S256="DA",'Détail Achats'!$U256*19%,0)</f>
        <v>0</v>
      </c>
      <c r="W256" s="12">
        <f t="shared" si="17"/>
        <v>0</v>
      </c>
      <c r="X256" s="17">
        <f>IF('Détail Achats'!$Q256&lt;&gt;"",'Détail Achats'!$Q256+30,"")</f>
        <v>43196</v>
      </c>
    </row>
    <row r="257" spans="1:24" x14ac:dyDescent="0.25">
      <c r="A257" s="26"/>
      <c r="B257" s="18"/>
      <c r="C257" s="19"/>
      <c r="D257" s="20"/>
      <c r="E257" s="20"/>
      <c r="F257" s="21"/>
      <c r="G257" s="22"/>
      <c r="H257" s="21"/>
      <c r="I257" s="22"/>
      <c r="J257" s="23"/>
      <c r="K257" s="23"/>
      <c r="L257" s="23"/>
      <c r="M257" s="23"/>
      <c r="N257" s="21"/>
      <c r="O257" s="22"/>
      <c r="P257" s="21" t="s">
        <v>97</v>
      </c>
      <c r="Q257" s="22">
        <v>43166</v>
      </c>
      <c r="R257" s="20">
        <v>8.34</v>
      </c>
      <c r="S257" s="24" t="s">
        <v>74</v>
      </c>
      <c r="T257" s="24"/>
      <c r="U257" s="20">
        <f t="shared" si="16"/>
        <v>0</v>
      </c>
      <c r="V257" s="20">
        <f>IF('Détail Achats'!$S257="DA",'Détail Achats'!$U257*19%,0)</f>
        <v>0</v>
      </c>
      <c r="W257" s="20">
        <f t="shared" si="17"/>
        <v>0</v>
      </c>
      <c r="X257" s="25">
        <f>IF('Détail Achats'!$Q257&lt;&gt;"",'Détail Achats'!$Q257+30,"")</f>
        <v>43196</v>
      </c>
    </row>
    <row r="258" spans="1:24" x14ac:dyDescent="0.25">
      <c r="A258" s="27"/>
      <c r="B258" s="10"/>
      <c r="C258" s="11"/>
      <c r="D258" s="12"/>
      <c r="E258" s="12"/>
      <c r="F258" s="13"/>
      <c r="G258" s="14"/>
      <c r="H258" s="13"/>
      <c r="I258" s="14"/>
      <c r="J258" s="15"/>
      <c r="K258" s="15"/>
      <c r="L258" s="15"/>
      <c r="M258" s="15"/>
      <c r="N258" s="13"/>
      <c r="O258" s="14"/>
      <c r="P258" s="13" t="s">
        <v>97</v>
      </c>
      <c r="Q258" s="14">
        <v>43166</v>
      </c>
      <c r="R258" s="12">
        <v>8.34</v>
      </c>
      <c r="S258" s="16" t="s">
        <v>74</v>
      </c>
      <c r="T258" s="16"/>
      <c r="U258" s="12">
        <f t="shared" si="16"/>
        <v>0</v>
      </c>
      <c r="V258" s="12">
        <f>IF('Détail Achats'!$S258="DA",'Détail Achats'!$U258*19%,0)</f>
        <v>0</v>
      </c>
      <c r="W258" s="12">
        <f t="shared" si="17"/>
        <v>0</v>
      </c>
      <c r="X258" s="17">
        <f>IF('Détail Achats'!$Q258&lt;&gt;"",'Détail Achats'!$Q258+30,"")</f>
        <v>43196</v>
      </c>
    </row>
    <row r="259" spans="1:24" x14ac:dyDescent="0.25">
      <c r="A259" s="26"/>
      <c r="B259" s="18"/>
      <c r="C259" s="19"/>
      <c r="D259" s="20"/>
      <c r="E259" s="20"/>
      <c r="F259" s="21"/>
      <c r="G259" s="22"/>
      <c r="H259" s="21"/>
      <c r="I259" s="22"/>
      <c r="J259" s="23"/>
      <c r="K259" s="23"/>
      <c r="L259" s="23"/>
      <c r="M259" s="23"/>
      <c r="N259" s="21"/>
      <c r="O259" s="22"/>
      <c r="P259" s="21" t="s">
        <v>97</v>
      </c>
      <c r="Q259" s="22">
        <v>43166</v>
      </c>
      <c r="R259" s="20">
        <v>8.34</v>
      </c>
      <c r="S259" s="24" t="s">
        <v>74</v>
      </c>
      <c r="T259" s="24"/>
      <c r="U259" s="20">
        <f t="shared" si="16"/>
        <v>0</v>
      </c>
      <c r="V259" s="20">
        <f>IF('Détail Achats'!$S259="DA",'Détail Achats'!$U259*19%,0)</f>
        <v>0</v>
      </c>
      <c r="W259" s="20">
        <f t="shared" si="17"/>
        <v>0</v>
      </c>
      <c r="X259" s="25">
        <f>IF('Détail Achats'!$Q259&lt;&gt;"",'Détail Achats'!$Q259+30,"")</f>
        <v>43196</v>
      </c>
    </row>
    <row r="260" spans="1:24" x14ac:dyDescent="0.25">
      <c r="A260" s="27"/>
      <c r="B260" s="10"/>
      <c r="C260" s="11"/>
      <c r="D260" s="12"/>
      <c r="E260" s="12"/>
      <c r="F260" s="13"/>
      <c r="G260" s="14"/>
      <c r="H260" s="13"/>
      <c r="I260" s="14"/>
      <c r="J260" s="15"/>
      <c r="K260" s="15"/>
      <c r="L260" s="15"/>
      <c r="M260" s="15"/>
      <c r="N260" s="13"/>
      <c r="O260" s="14"/>
      <c r="P260" s="13" t="s">
        <v>97</v>
      </c>
      <c r="Q260" s="14">
        <v>43166</v>
      </c>
      <c r="R260" s="12">
        <v>8.34</v>
      </c>
      <c r="S260" s="16" t="s">
        <v>74</v>
      </c>
      <c r="T260" s="16"/>
      <c r="U260" s="12">
        <f t="shared" si="16"/>
        <v>0</v>
      </c>
      <c r="V260" s="12">
        <f>IF('Détail Achats'!$S260="DA",'Détail Achats'!$U260*19%,0)</f>
        <v>0</v>
      </c>
      <c r="W260" s="12">
        <f t="shared" si="17"/>
        <v>0</v>
      </c>
      <c r="X260" s="17">
        <f>IF('Détail Achats'!$Q260&lt;&gt;"",'Détail Achats'!$Q260+30,"")</f>
        <v>43196</v>
      </c>
    </row>
    <row r="261" spans="1:24" x14ac:dyDescent="0.25">
      <c r="A261" s="26"/>
      <c r="B261" s="18"/>
      <c r="C261" s="19"/>
      <c r="D261" s="20"/>
      <c r="E261" s="20"/>
      <c r="F261" s="21"/>
      <c r="G261" s="22"/>
      <c r="H261" s="21"/>
      <c r="I261" s="22"/>
      <c r="J261" s="23"/>
      <c r="K261" s="23"/>
      <c r="L261" s="23"/>
      <c r="M261" s="23"/>
      <c r="N261" s="21"/>
      <c r="O261" s="22"/>
      <c r="P261" s="21" t="s">
        <v>97</v>
      </c>
      <c r="Q261" s="22">
        <v>43166</v>
      </c>
      <c r="R261" s="20">
        <v>3640</v>
      </c>
      <c r="S261" s="24" t="s">
        <v>74</v>
      </c>
      <c r="T261" s="24"/>
      <c r="U261" s="20">
        <f t="shared" si="16"/>
        <v>0</v>
      </c>
      <c r="V261" s="20">
        <f>IF('Détail Achats'!$S261="DA",'Détail Achats'!$U261*19%,0)</f>
        <v>0</v>
      </c>
      <c r="W261" s="20">
        <f t="shared" si="17"/>
        <v>0</v>
      </c>
      <c r="X261" s="25">
        <f>IF('Détail Achats'!$Q261&lt;&gt;"",'Détail Achats'!$Q261+30,"")</f>
        <v>43196</v>
      </c>
    </row>
    <row r="262" spans="1:24" x14ac:dyDescent="0.25">
      <c r="A262" s="27"/>
      <c r="B262" s="31"/>
      <c r="C262" s="11"/>
      <c r="D262" s="12"/>
      <c r="E262" s="12"/>
      <c r="F262" s="13"/>
      <c r="G262" s="14"/>
      <c r="H262" s="13"/>
      <c r="I262" s="14"/>
      <c r="J262" s="15"/>
      <c r="K262" s="15"/>
      <c r="L262" s="15"/>
      <c r="M262" s="15"/>
      <c r="N262" s="13"/>
      <c r="O262" s="14"/>
      <c r="P262" s="13" t="s">
        <v>96</v>
      </c>
      <c r="Q262" s="14">
        <v>43167</v>
      </c>
      <c r="R262" s="32">
        <v>92</v>
      </c>
      <c r="S262" s="16" t="s">
        <v>74</v>
      </c>
      <c r="T262" s="16"/>
      <c r="U262" s="12">
        <f>R262*D262</f>
        <v>0</v>
      </c>
      <c r="V262" s="12">
        <f>IF('Détail Achats'!$S262="DA",'Détail Achats'!$U262*19%,0)</f>
        <v>0</v>
      </c>
      <c r="W262" s="12">
        <f t="shared" ref="W262:W272" si="18">V262+U262</f>
        <v>0</v>
      </c>
      <c r="X262" s="17">
        <f>IF('Détail Achats'!$Q262&lt;&gt;"",'Détail Achats'!$Q262+30,"")</f>
        <v>43197</v>
      </c>
    </row>
    <row r="263" spans="1:24" x14ac:dyDescent="0.25">
      <c r="A263" s="26"/>
      <c r="B263" s="33"/>
      <c r="C263" s="19"/>
      <c r="D263" s="20"/>
      <c r="E263" s="20"/>
      <c r="F263" s="21"/>
      <c r="G263" s="22"/>
      <c r="H263" s="21"/>
      <c r="I263" s="22"/>
      <c r="J263" s="23"/>
      <c r="K263" s="23"/>
      <c r="L263" s="23"/>
      <c r="M263" s="23"/>
      <c r="N263" s="21"/>
      <c r="O263" s="22"/>
      <c r="P263" s="21" t="s">
        <v>96</v>
      </c>
      <c r="Q263" s="22">
        <v>43167</v>
      </c>
      <c r="R263" s="34">
        <v>349</v>
      </c>
      <c r="S263" s="24" t="s">
        <v>74</v>
      </c>
      <c r="T263" s="24"/>
      <c r="U263" s="20">
        <f>R263*D263</f>
        <v>0</v>
      </c>
      <c r="V263" s="20">
        <f>IF('Détail Achats'!$S263="DA",'Détail Achats'!$U263*19%,0)</f>
        <v>0</v>
      </c>
      <c r="W263" s="20">
        <f t="shared" si="18"/>
        <v>0</v>
      </c>
      <c r="X263" s="25">
        <f>IF('Détail Achats'!$Q263&lt;&gt;"",'Détail Achats'!$Q263+30,"")</f>
        <v>43197</v>
      </c>
    </row>
    <row r="264" spans="1:24" x14ac:dyDescent="0.25">
      <c r="A264" s="27"/>
      <c r="B264" s="10"/>
      <c r="C264" s="11"/>
      <c r="D264" s="12"/>
      <c r="E264" s="12"/>
      <c r="F264" s="13"/>
      <c r="G264" s="14"/>
      <c r="H264" s="13"/>
      <c r="I264" s="14"/>
      <c r="J264" s="15"/>
      <c r="K264" s="15"/>
      <c r="L264" s="15"/>
      <c r="M264" s="15"/>
      <c r="N264" s="13" t="s">
        <v>105</v>
      </c>
      <c r="O264" s="14">
        <v>43188</v>
      </c>
      <c r="P264" s="13" t="s">
        <v>106</v>
      </c>
      <c r="Q264" s="14">
        <v>43190</v>
      </c>
      <c r="R264" s="12">
        <v>720</v>
      </c>
      <c r="S264" s="16" t="s">
        <v>42</v>
      </c>
      <c r="T264" s="16"/>
      <c r="U264" s="12">
        <f t="shared" ref="U264:U278" si="19">R264*E264</f>
        <v>0</v>
      </c>
      <c r="V264" s="12">
        <f>IF('Détail Achats'!$S264="DA",'Détail Achats'!$U264*19%,0)</f>
        <v>0</v>
      </c>
      <c r="W264" s="12">
        <f t="shared" si="18"/>
        <v>0</v>
      </c>
      <c r="X264" s="17">
        <f>IF('Détail Achats'!$Q264&lt;&gt;"",'Détail Achats'!$Q264+30,"")</f>
        <v>43220</v>
      </c>
    </row>
    <row r="265" spans="1:24" x14ac:dyDescent="0.25">
      <c r="A265" s="26"/>
      <c r="B265" s="18"/>
      <c r="C265" s="19"/>
      <c r="D265" s="20"/>
      <c r="E265" s="20"/>
      <c r="F265" s="21"/>
      <c r="G265" s="22"/>
      <c r="H265" s="21"/>
      <c r="I265" s="22"/>
      <c r="J265" s="23"/>
      <c r="K265" s="23"/>
      <c r="L265" s="23"/>
      <c r="M265" s="23"/>
      <c r="N265" s="21" t="s">
        <v>105</v>
      </c>
      <c r="O265" s="22">
        <v>43188</v>
      </c>
      <c r="P265" s="21" t="s">
        <v>106</v>
      </c>
      <c r="Q265" s="22">
        <v>43190</v>
      </c>
      <c r="R265" s="20">
        <v>448</v>
      </c>
      <c r="S265" s="24" t="s">
        <v>42</v>
      </c>
      <c r="T265" s="24"/>
      <c r="U265" s="20">
        <f t="shared" si="19"/>
        <v>0</v>
      </c>
      <c r="V265" s="20">
        <f>IF('Détail Achats'!$S265="DA",'Détail Achats'!$U265*19%,0)</f>
        <v>0</v>
      </c>
      <c r="W265" s="20">
        <f t="shared" si="18"/>
        <v>0</v>
      </c>
      <c r="X265" s="25">
        <f>IF('Détail Achats'!$Q265&lt;&gt;"",'Détail Achats'!$Q265+30,"")</f>
        <v>43220</v>
      </c>
    </row>
    <row r="266" spans="1:24" x14ac:dyDescent="0.25">
      <c r="A266" s="27"/>
      <c r="B266" s="10"/>
      <c r="C266" s="11"/>
      <c r="D266" s="12"/>
      <c r="E266" s="12"/>
      <c r="F266" s="13"/>
      <c r="G266" s="14"/>
      <c r="H266" s="13"/>
      <c r="I266" s="14"/>
      <c r="J266" s="15"/>
      <c r="K266" s="15"/>
      <c r="L266" s="15"/>
      <c r="M266" s="15"/>
      <c r="N266" s="13" t="s">
        <v>105</v>
      </c>
      <c r="O266" s="14">
        <v>43188</v>
      </c>
      <c r="P266" s="13" t="s">
        <v>106</v>
      </c>
      <c r="Q266" s="14">
        <v>43190</v>
      </c>
      <c r="R266" s="12">
        <v>758.4</v>
      </c>
      <c r="S266" s="16" t="s">
        <v>42</v>
      </c>
      <c r="T266" s="16"/>
      <c r="U266" s="12">
        <f t="shared" si="19"/>
        <v>0</v>
      </c>
      <c r="V266" s="12">
        <f>IF('Détail Achats'!$S266="DA",'Détail Achats'!$U266*19%,0)</f>
        <v>0</v>
      </c>
      <c r="W266" s="12">
        <f t="shared" si="18"/>
        <v>0</v>
      </c>
      <c r="X266" s="17">
        <f>IF('Détail Achats'!$Q266&lt;&gt;"",'Détail Achats'!$Q266+30,"")</f>
        <v>43220</v>
      </c>
    </row>
    <row r="267" spans="1:24" x14ac:dyDescent="0.25">
      <c r="A267" s="26"/>
      <c r="B267" s="18"/>
      <c r="C267" s="19"/>
      <c r="D267" s="20"/>
      <c r="E267" s="20"/>
      <c r="F267" s="21"/>
      <c r="G267" s="22"/>
      <c r="H267" s="21"/>
      <c r="I267" s="22"/>
      <c r="J267" s="23"/>
      <c r="K267" s="23"/>
      <c r="L267" s="23"/>
      <c r="M267" s="23"/>
      <c r="N267" s="21" t="s">
        <v>105</v>
      </c>
      <c r="O267" s="22">
        <v>43188</v>
      </c>
      <c r="P267" s="21" t="s">
        <v>106</v>
      </c>
      <c r="Q267" s="22">
        <v>43190</v>
      </c>
      <c r="R267" s="20">
        <v>1367.84</v>
      </c>
      <c r="S267" s="24" t="s">
        <v>42</v>
      </c>
      <c r="T267" s="24"/>
      <c r="U267" s="20">
        <f t="shared" si="19"/>
        <v>0</v>
      </c>
      <c r="V267" s="20">
        <f>IF('Détail Achats'!$S267="DA",'Détail Achats'!$U267*19%,0)</f>
        <v>0</v>
      </c>
      <c r="W267" s="20">
        <f t="shared" si="18"/>
        <v>0</v>
      </c>
      <c r="X267" s="25">
        <f>IF('Détail Achats'!$Q267&lt;&gt;"",'Détail Achats'!$Q267+30,"")</f>
        <v>43220</v>
      </c>
    </row>
    <row r="268" spans="1:24" x14ac:dyDescent="0.25">
      <c r="A268" s="27"/>
      <c r="B268" s="10"/>
      <c r="C268" s="11"/>
      <c r="D268" s="12"/>
      <c r="E268" s="12"/>
      <c r="F268" s="13"/>
      <c r="G268" s="14"/>
      <c r="H268" s="13"/>
      <c r="I268" s="14"/>
      <c r="J268" s="15"/>
      <c r="K268" s="15"/>
      <c r="L268" s="15"/>
      <c r="M268" s="15"/>
      <c r="N268" s="13"/>
      <c r="O268" s="14"/>
      <c r="P268" s="13"/>
      <c r="Q268" s="14"/>
      <c r="R268" s="12"/>
      <c r="S268" s="16"/>
      <c r="T268" s="16"/>
      <c r="U268" s="12">
        <f t="shared" si="19"/>
        <v>0</v>
      </c>
      <c r="V268" s="12">
        <f>IF('Détail Achats'!$S268="DA",'Détail Achats'!$U268*19%,0)</f>
        <v>0</v>
      </c>
      <c r="W268" s="12">
        <f t="shared" si="18"/>
        <v>0</v>
      </c>
      <c r="X268" s="17" t="str">
        <f>IF('Détail Achats'!$Q268&lt;&gt;"",'Détail Achats'!$Q268+30,"")</f>
        <v/>
      </c>
    </row>
    <row r="269" spans="1:24" x14ac:dyDescent="0.25">
      <c r="A269" s="26"/>
      <c r="B269" s="18"/>
      <c r="C269" s="19"/>
      <c r="D269" s="20"/>
      <c r="E269" s="20"/>
      <c r="F269" s="21"/>
      <c r="G269" s="22"/>
      <c r="H269" s="21"/>
      <c r="I269" s="22"/>
      <c r="J269" s="23"/>
      <c r="K269" s="23"/>
      <c r="L269" s="23"/>
      <c r="M269" s="23"/>
      <c r="N269" s="21"/>
      <c r="O269" s="22"/>
      <c r="P269" s="21"/>
      <c r="Q269" s="22"/>
      <c r="R269" s="20"/>
      <c r="S269" s="24"/>
      <c r="T269" s="24"/>
      <c r="U269" s="20">
        <f t="shared" si="19"/>
        <v>0</v>
      </c>
      <c r="V269" s="20">
        <f>IF('Détail Achats'!$S269="DA",'Détail Achats'!$U269*19%,0)</f>
        <v>0</v>
      </c>
      <c r="W269" s="20">
        <f t="shared" si="18"/>
        <v>0</v>
      </c>
      <c r="X269" s="25" t="str">
        <f>IF('Détail Achats'!$Q269&lt;&gt;"",'Détail Achats'!$Q269+30,"")</f>
        <v/>
      </c>
    </row>
    <row r="270" spans="1:24" x14ac:dyDescent="0.25">
      <c r="A270" s="27"/>
      <c r="B270" s="10"/>
      <c r="C270" s="11"/>
      <c r="D270" s="12"/>
      <c r="E270" s="12"/>
      <c r="F270" s="13"/>
      <c r="G270" s="14"/>
      <c r="H270" s="13"/>
      <c r="I270" s="14"/>
      <c r="J270" s="15"/>
      <c r="K270" s="15"/>
      <c r="L270" s="15"/>
      <c r="M270" s="15"/>
      <c r="N270" s="13"/>
      <c r="O270" s="14"/>
      <c r="P270" s="13"/>
      <c r="Q270" s="14"/>
      <c r="R270" s="12"/>
      <c r="S270" s="16"/>
      <c r="T270" s="16"/>
      <c r="U270" s="12">
        <f t="shared" si="19"/>
        <v>0</v>
      </c>
      <c r="V270" s="12">
        <f>IF('Détail Achats'!$S270="DA",'Détail Achats'!$U270*19%,0)</f>
        <v>0</v>
      </c>
      <c r="W270" s="12">
        <f t="shared" si="18"/>
        <v>0</v>
      </c>
      <c r="X270" s="17" t="str">
        <f>IF('Détail Achats'!$Q270&lt;&gt;"",'Détail Achats'!$Q270+30,"")</f>
        <v/>
      </c>
    </row>
    <row r="271" spans="1:24" x14ac:dyDescent="0.25">
      <c r="A271" s="26"/>
      <c r="B271" s="18"/>
      <c r="C271" s="19"/>
      <c r="D271" s="20"/>
      <c r="E271" s="20"/>
      <c r="F271" s="21"/>
      <c r="G271" s="22"/>
      <c r="H271" s="21"/>
      <c r="I271" s="22"/>
      <c r="J271" s="23"/>
      <c r="K271" s="23"/>
      <c r="L271" s="23"/>
      <c r="M271" s="23"/>
      <c r="N271" s="21" t="s">
        <v>105</v>
      </c>
      <c r="O271" s="22">
        <v>43188</v>
      </c>
      <c r="P271" s="21" t="s">
        <v>106</v>
      </c>
      <c r="Q271" s="22">
        <v>43190</v>
      </c>
      <c r="R271" s="20">
        <v>719.2</v>
      </c>
      <c r="S271" s="24" t="s">
        <v>42</v>
      </c>
      <c r="T271" s="24"/>
      <c r="U271" s="20">
        <f t="shared" si="19"/>
        <v>0</v>
      </c>
      <c r="V271" s="20">
        <f>IF('Détail Achats'!$S271="DA",'Détail Achats'!$U271*19%,0)</f>
        <v>0</v>
      </c>
      <c r="W271" s="20">
        <f t="shared" si="18"/>
        <v>0</v>
      </c>
      <c r="X271" s="25">
        <f>IF('Détail Achats'!$Q271&lt;&gt;"",'Détail Achats'!$Q271+30,"")</f>
        <v>43220</v>
      </c>
    </row>
    <row r="272" spans="1:24" x14ac:dyDescent="0.25">
      <c r="A272" s="27"/>
      <c r="B272" s="10"/>
      <c r="C272" s="11"/>
      <c r="D272" s="12"/>
      <c r="E272" s="12"/>
      <c r="F272" s="13"/>
      <c r="G272" s="14"/>
      <c r="H272" s="13"/>
      <c r="I272" s="14"/>
      <c r="J272" s="15"/>
      <c r="K272" s="15"/>
      <c r="L272" s="15"/>
      <c r="M272" s="15"/>
      <c r="N272" s="13" t="s">
        <v>105</v>
      </c>
      <c r="O272" s="14">
        <v>43188</v>
      </c>
      <c r="P272" s="13" t="s">
        <v>106</v>
      </c>
      <c r="Q272" s="14">
        <v>43190</v>
      </c>
      <c r="R272" s="12">
        <v>1060</v>
      </c>
      <c r="S272" s="16" t="s">
        <v>42</v>
      </c>
      <c r="T272" s="16"/>
      <c r="U272" s="12">
        <f t="shared" si="19"/>
        <v>0</v>
      </c>
      <c r="V272" s="12">
        <f>IF('Détail Achats'!$S272="DA",'Détail Achats'!$U272*19%,0)</f>
        <v>0</v>
      </c>
      <c r="W272" s="12">
        <f t="shared" si="18"/>
        <v>0</v>
      </c>
      <c r="X272" s="17">
        <f>IF('Détail Achats'!$Q272&lt;&gt;"",'Détail Achats'!$Q272+30,"")</f>
        <v>43220</v>
      </c>
    </row>
    <row r="273" spans="1:24" x14ac:dyDescent="0.25">
      <c r="A273" s="26"/>
      <c r="B273" s="18"/>
      <c r="C273" s="19"/>
      <c r="D273" s="20"/>
      <c r="E273" s="20"/>
      <c r="F273" s="21"/>
      <c r="G273" s="22"/>
      <c r="H273" s="21"/>
      <c r="I273" s="22"/>
      <c r="J273" s="23"/>
      <c r="K273" s="23"/>
      <c r="L273" s="23"/>
      <c r="M273" s="23"/>
      <c r="N273" s="21"/>
      <c r="O273" s="22"/>
      <c r="P273" s="21"/>
      <c r="Q273" s="22"/>
      <c r="R273" s="20"/>
      <c r="S273" s="24"/>
      <c r="T273" s="24"/>
      <c r="U273" s="20">
        <f t="shared" si="19"/>
        <v>0</v>
      </c>
      <c r="V273" s="20">
        <f>IF('Détail Achats'!$S273="DA",'Détail Achats'!$U273*19%,0)</f>
        <v>0</v>
      </c>
      <c r="W273" s="20">
        <f t="shared" ref="W273:W279" si="20">V273+U273</f>
        <v>0</v>
      </c>
      <c r="X273" s="25" t="str">
        <f>IF('Détail Achats'!$Q273&lt;&gt;"",'Détail Achats'!$Q273+30,"")</f>
        <v/>
      </c>
    </row>
    <row r="274" spans="1:24" x14ac:dyDescent="0.25">
      <c r="A274" s="27"/>
      <c r="B274" s="10"/>
      <c r="C274" s="11"/>
      <c r="D274" s="12"/>
      <c r="E274" s="12"/>
      <c r="F274" s="13"/>
      <c r="G274" s="14"/>
      <c r="H274" s="13"/>
      <c r="I274" s="14"/>
      <c r="J274" s="15"/>
      <c r="K274" s="15"/>
      <c r="L274" s="15"/>
      <c r="M274" s="15"/>
      <c r="N274" s="13"/>
      <c r="O274" s="14"/>
      <c r="P274" s="13"/>
      <c r="Q274" s="14"/>
      <c r="R274" s="12"/>
      <c r="S274" s="16"/>
      <c r="T274" s="16"/>
      <c r="U274" s="12">
        <f t="shared" si="19"/>
        <v>0</v>
      </c>
      <c r="V274" s="12">
        <f>IF('Détail Achats'!$S274="DA",'Détail Achats'!$U274*19%,0)</f>
        <v>0</v>
      </c>
      <c r="W274" s="12">
        <f t="shared" si="20"/>
        <v>0</v>
      </c>
      <c r="X274" s="17" t="str">
        <f>IF('Détail Achats'!$Q274&lt;&gt;"",'Détail Achats'!$Q274+30,"")</f>
        <v/>
      </c>
    </row>
    <row r="275" spans="1:24" x14ac:dyDescent="0.25">
      <c r="A275" s="26"/>
      <c r="B275" s="18"/>
      <c r="C275" s="19"/>
      <c r="D275" s="20"/>
      <c r="E275" s="20"/>
      <c r="F275" s="21"/>
      <c r="G275" s="22"/>
      <c r="H275" s="21"/>
      <c r="I275" s="22"/>
      <c r="J275" s="23"/>
      <c r="K275" s="23"/>
      <c r="L275" s="23"/>
      <c r="M275" s="23"/>
      <c r="N275" s="21"/>
      <c r="O275" s="22"/>
      <c r="P275" s="21"/>
      <c r="Q275" s="22"/>
      <c r="R275" s="20"/>
      <c r="S275" s="24"/>
      <c r="T275" s="24"/>
      <c r="U275" s="20">
        <f t="shared" si="19"/>
        <v>0</v>
      </c>
      <c r="V275" s="20">
        <f>IF('Détail Achats'!$S275="DA",'Détail Achats'!$U275*19%,0)</f>
        <v>0</v>
      </c>
      <c r="W275" s="20">
        <f t="shared" si="20"/>
        <v>0</v>
      </c>
      <c r="X275" s="25" t="str">
        <f>IF('Détail Achats'!$Q275&lt;&gt;"",'Détail Achats'!$Q275+30,"")</f>
        <v/>
      </c>
    </row>
    <row r="276" spans="1:24" x14ac:dyDescent="0.25">
      <c r="A276" s="27"/>
      <c r="B276" s="10"/>
      <c r="C276" s="11"/>
      <c r="D276" s="12"/>
      <c r="E276" s="12"/>
      <c r="F276" s="13"/>
      <c r="G276" s="14"/>
      <c r="H276" s="13"/>
      <c r="I276" s="14"/>
      <c r="J276" s="15"/>
      <c r="K276" s="15"/>
      <c r="L276" s="15"/>
      <c r="M276" s="15"/>
      <c r="N276" s="13"/>
      <c r="O276" s="14"/>
      <c r="P276" s="13"/>
      <c r="Q276" s="14"/>
      <c r="R276" s="12"/>
      <c r="S276" s="16"/>
      <c r="T276" s="16"/>
      <c r="U276" s="12">
        <f t="shared" si="19"/>
        <v>0</v>
      </c>
      <c r="V276" s="12">
        <f>IF('Détail Achats'!$S276="DA",'Détail Achats'!$U276*19%,0)</f>
        <v>0</v>
      </c>
      <c r="W276" s="12">
        <f t="shared" si="20"/>
        <v>0</v>
      </c>
      <c r="X276" s="17" t="str">
        <f>IF('Détail Achats'!$Q276&lt;&gt;"",'Détail Achats'!$Q276+30,"")</f>
        <v/>
      </c>
    </row>
    <row r="277" spans="1:24" x14ac:dyDescent="0.25">
      <c r="A277" s="26"/>
      <c r="B277" s="18"/>
      <c r="C277" s="19"/>
      <c r="D277" s="20"/>
      <c r="E277" s="20"/>
      <c r="F277" s="21"/>
      <c r="G277" s="22"/>
      <c r="H277" s="21"/>
      <c r="I277" s="22"/>
      <c r="J277" s="23"/>
      <c r="K277" s="23"/>
      <c r="L277" s="23"/>
      <c r="M277" s="23"/>
      <c r="N277" s="21"/>
      <c r="O277" s="22"/>
      <c r="P277" s="21"/>
      <c r="Q277" s="22"/>
      <c r="R277" s="20"/>
      <c r="S277" s="24"/>
      <c r="T277" s="24"/>
      <c r="U277" s="20">
        <f t="shared" si="19"/>
        <v>0</v>
      </c>
      <c r="V277" s="20">
        <f>IF('Détail Achats'!$S277="DA",'Détail Achats'!$U277*19%,0)</f>
        <v>0</v>
      </c>
      <c r="W277" s="20">
        <f t="shared" si="20"/>
        <v>0</v>
      </c>
      <c r="X277" s="25" t="str">
        <f>IF('Détail Achats'!$Q277&lt;&gt;"",'Détail Achats'!$Q277+30,"")</f>
        <v/>
      </c>
    </row>
    <row r="278" spans="1:24" x14ac:dyDescent="0.25">
      <c r="A278" s="27"/>
      <c r="B278" s="10"/>
      <c r="C278" s="11"/>
      <c r="D278" s="12"/>
      <c r="E278" s="12"/>
      <c r="F278" s="13"/>
      <c r="G278" s="14"/>
      <c r="H278" s="13"/>
      <c r="I278" s="14"/>
      <c r="J278" s="15"/>
      <c r="K278" s="15"/>
      <c r="L278" s="15"/>
      <c r="M278" s="15"/>
      <c r="N278" s="13"/>
      <c r="O278" s="14"/>
      <c r="P278" s="13"/>
      <c r="Q278" s="14"/>
      <c r="R278" s="12"/>
      <c r="S278" s="16"/>
      <c r="T278" s="16"/>
      <c r="U278" s="12">
        <f t="shared" si="19"/>
        <v>0</v>
      </c>
      <c r="V278" s="12">
        <f>IF('Détail Achats'!$S278="DA",'Détail Achats'!$U278*19%,0)</f>
        <v>0</v>
      </c>
      <c r="W278" s="12">
        <f t="shared" si="20"/>
        <v>0</v>
      </c>
      <c r="X278" s="17" t="str">
        <f>IF('Détail Achats'!$Q278&lt;&gt;"",'Détail Achats'!$Q278+30,"")</f>
        <v/>
      </c>
    </row>
    <row r="279" spans="1:24" x14ac:dyDescent="0.25">
      <c r="A279" s="26"/>
      <c r="B279" s="18"/>
      <c r="C279" s="19"/>
      <c r="D279" s="20"/>
      <c r="E279" s="20"/>
      <c r="F279" s="21"/>
      <c r="G279" s="22"/>
      <c r="H279" s="21"/>
      <c r="I279" s="22"/>
      <c r="J279" s="23"/>
      <c r="K279" s="23"/>
      <c r="L279" s="23"/>
      <c r="M279" s="23"/>
      <c r="N279" s="21"/>
      <c r="O279" s="22"/>
      <c r="P279" s="21" t="s">
        <v>101</v>
      </c>
      <c r="Q279" s="22">
        <v>43191</v>
      </c>
      <c r="R279" s="20">
        <v>64000</v>
      </c>
      <c r="S279" s="24" t="s">
        <v>42</v>
      </c>
      <c r="T279" s="24"/>
      <c r="U279" s="20">
        <f t="shared" ref="U279:U284" si="21">R279*D279</f>
        <v>0</v>
      </c>
      <c r="V279" s="20">
        <f>IF('Détail Achats'!$S279="DA",'Détail Achats'!$U279*19%,0)</f>
        <v>0</v>
      </c>
      <c r="W279" s="20">
        <f t="shared" si="20"/>
        <v>0</v>
      </c>
      <c r="X279" s="25">
        <f>IF('Détail Achats'!$Q279&lt;&gt;"",'Détail Achats'!$Q279+30,"")</f>
        <v>43221</v>
      </c>
    </row>
    <row r="280" spans="1:24" x14ac:dyDescent="0.25">
      <c r="A280" s="27"/>
      <c r="B280" s="10"/>
      <c r="C280" s="11"/>
      <c r="D280" s="12"/>
      <c r="E280" s="12"/>
      <c r="F280" s="13"/>
      <c r="G280" s="14"/>
      <c r="H280" s="13"/>
      <c r="I280" s="14"/>
      <c r="J280" s="15"/>
      <c r="K280" s="15"/>
      <c r="L280" s="15"/>
      <c r="M280" s="15"/>
      <c r="N280" s="13"/>
      <c r="O280" s="14"/>
      <c r="P280" s="13"/>
      <c r="Q280" s="14"/>
      <c r="R280" s="12"/>
      <c r="S280" s="16"/>
      <c r="T280" s="16"/>
      <c r="U280" s="12">
        <f t="shared" si="21"/>
        <v>0</v>
      </c>
      <c r="V280" s="12">
        <f>IF('Détail Achats'!$S280="DA",'Détail Achats'!$U280*19%,0)</f>
        <v>0</v>
      </c>
      <c r="W280" s="12">
        <f>V280+U280</f>
        <v>0</v>
      </c>
      <c r="X280" s="17" t="str">
        <f>IF('Détail Achats'!$Q280&lt;&gt;"",'Détail Achats'!$Q280+30,"")</f>
        <v/>
      </c>
    </row>
    <row r="281" spans="1:24" x14ac:dyDescent="0.25">
      <c r="A281" s="26"/>
      <c r="B281" s="18"/>
      <c r="C281" s="19"/>
      <c r="D281" s="20"/>
      <c r="E281" s="20"/>
      <c r="F281" s="21"/>
      <c r="G281" s="22"/>
      <c r="H281" s="21"/>
      <c r="I281" s="22"/>
      <c r="J281" s="23"/>
      <c r="K281" s="23"/>
      <c r="L281" s="23"/>
      <c r="M281" s="23"/>
      <c r="N281" s="21" t="s">
        <v>103</v>
      </c>
      <c r="O281" s="22">
        <v>43184</v>
      </c>
      <c r="P281" s="21" t="s">
        <v>104</v>
      </c>
      <c r="Q281" s="22">
        <v>43184</v>
      </c>
      <c r="R281" s="20">
        <v>9450</v>
      </c>
      <c r="S281" s="24" t="s">
        <v>42</v>
      </c>
      <c r="T281" s="24"/>
      <c r="U281" s="20">
        <f t="shared" si="21"/>
        <v>0</v>
      </c>
      <c r="V281" s="20">
        <f>IF('Détail Achats'!$S281="DA",'Détail Achats'!$U281*19%,0)</f>
        <v>0</v>
      </c>
      <c r="W281" s="20">
        <f>V281+U281</f>
        <v>0</v>
      </c>
      <c r="X281" s="25">
        <f>IF('Détail Achats'!$Q281&lt;&gt;"",'Détail Achats'!$Q281+30,"")</f>
        <v>43214</v>
      </c>
    </row>
    <row r="282" spans="1:24" x14ac:dyDescent="0.25">
      <c r="A282" s="27"/>
      <c r="B282" s="10"/>
      <c r="C282" s="11"/>
      <c r="D282" s="12"/>
      <c r="E282" s="12"/>
      <c r="F282" s="13"/>
      <c r="G282" s="14"/>
      <c r="H282" s="13"/>
      <c r="I282" s="14"/>
      <c r="J282" s="15"/>
      <c r="K282" s="15"/>
      <c r="L282" s="15"/>
      <c r="M282" s="15"/>
      <c r="N282" s="13" t="s">
        <v>103</v>
      </c>
      <c r="O282" s="14">
        <v>43184</v>
      </c>
      <c r="P282" s="13" t="s">
        <v>104</v>
      </c>
      <c r="Q282" s="14">
        <v>43184</v>
      </c>
      <c r="R282" s="12">
        <v>15023</v>
      </c>
      <c r="S282" s="16" t="s">
        <v>42</v>
      </c>
      <c r="T282" s="16"/>
      <c r="U282" s="12">
        <f t="shared" si="21"/>
        <v>0</v>
      </c>
      <c r="V282" s="12">
        <f>IF('Détail Achats'!$S282="DA",'Détail Achats'!$U282*19%,0)</f>
        <v>0</v>
      </c>
      <c r="W282" s="12">
        <f>V282+U282</f>
        <v>0</v>
      </c>
      <c r="X282" s="17">
        <f>IF('Détail Achats'!$Q282&lt;&gt;"",'Détail Achats'!$Q282+30,"")</f>
        <v>43214</v>
      </c>
    </row>
    <row r="283" spans="1:24" x14ac:dyDescent="0.25">
      <c r="A283" s="26"/>
      <c r="B283" s="18"/>
      <c r="C283" s="19"/>
      <c r="D283" s="20"/>
      <c r="E283" s="20"/>
      <c r="F283" s="21"/>
      <c r="G283" s="22"/>
      <c r="H283" s="21"/>
      <c r="I283" s="22"/>
      <c r="J283" s="23"/>
      <c r="K283" s="23"/>
      <c r="L283" s="23"/>
      <c r="M283" s="23"/>
      <c r="N283" s="21" t="s">
        <v>105</v>
      </c>
      <c r="O283" s="22">
        <v>43188</v>
      </c>
      <c r="P283" s="21" t="s">
        <v>106</v>
      </c>
      <c r="Q283" s="22">
        <v>43190</v>
      </c>
      <c r="R283" s="20">
        <v>8240</v>
      </c>
      <c r="S283" s="24" t="s">
        <v>42</v>
      </c>
      <c r="T283" s="24"/>
      <c r="U283" s="20">
        <f t="shared" si="21"/>
        <v>0</v>
      </c>
      <c r="V283" s="20">
        <f>IF('Détail Achats'!$S283="DA",'Détail Achats'!$U283*19%,0)</f>
        <v>0</v>
      </c>
      <c r="W283" s="20">
        <f>V283+U283</f>
        <v>0</v>
      </c>
      <c r="X283" s="25">
        <f>IF('Détail Achats'!$Q283&lt;&gt;"",'Détail Achats'!$Q283+30,"")</f>
        <v>43220</v>
      </c>
    </row>
    <row r="284" spans="1:24" x14ac:dyDescent="0.25">
      <c r="A284" s="44"/>
      <c r="B284" s="35"/>
      <c r="C284" s="36"/>
      <c r="D284" s="37"/>
      <c r="E284" s="37"/>
      <c r="F284" s="38"/>
      <c r="G284" s="39"/>
      <c r="H284" s="38"/>
      <c r="I284" s="39"/>
      <c r="J284" s="40"/>
      <c r="K284" s="41"/>
      <c r="L284" s="41"/>
      <c r="M284" s="41"/>
      <c r="N284" s="38"/>
      <c r="O284" s="39"/>
      <c r="P284" s="38"/>
      <c r="Q284" s="39"/>
      <c r="R284" s="37"/>
      <c r="S284" s="42"/>
      <c r="T284" s="42"/>
      <c r="U284" s="37">
        <f t="shared" si="21"/>
        <v>0</v>
      </c>
      <c r="V284" s="37">
        <f>IF('Détail Achats'!$S284="DA",'Détail Achats'!$U284*19%,0)</f>
        <v>0</v>
      </c>
      <c r="W284" s="37">
        <f>V284+U284</f>
        <v>0</v>
      </c>
      <c r="X284" s="43" t="str">
        <f>IF('Détail Achats'!$Q284&lt;&gt;"",'Détail Achats'!$Q284+30,"")</f>
        <v/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autoLine="0" r:id="rId5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1</xdr:col>
                <xdr:colOff>647700</xdr:colOff>
                <xdr:row>0</xdr:row>
                <xdr:rowOff>381000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6"/>
  <sheetViews>
    <sheetView tabSelected="1" workbookViewId="0">
      <selection activeCell="B2" sqref="B2"/>
    </sheetView>
  </sheetViews>
  <sheetFormatPr baseColWidth="10" defaultRowHeight="15" x14ac:dyDescent="0.25"/>
  <cols>
    <col min="1" max="1" width="22.85546875" customWidth="1"/>
    <col min="2" max="4" width="23.5703125" customWidth="1"/>
  </cols>
  <sheetData>
    <row r="1" spans="1:4" ht="18.75" x14ac:dyDescent="0.3">
      <c r="A1" s="48" t="s">
        <v>99</v>
      </c>
      <c r="B1" s="48" t="s">
        <v>15</v>
      </c>
      <c r="C1" s="48" t="s">
        <v>7</v>
      </c>
      <c r="D1" s="48" t="s">
        <v>5</v>
      </c>
    </row>
    <row r="2" spans="1:4" ht="15.75" x14ac:dyDescent="0.25">
      <c r="A2" s="50" t="s">
        <v>93</v>
      </c>
      <c r="B2" s="49">
        <f>SUMPRODUCT(('Détail Achats'!$M$2:$M$1072=$A2)*('Détail Achats'!U$2:U$1072))</f>
        <v>0</v>
      </c>
      <c r="C2" s="49">
        <f>SUMPRODUCT(('Détail Achats'!$M$2:$M$1072=$A2)*('Détail Achats'!V$2:V$1072))</f>
        <v>0</v>
      </c>
      <c r="D2" s="49">
        <f>SUMPRODUCT(('Détail Achats'!$M$2:$M$1072=$A2)*('Détail Achats'!W$2:W$1072))</f>
        <v>0</v>
      </c>
    </row>
    <row r="3" spans="1:4" ht="15.75" x14ac:dyDescent="0.25">
      <c r="A3" s="51" t="s">
        <v>60</v>
      </c>
      <c r="B3" s="49">
        <f>SUMPRODUCT(('Détail Achats'!$M$2:$M$1072=$A3)*('Détail Achats'!U$2:U$1072))</f>
        <v>164346.61000000002</v>
      </c>
      <c r="C3" s="49">
        <f>SUMPRODUCT(('Détail Achats'!$M$2:$M$1072=$A3)*('Détail Achats'!V$2:V$1072))</f>
        <v>31225.855900000002</v>
      </c>
      <c r="D3" s="49">
        <f>SUMPRODUCT(('Détail Achats'!$M$2:$M$1072=$A3)*('Détail Achats'!W$2:W$1072))</f>
        <v>195572.46590000001</v>
      </c>
    </row>
    <row r="4" spans="1:4" ht="15.75" x14ac:dyDescent="0.25">
      <c r="A4" s="51" t="s">
        <v>24</v>
      </c>
      <c r="B4" s="49">
        <f>SUMPRODUCT(('Détail Achats'!$M$2:$M$1072=$A4)*('Détail Achats'!U$2:U$1072))</f>
        <v>4712.3999999999996</v>
      </c>
      <c r="C4" s="49">
        <f>SUMPRODUCT(('Détail Achats'!$M$2:$M$1072=$A4)*('Détail Achats'!V$2:V$1072))</f>
        <v>895.35599999999999</v>
      </c>
      <c r="D4" s="49">
        <f>SUMPRODUCT(('Détail Achats'!$M$2:$M$1072=$A4)*('Détail Achats'!W$2:W$1072))</f>
        <v>5607.7559999999994</v>
      </c>
    </row>
    <row r="5" spans="1:4" ht="15.75" x14ac:dyDescent="0.25">
      <c r="A5" s="51" t="s">
        <v>26</v>
      </c>
      <c r="B5" s="49">
        <f>SUMPRODUCT(('Détail Achats'!$M$2:$M$1072=$A5)*('Détail Achats'!U$2:U$1072))</f>
        <v>153610</v>
      </c>
      <c r="C5" s="49">
        <f>SUMPRODUCT(('Détail Achats'!$M$2:$M$1072=$A5)*('Détail Achats'!V$2:V$1072))</f>
        <v>29185.900000000005</v>
      </c>
      <c r="D5" s="49">
        <f>SUMPRODUCT(('Détail Achats'!$M$2:$M$1072=$A5)*('Détail Achats'!W$2:W$1072))</f>
        <v>182795.9</v>
      </c>
    </row>
    <row r="6" spans="1:4" ht="15.75" x14ac:dyDescent="0.25">
      <c r="A6" s="51" t="s">
        <v>80</v>
      </c>
      <c r="B6" s="49">
        <f>SUMPRODUCT(('Détail Achats'!$M$2:$M$1072=$A6)*('Détail Achats'!U$2:U$1072))</f>
        <v>0</v>
      </c>
      <c r="C6" s="49">
        <f>SUMPRODUCT(('Détail Achats'!$M$2:$M$1072=$A6)*('Détail Achats'!V$2:V$1072))</f>
        <v>0</v>
      </c>
      <c r="D6" s="49">
        <f>SUMPRODUCT(('Détail Achats'!$M$2:$M$1072=$A6)*('Détail Achats'!W$2:W$1072))</f>
        <v>0</v>
      </c>
    </row>
    <row r="7" spans="1:4" ht="15.75" x14ac:dyDescent="0.25">
      <c r="A7" s="51" t="s">
        <v>12</v>
      </c>
      <c r="B7" s="49">
        <f>SUMPRODUCT(('Détail Achats'!$M$2:$M$1072=$A7)*('Détail Achats'!U$2:U$1072))</f>
        <v>1032579.2</v>
      </c>
      <c r="C7" s="49">
        <f>SUMPRODUCT(('Détail Achats'!$M$2:$M$1072=$A7)*('Détail Achats'!V$2:V$1072))</f>
        <v>196190.04799999998</v>
      </c>
      <c r="D7" s="49">
        <f>SUMPRODUCT(('Détail Achats'!$M$2:$M$1072=$A7)*('Détail Achats'!W$2:W$1072))</f>
        <v>1228769.2479999999</v>
      </c>
    </row>
    <row r="8" spans="1:4" ht="15.75" x14ac:dyDescent="0.25">
      <c r="A8" s="51" t="s">
        <v>76</v>
      </c>
      <c r="B8" s="49">
        <f>SUMPRODUCT(('Détail Achats'!$M$2:$M$1072=$A8)*('Détail Achats'!U$2:U$1072))</f>
        <v>0</v>
      </c>
      <c r="C8" s="49">
        <f>SUMPRODUCT(('Détail Achats'!$M$2:$M$1072=$A8)*('Détail Achats'!V$2:V$1072))</f>
        <v>0</v>
      </c>
      <c r="D8" s="49">
        <f>SUMPRODUCT(('Détail Achats'!$M$2:$M$1072=$A8)*('Détail Achats'!W$2:W$1072))</f>
        <v>0</v>
      </c>
    </row>
    <row r="9" spans="1:4" ht="15.75" x14ac:dyDescent="0.25">
      <c r="A9" s="51" t="s">
        <v>82</v>
      </c>
      <c r="B9" s="49">
        <f>SUMPRODUCT(('Détail Achats'!$M$2:$M$1072=$A9)*('Détail Achats'!U$2:U$1072))</f>
        <v>0</v>
      </c>
      <c r="C9" s="49">
        <f>SUMPRODUCT(('Détail Achats'!$M$2:$M$1072=$A9)*('Détail Achats'!V$2:V$1072))</f>
        <v>0</v>
      </c>
      <c r="D9" s="49">
        <f>SUMPRODUCT(('Détail Achats'!$M$2:$M$1072=$A9)*('Détail Achats'!W$2:W$1072))</f>
        <v>0</v>
      </c>
    </row>
    <row r="10" spans="1:4" ht="15.75" x14ac:dyDescent="0.25">
      <c r="A10" s="51" t="s">
        <v>36</v>
      </c>
      <c r="B10" s="49">
        <f>SUMPRODUCT(('Détail Achats'!$M$2:$M$1072=$A10)*('Détail Achats'!U$2:U$1072))</f>
        <v>80000</v>
      </c>
      <c r="C10" s="49">
        <f>SUMPRODUCT(('Détail Achats'!$M$2:$M$1072=$A10)*('Détail Achats'!V$2:V$1072))</f>
        <v>15200</v>
      </c>
      <c r="D10" s="49">
        <f>SUMPRODUCT(('Détail Achats'!$M$2:$M$1072=$A10)*('Détail Achats'!W$2:W$1072))</f>
        <v>95200</v>
      </c>
    </row>
    <row r="11" spans="1:4" ht="15.75" x14ac:dyDescent="0.25">
      <c r="A11" s="51" t="s">
        <v>94</v>
      </c>
      <c r="B11" s="49">
        <f>SUMPRODUCT(('Détail Achats'!$M$2:$M$1072=$A11)*('Détail Achats'!U$2:U$1072))</f>
        <v>0</v>
      </c>
      <c r="C11" s="49">
        <f>SUMPRODUCT(('Détail Achats'!$M$2:$M$1072=$A11)*('Détail Achats'!V$2:V$1072))</f>
        <v>0</v>
      </c>
      <c r="D11" s="49">
        <f>SUMPRODUCT(('Détail Achats'!$M$2:$M$1072=$A11)*('Détail Achats'!W$2:W$1072))</f>
        <v>0</v>
      </c>
    </row>
    <row r="12" spans="1:4" ht="15.75" x14ac:dyDescent="0.25">
      <c r="A12" s="51" t="s">
        <v>55</v>
      </c>
      <c r="B12" s="49">
        <f>SUMPRODUCT(('Détail Achats'!$M$2:$M$1072=$A12)*('Détail Achats'!U$2:U$1072))</f>
        <v>6000</v>
      </c>
      <c r="C12" s="49">
        <f>SUMPRODUCT(('Détail Achats'!$M$2:$M$1072=$A12)*('Détail Achats'!V$2:V$1072))</f>
        <v>1140</v>
      </c>
      <c r="D12" s="49">
        <f>SUMPRODUCT(('Détail Achats'!$M$2:$M$1072=$A12)*('Détail Achats'!W$2:W$1072))</f>
        <v>7140</v>
      </c>
    </row>
    <row r="13" spans="1:4" ht="15.75" x14ac:dyDescent="0.25">
      <c r="A13" s="51" t="s">
        <v>8</v>
      </c>
      <c r="B13" s="49">
        <f>SUMPRODUCT(('Détail Achats'!$M$2:$M$1072=$A13)*('Détail Achats'!U$2:U$1072))</f>
        <v>53500</v>
      </c>
      <c r="C13" s="49">
        <f>SUMPRODUCT(('Détail Achats'!$M$2:$M$1072=$A13)*('Détail Achats'!V$2:V$1072))</f>
        <v>10165</v>
      </c>
      <c r="D13" s="49">
        <f>SUMPRODUCT(('Détail Achats'!$M$2:$M$1072=$A13)*('Détail Achats'!W$2:W$1072))</f>
        <v>63665</v>
      </c>
    </row>
    <row r="14" spans="1:4" ht="15.75" x14ac:dyDescent="0.25">
      <c r="A14" s="51" t="s">
        <v>63</v>
      </c>
      <c r="B14" s="49">
        <f>SUMPRODUCT(('Détail Achats'!$M$2:$M$1072=$A14)*('Détail Achats'!U$2:U$1072))</f>
        <v>68990</v>
      </c>
      <c r="C14" s="49">
        <f>SUMPRODUCT(('Détail Achats'!$M$2:$M$1072=$A14)*('Détail Achats'!V$2:V$1072))</f>
        <v>13108.100000000002</v>
      </c>
      <c r="D14" s="49">
        <f>SUMPRODUCT(('Détail Achats'!$M$2:$M$1072=$A14)*('Détail Achats'!W$2:W$1072))</f>
        <v>82098.100000000006</v>
      </c>
    </row>
    <row r="15" spans="1:4" ht="15.75" x14ac:dyDescent="0.25">
      <c r="A15" s="51" t="s">
        <v>72</v>
      </c>
      <c r="B15" s="49">
        <f>SUMPRODUCT(('Détail Achats'!$M$2:$M$1072=$A15)*('Détail Achats'!U$2:U$1072))</f>
        <v>284622.79499999998</v>
      </c>
      <c r="C15" s="49">
        <f>SUMPRODUCT(('Détail Achats'!$M$2:$M$1072=$A15)*('Détail Achats'!V$2:V$1072))</f>
        <v>0</v>
      </c>
      <c r="D15" s="49">
        <f>SUMPRODUCT(('Détail Achats'!$M$2:$M$1072=$A15)*('Détail Achats'!W$2:W$1072))</f>
        <v>284622.79499999998</v>
      </c>
    </row>
    <row r="16" spans="1:4" ht="15.75" x14ac:dyDescent="0.25">
      <c r="A16" s="51" t="s">
        <v>53</v>
      </c>
      <c r="B16" s="49">
        <f>SUMPRODUCT(('Détail Achats'!$M$2:$M$1072=$A16)*('Détail Achats'!U$2:U$1072))</f>
        <v>105400</v>
      </c>
      <c r="C16" s="49">
        <f>SUMPRODUCT(('Détail Achats'!$M$2:$M$1072=$A16)*('Détail Achats'!V$2:V$1072))</f>
        <v>20026</v>
      </c>
      <c r="D16" s="49">
        <f>SUMPRODUCT(('Détail Achats'!$M$2:$M$1072=$A16)*('Détail Achats'!W$2:W$1072))</f>
        <v>125426</v>
      </c>
    </row>
    <row r="17" spans="1:4" ht="15.75" x14ac:dyDescent="0.25">
      <c r="A17" s="51" t="s">
        <v>92</v>
      </c>
      <c r="B17" s="49">
        <f>SUMPRODUCT(('Détail Achats'!$M$2:$M$1072=$A17)*('Détail Achats'!U$2:U$1072))</f>
        <v>0</v>
      </c>
      <c r="C17" s="49">
        <f>SUMPRODUCT(('Détail Achats'!$M$2:$M$1072=$A17)*('Détail Achats'!V$2:V$1072))</f>
        <v>0</v>
      </c>
      <c r="D17" s="49">
        <f>SUMPRODUCT(('Détail Achats'!$M$2:$M$1072=$A17)*('Détail Achats'!W$2:W$1072))</f>
        <v>0</v>
      </c>
    </row>
    <row r="18" spans="1:4" ht="15.75" x14ac:dyDescent="0.25">
      <c r="A18" s="51" t="s">
        <v>86</v>
      </c>
      <c r="B18" s="49">
        <f>SUMPRODUCT(('Détail Achats'!$M$2:$M$1072=$A18)*('Détail Achats'!U$2:U$1072))</f>
        <v>0</v>
      </c>
      <c r="C18" s="49">
        <f>SUMPRODUCT(('Détail Achats'!$M$2:$M$1072=$A18)*('Détail Achats'!V$2:V$1072))</f>
        <v>0</v>
      </c>
      <c r="D18" s="49">
        <f>SUMPRODUCT(('Détail Achats'!$M$2:$M$1072=$A18)*('Détail Achats'!W$2:W$1072))</f>
        <v>0</v>
      </c>
    </row>
    <row r="19" spans="1:4" ht="15.75" x14ac:dyDescent="0.25">
      <c r="A19" s="51" t="s">
        <v>21</v>
      </c>
      <c r="B19" s="49">
        <f>SUMPRODUCT(('Détail Achats'!$M$2:$M$1072=$A19)*('Détail Achats'!U$2:U$1072))</f>
        <v>198817.4</v>
      </c>
      <c r="C19" s="49">
        <f>SUMPRODUCT(('Détail Achats'!$M$2:$M$1072=$A19)*('Détail Achats'!V$2:V$1072))</f>
        <v>37775.306000000004</v>
      </c>
      <c r="D19" s="49">
        <f>SUMPRODUCT(('Détail Achats'!$M$2:$M$1072=$A19)*('Détail Achats'!W$2:W$1072))</f>
        <v>236592.70600000003</v>
      </c>
    </row>
    <row r="23" spans="1:4" ht="23.25" x14ac:dyDescent="0.35">
      <c r="B23" s="52"/>
    </row>
    <row r="24" spans="1:4" ht="23.25" x14ac:dyDescent="0.35">
      <c r="B24" s="52"/>
    </row>
    <row r="26" spans="1:4" ht="23.25" x14ac:dyDescent="0.35">
      <c r="B26" s="52"/>
    </row>
  </sheetData>
  <sortState ref="A2:A20">
    <sortCondition ref="A2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Détail Achats</vt:lpstr>
      <vt:lpstr>Récap Frs</vt:lpstr>
      <vt:lpstr>TABLEAU1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mb</cp:lastModifiedBy>
  <dcterms:created xsi:type="dcterms:W3CDTF">2018-03-06T09:23:25Z</dcterms:created>
  <dcterms:modified xsi:type="dcterms:W3CDTF">2018-04-04T11:18:37Z</dcterms:modified>
</cp:coreProperties>
</file>