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360" windowHeight="7530" activeTab="1"/>
  </bookViews>
  <sheets>
    <sheet name="Etat du Stock  " sheetId="1" r:id="rId1"/>
    <sheet name="Sortie" sheetId="2" r:id="rId2"/>
    <sheet name="Entrée" sheetId="4" r:id="rId3"/>
  </sheets>
  <definedNames>
    <definedName name="Articles">'Etat du Stock  '!$B$5:$B$100</definedName>
  </definedNames>
  <calcPr calcId="144525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 l="1"/>
  <c r="F8" i="2"/>
  <c r="F9" i="2"/>
  <c r="F10" i="2"/>
  <c r="F11" i="2"/>
  <c r="F12" i="2"/>
  <c r="F13" i="2"/>
  <c r="F14" i="2"/>
  <c r="F15" i="2"/>
  <c r="F16" i="2"/>
  <c r="F6" i="2"/>
  <c r="O6" i="1"/>
  <c r="O5" i="1"/>
  <c r="N6" i="1"/>
  <c r="N5" i="1"/>
  <c r="F6" i="1"/>
  <c r="F7" i="1"/>
  <c r="F8" i="1"/>
  <c r="F5" i="1"/>
  <c r="E6" i="1"/>
  <c r="E7" i="1"/>
  <c r="E8" i="1"/>
  <c r="E5" i="1"/>
  <c r="C7" i="4"/>
  <c r="C8" i="4"/>
  <c r="C9" i="4"/>
  <c r="C10" i="4"/>
  <c r="C11" i="4"/>
  <c r="C6" i="4"/>
  <c r="P6" i="1"/>
  <c r="P5" i="1"/>
  <c r="G6" i="1"/>
  <c r="G7" i="1"/>
  <c r="G8" i="1"/>
  <c r="C12" i="4"/>
  <c r="C14" i="4"/>
  <c r="C15" i="4"/>
  <c r="C16" i="4"/>
  <c r="C17" i="4"/>
  <c r="C18" i="4"/>
  <c r="C19" i="4"/>
  <c r="G5" i="1"/>
</calcChain>
</file>

<file path=xl/sharedStrings.xml><?xml version="1.0" encoding="utf-8"?>
<sst xmlns="http://schemas.openxmlformats.org/spreadsheetml/2006/main" count="50" uniqueCount="28">
  <si>
    <t>Référence</t>
  </si>
  <si>
    <t>Prix de vente</t>
  </si>
  <si>
    <t>Stock Départ</t>
  </si>
  <si>
    <t xml:space="preserve">SORTIE </t>
  </si>
  <si>
    <t>Article</t>
  </si>
  <si>
    <t>Pomme</t>
  </si>
  <si>
    <t>Poire</t>
  </si>
  <si>
    <t>Orange</t>
  </si>
  <si>
    <t>Numéro de commande</t>
  </si>
  <si>
    <t>CO-1</t>
  </si>
  <si>
    <t>ENTREE</t>
  </si>
  <si>
    <t>Date</t>
  </si>
  <si>
    <t>Quantité</t>
  </si>
  <si>
    <t>pomme</t>
  </si>
  <si>
    <t>poire</t>
  </si>
  <si>
    <t>orange</t>
  </si>
  <si>
    <t>Abricot</t>
  </si>
  <si>
    <t>Quantité vendue</t>
  </si>
  <si>
    <t>Pochette</t>
  </si>
  <si>
    <t>Bleue</t>
  </si>
  <si>
    <t>Verte</t>
  </si>
  <si>
    <t>PocBleue</t>
  </si>
  <si>
    <t>PocVerte</t>
  </si>
  <si>
    <t>Stock Actuel</t>
  </si>
  <si>
    <t>Etat du Stock Articles</t>
  </si>
  <si>
    <t>Etat du Stock Pochettes</t>
  </si>
  <si>
    <t>Qté vendue</t>
  </si>
  <si>
    <t>Qté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</si>
</sst>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  <font>
      <sz val="26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8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2" fontId="5" fillId="0" borderId="0" xfId="0" applyNumberFormat="1" applyFont="1" applyAlignment="1">
      <alignment vertical="center"/>
    </xf>
    <xf numFmtId="2" fontId="5" fillId="0" borderId="1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6" name="ShockwaveFlash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5"/>
  <sheetViews>
    <sheetView workbookViewId="0">
      <selection activeCell="A4" sqref="A4"/>
    </sheetView>
  </sheetViews>
  <sheetFormatPr baseColWidth="10" defaultRowHeight="20.100000000000001" customHeight="1" x14ac:dyDescent="0.25"/>
  <cols>
    <col min="1" max="2" width="11.42578125" style="10"/>
    <col min="3" max="3" width="15.28515625" style="13" customWidth="1"/>
    <col min="4" max="6" width="14.42578125" style="9" customWidth="1"/>
    <col min="7" max="9" width="11.42578125" style="9"/>
    <col min="10" max="11" width="11.42578125" style="10"/>
    <col min="12" max="12" width="12.7109375" style="9" bestFit="1" customWidth="1"/>
    <col min="13" max="13" width="12.140625" style="9" bestFit="1" customWidth="1"/>
    <col min="14" max="15" width="12.140625" style="9" customWidth="1"/>
    <col min="16" max="16" width="13.5703125" style="9" bestFit="1" customWidth="1"/>
    <col min="17" max="16384" width="11.42578125" style="9"/>
  </cols>
  <sheetData>
    <row r="2" spans="1:16" ht="20.100000000000001" customHeight="1" x14ac:dyDescent="0.25">
      <c r="A2" s="8" t="s">
        <v>24</v>
      </c>
      <c r="B2" s="8"/>
      <c r="C2" s="8"/>
      <c r="D2" s="8"/>
      <c r="E2" s="8"/>
      <c r="F2" s="8"/>
      <c r="G2" s="8"/>
      <c r="J2" s="8" t="s">
        <v>25</v>
      </c>
      <c r="K2" s="8"/>
      <c r="L2" s="8"/>
      <c r="M2" s="8"/>
      <c r="N2" s="8"/>
      <c r="O2" s="8"/>
      <c r="P2" s="8"/>
    </row>
    <row r="4" spans="1:16" ht="20.100000000000001" customHeight="1" x14ac:dyDescent="0.25">
      <c r="A4" s="12" t="s">
        <v>0</v>
      </c>
      <c r="B4" s="12" t="s">
        <v>4</v>
      </c>
      <c r="C4" s="14" t="s">
        <v>1</v>
      </c>
      <c r="D4" s="12" t="s">
        <v>2</v>
      </c>
      <c r="E4" s="12" t="s">
        <v>27</v>
      </c>
      <c r="F4" s="12" t="s">
        <v>26</v>
      </c>
      <c r="G4" s="12" t="s">
        <v>23</v>
      </c>
      <c r="J4" s="12" t="s">
        <v>0</v>
      </c>
      <c r="K4" s="12" t="s">
        <v>4</v>
      </c>
      <c r="L4" s="12" t="s">
        <v>1</v>
      </c>
      <c r="M4" s="12" t="s">
        <v>2</v>
      </c>
      <c r="N4" s="12" t="s">
        <v>27</v>
      </c>
      <c r="O4" s="12" t="s">
        <v>26</v>
      </c>
      <c r="P4" s="12" t="s">
        <v>23</v>
      </c>
    </row>
    <row r="5" spans="1:16" ht="20.100000000000001" customHeight="1" x14ac:dyDescent="0.25">
      <c r="A5" s="10">
        <v>1</v>
      </c>
      <c r="B5" s="10" t="s">
        <v>5</v>
      </c>
      <c r="C5" s="13">
        <v>1.3</v>
      </c>
      <c r="D5" s="9">
        <v>50</v>
      </c>
      <c r="E5" s="9">
        <f>SUMPRODUCT((Entrée!$B$6:$B$100=B5)*(Entrée!$D$6:$D$100))</f>
        <v>18</v>
      </c>
      <c r="F5" s="9">
        <f>SUMPRODUCT((Sortie!$D$6:$D$100=B5)*(Sortie!$G$6:$G$100))</f>
        <v>5</v>
      </c>
      <c r="G5" s="11">
        <f>D5+SUMPRODUCT((Entrée!$B$6:$B$100=B5)*Entrée!$D$6:$D$100)-SUMPRODUCT((Sortie!$D$6:$D$100=B5)*Sortie!$G$6:$G$100)</f>
        <v>63</v>
      </c>
      <c r="H5" s="5"/>
      <c r="J5" s="10">
        <v>100</v>
      </c>
      <c r="K5" s="10" t="s">
        <v>21</v>
      </c>
      <c r="M5" s="9">
        <v>30</v>
      </c>
      <c r="N5" s="9">
        <f>SUMPRODUCT((Entrée!$B$6:$B$100=K5)*(Entrée!$D$6:$D$100))</f>
        <v>20</v>
      </c>
      <c r="O5" s="9">
        <f>SUMPRODUCT((Sortie!$E$6:$E$100="Bleue")*(Sortie!$G$6:$G$100))</f>
        <v>18</v>
      </c>
      <c r="P5" s="9">
        <f>M5+SUMPRODUCT((Entrée!$B$6:$B$100=K5)*Entrée!$D$6:$D$100)-SUMPRODUCT((Sortie!$E$6:$E$100="Bleue")*Sortie!$G$6:$G$100)</f>
        <v>32</v>
      </c>
    </row>
    <row r="6" spans="1:16" ht="20.100000000000001" customHeight="1" x14ac:dyDescent="0.25">
      <c r="A6" s="10">
        <v>2</v>
      </c>
      <c r="B6" s="10" t="s">
        <v>6</v>
      </c>
      <c r="C6" s="13">
        <v>0.9</v>
      </c>
      <c r="D6" s="9">
        <v>100</v>
      </c>
      <c r="E6" s="9">
        <f>SUMPRODUCT((Entrée!$B$6:$B$100=B6)*(Entrée!$D$6:$D$100))</f>
        <v>60</v>
      </c>
      <c r="F6" s="9">
        <f>SUMPRODUCT((Sortie!$D$6:$D$100=B6)*(Sortie!$G$6:$G$100))</f>
        <v>28</v>
      </c>
      <c r="G6" s="11">
        <f>D6+SUMPRODUCT((Entrée!$B$6:$B$100=B6)*Entrée!$D$6:$D$100)-SUMPRODUCT((Sortie!$D$6:$D$100=B6)*Sortie!$G$6:$G$100)</f>
        <v>132</v>
      </c>
      <c r="H6" s="5"/>
      <c r="J6" s="10">
        <v>101</v>
      </c>
      <c r="K6" s="10" t="s">
        <v>22</v>
      </c>
      <c r="M6" s="9">
        <v>20</v>
      </c>
      <c r="N6" s="9">
        <f>SUMPRODUCT((Entrée!$B$6:$B$100=K6)*(Entrée!$D$6:$D$100))</f>
        <v>15</v>
      </c>
      <c r="O6" s="9">
        <f>SUMPRODUCT((Sortie!$E$6:$E$100="Verte")*(Sortie!$G$6:$G$100))</f>
        <v>30</v>
      </c>
      <c r="P6" s="9">
        <f>M6+SUMPRODUCT((Entrée!$B$6:$B$100=K6)*Entrée!$D$6:$D$100)-SUMPRODUCT((Sortie!$E$6:$E$100="Verte")*Sortie!$G$6:$G$100)</f>
        <v>5</v>
      </c>
    </row>
    <row r="7" spans="1:16" ht="20.100000000000001" customHeight="1" x14ac:dyDescent="0.25">
      <c r="A7" s="10">
        <v>3</v>
      </c>
      <c r="B7" s="10" t="s">
        <v>7</v>
      </c>
      <c r="C7" s="13">
        <v>1.6</v>
      </c>
      <c r="D7" s="9">
        <v>65</v>
      </c>
      <c r="E7" s="9">
        <f>SUMPRODUCT((Entrée!$B$6:$B$100=B7)*(Entrée!$D$6:$D$100))</f>
        <v>10</v>
      </c>
      <c r="F7" s="9">
        <f>SUMPRODUCT((Sortie!$D$6:$D$100=B7)*(Sortie!$G$6:$G$100))</f>
        <v>15</v>
      </c>
      <c r="G7" s="11">
        <f>D7+SUMPRODUCT((Entrée!$B$6:$B$100=B7)*Entrée!$D$6:$D$100)-SUMPRODUCT((Sortie!$D$6:$D$100=B7)*Sortie!$G$6:$G$100)</f>
        <v>60</v>
      </c>
      <c r="H7" s="5"/>
    </row>
    <row r="8" spans="1:16" ht="20.100000000000001" customHeight="1" x14ac:dyDescent="0.25">
      <c r="A8" s="10">
        <v>4</v>
      </c>
      <c r="B8" s="10" t="s">
        <v>16</v>
      </c>
      <c r="C8" s="13">
        <v>1.35</v>
      </c>
      <c r="D8" s="9">
        <v>35</v>
      </c>
      <c r="E8" s="9">
        <f>SUMPRODUCT((Entrée!$B$6:$B$100=B8)*(Entrée!$D$6:$D$100))</f>
        <v>0</v>
      </c>
      <c r="F8" s="9">
        <f>SUMPRODUCT((Sortie!$D$6:$D$100=B8)*(Sortie!$G$6:$G$100))</f>
        <v>0</v>
      </c>
      <c r="G8" s="11">
        <f>D8+SUMPRODUCT((Entrée!$B$6:$B$100=B8)*Entrée!$D$6:$D$100)-SUMPRODUCT((Sortie!$D$6:$D$100=B8)*Sortie!$G$6:$G$100)</f>
        <v>35</v>
      </c>
      <c r="H8" s="5"/>
    </row>
    <row r="9" spans="1:16" ht="20.100000000000001" customHeight="1" x14ac:dyDescent="0.25">
      <c r="G9" s="11"/>
      <c r="H9" s="5"/>
    </row>
    <row r="10" spans="1:16" ht="20.100000000000001" customHeight="1" x14ac:dyDescent="0.25">
      <c r="G10" s="11"/>
    </row>
    <row r="11" spans="1:16" ht="20.100000000000001" customHeight="1" x14ac:dyDescent="0.25">
      <c r="G11" s="11"/>
    </row>
    <row r="12" spans="1:16" ht="20.100000000000001" customHeight="1" x14ac:dyDescent="0.25">
      <c r="G12" s="11"/>
    </row>
    <row r="13" spans="1:16" ht="20.100000000000001" customHeight="1" x14ac:dyDescent="0.25">
      <c r="G13" s="11"/>
    </row>
    <row r="14" spans="1:16" ht="20.100000000000001" customHeight="1" x14ac:dyDescent="0.25">
      <c r="G14" s="11"/>
    </row>
    <row r="15" spans="1:16" ht="20.100000000000001" customHeight="1" x14ac:dyDescent="0.25">
      <c r="G15" s="11"/>
    </row>
  </sheetData>
  <mergeCells count="2">
    <mergeCell ref="A2:G2"/>
    <mergeCell ref="J2: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23"/>
  <sheetViews>
    <sheetView tabSelected="1" workbookViewId="0">
      <selection activeCell="F6" sqref="F6"/>
    </sheetView>
  </sheetViews>
  <sheetFormatPr baseColWidth="10" defaultColWidth="11.42578125" defaultRowHeight="24" customHeight="1" x14ac:dyDescent="0.25"/>
  <cols>
    <col min="1" max="1" width="11.42578125" style="2"/>
    <col min="2" max="3" width="23" style="2" customWidth="1"/>
    <col min="4" max="5" width="11.42578125" style="2"/>
    <col min="6" max="6" width="12.7109375" style="15" customWidth="1"/>
    <col min="7" max="7" width="15.28515625" style="2" customWidth="1"/>
    <col min="8" max="16384" width="11.42578125" style="2"/>
  </cols>
  <sheetData>
    <row r="2" spans="1:9" ht="24" customHeight="1" x14ac:dyDescent="0.25">
      <c r="G2" s="6" t="s">
        <v>3</v>
      </c>
      <c r="H2" s="6"/>
      <c r="I2" s="6"/>
    </row>
    <row r="5" spans="1:9" ht="24" customHeight="1" x14ac:dyDescent="0.25">
      <c r="A5" s="2" t="s">
        <v>11</v>
      </c>
      <c r="B5" s="2" t="s">
        <v>8</v>
      </c>
      <c r="C5" s="2" t="s">
        <v>0</v>
      </c>
      <c r="D5" s="2" t="s">
        <v>4</v>
      </c>
      <c r="E5" s="2" t="s">
        <v>18</v>
      </c>
      <c r="F5" s="15" t="s">
        <v>1</v>
      </c>
      <c r="G5" s="2" t="s">
        <v>17</v>
      </c>
    </row>
    <row r="6" spans="1:9" ht="24" customHeight="1" x14ac:dyDescent="0.25">
      <c r="A6" s="3">
        <v>42617</v>
      </c>
      <c r="B6" s="2" t="s">
        <v>9</v>
      </c>
      <c r="C6" s="2">
        <v>1</v>
      </c>
      <c r="D6" s="4" t="s">
        <v>6</v>
      </c>
      <c r="E6" s="4" t="s">
        <v>19</v>
      </c>
      <c r="F6" s="16">
        <f>IFERROR(VLOOKUP(D6,'Etat du Stock  '!$B$5:$C$100,2,0),"")</f>
        <v>0.9</v>
      </c>
      <c r="G6" s="17">
        <v>3</v>
      </c>
    </row>
    <row r="7" spans="1:9" ht="24" customHeight="1" x14ac:dyDescent="0.25">
      <c r="D7" s="4" t="s">
        <v>6</v>
      </c>
      <c r="E7" s="4" t="s">
        <v>20</v>
      </c>
      <c r="F7" s="16">
        <f>IFERROR(VLOOKUP(D7,'Etat du Stock  '!$B$5:$C$100,2,0),"")</f>
        <v>0.9</v>
      </c>
      <c r="G7" s="17">
        <v>25</v>
      </c>
    </row>
    <row r="8" spans="1:9" ht="24" customHeight="1" x14ac:dyDescent="0.25">
      <c r="D8" s="4" t="s">
        <v>7</v>
      </c>
      <c r="E8" s="4" t="s">
        <v>19</v>
      </c>
      <c r="F8" s="16">
        <f>IFERROR(VLOOKUP(D8,'Etat du Stock  '!$B$5:$C$100,2,0),"")</f>
        <v>1.6</v>
      </c>
      <c r="G8" s="17">
        <v>15</v>
      </c>
    </row>
    <row r="9" spans="1:9" ht="24" customHeight="1" x14ac:dyDescent="0.25">
      <c r="D9" s="4" t="s">
        <v>5</v>
      </c>
      <c r="E9" s="4" t="s">
        <v>20</v>
      </c>
      <c r="F9" s="16">
        <f>IFERROR(VLOOKUP(D9,'Etat du Stock  '!$B$5:$C$100,2,0),"")</f>
        <v>1.3</v>
      </c>
      <c r="G9" s="17">
        <v>5</v>
      </c>
    </row>
    <row r="10" spans="1:9" ht="24" customHeight="1" x14ac:dyDescent="0.25">
      <c r="D10" s="4"/>
      <c r="E10" s="4"/>
      <c r="F10" s="15" t="str">
        <f>IFERROR(VLOOKUP(D10,'Etat du Stock  '!$B$5:$C$100,2,0),"")</f>
        <v/>
      </c>
    </row>
    <row r="11" spans="1:9" ht="24" customHeight="1" x14ac:dyDescent="0.25">
      <c r="D11" s="4"/>
      <c r="E11" s="4"/>
      <c r="F11" s="15" t="str">
        <f>IFERROR(VLOOKUP(D11,'Etat du Stock  '!$B$5:$C$100,2,0),"")</f>
        <v/>
      </c>
    </row>
    <row r="12" spans="1:9" ht="24" customHeight="1" x14ac:dyDescent="0.25">
      <c r="D12" s="4"/>
      <c r="E12" s="4"/>
      <c r="F12" s="15" t="str">
        <f>IFERROR(VLOOKUP(D12,'Etat du Stock  '!$B$5:$C$100,2,0),"")</f>
        <v/>
      </c>
    </row>
    <row r="13" spans="1:9" ht="24" customHeight="1" x14ac:dyDescent="0.25">
      <c r="D13" s="4"/>
      <c r="E13" s="4"/>
      <c r="F13" s="15" t="str">
        <f>IFERROR(VLOOKUP(D13,'Etat du Stock  '!$B$5:$C$100,2,0),"")</f>
        <v/>
      </c>
    </row>
    <row r="14" spans="1:9" ht="24" customHeight="1" x14ac:dyDescent="0.25">
      <c r="D14" s="4"/>
      <c r="E14" s="4"/>
      <c r="F14" s="15" t="str">
        <f>IFERROR(VLOOKUP(D14,'Etat du Stock  '!$B$5:$C$100,2,0),"")</f>
        <v/>
      </c>
    </row>
    <row r="15" spans="1:9" ht="24" customHeight="1" x14ac:dyDescent="0.25">
      <c r="D15" s="4"/>
      <c r="E15" s="4"/>
      <c r="F15" s="15" t="str">
        <f>IFERROR(VLOOKUP(D15,'Etat du Stock  '!$B$5:$C$100,2,0),"")</f>
        <v/>
      </c>
    </row>
    <row r="16" spans="1:9" ht="24" customHeight="1" x14ac:dyDescent="0.25">
      <c r="D16" s="4"/>
      <c r="E16" s="4"/>
      <c r="F16" s="15" t="str">
        <f>IFERROR(VLOOKUP(D16,'Etat du Stock  '!$B$5:$C$100,2,0),"")</f>
        <v/>
      </c>
    </row>
    <row r="17" spans="4:5" ht="24" customHeight="1" x14ac:dyDescent="0.25">
      <c r="D17" s="4"/>
      <c r="E17" s="4"/>
    </row>
    <row r="18" spans="4:5" ht="24" customHeight="1" x14ac:dyDescent="0.25">
      <c r="D18" s="4"/>
      <c r="E18" s="4"/>
    </row>
    <row r="19" spans="4:5" ht="24" customHeight="1" x14ac:dyDescent="0.25">
      <c r="D19" s="4"/>
      <c r="E19" s="4"/>
    </row>
    <row r="20" spans="4:5" ht="24" customHeight="1" x14ac:dyDescent="0.25">
      <c r="D20" s="4"/>
      <c r="E20" s="4"/>
    </row>
    <row r="21" spans="4:5" ht="24" customHeight="1" x14ac:dyDescent="0.25">
      <c r="D21" s="4"/>
      <c r="E21" s="4"/>
    </row>
    <row r="22" spans="4:5" ht="24" customHeight="1" x14ac:dyDescent="0.25">
      <c r="D22" s="4"/>
      <c r="E22" s="4"/>
    </row>
    <row r="23" spans="4:5" ht="24" customHeight="1" x14ac:dyDescent="0.25">
      <c r="D23" s="4"/>
      <c r="E23" s="4"/>
    </row>
  </sheetData>
  <mergeCells count="1">
    <mergeCell ref="G2:I2"/>
  </mergeCells>
  <dataValidations count="1">
    <dataValidation type="list" allowBlank="1" showInputMessage="1" showErrorMessage="1" sqref="D6:D23 E13:E23">
      <formula1>Articles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ShockwaveFlash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6" r:id="rId4" name="ShockwaveFlash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7"/>
  <sheetViews>
    <sheetView workbookViewId="0">
      <selection activeCell="C10" sqref="C10"/>
    </sheetView>
  </sheetViews>
  <sheetFormatPr baseColWidth="10" defaultRowHeight="15" x14ac:dyDescent="0.25"/>
  <cols>
    <col min="1" max="1" width="23.7109375" customWidth="1"/>
  </cols>
  <sheetData>
    <row r="2" spans="1:6" ht="33.75" x14ac:dyDescent="0.5">
      <c r="D2" s="7" t="s">
        <v>10</v>
      </c>
      <c r="E2" s="7"/>
      <c r="F2" s="7"/>
    </row>
    <row r="5" spans="1:6" x14ac:dyDescent="0.25">
      <c r="A5" t="s">
        <v>11</v>
      </c>
      <c r="B5" t="s">
        <v>4</v>
      </c>
      <c r="C5" t="s">
        <v>0</v>
      </c>
      <c r="D5" t="s">
        <v>12</v>
      </c>
    </row>
    <row r="6" spans="1:6" ht="15.75" x14ac:dyDescent="0.25">
      <c r="A6" s="1">
        <v>42615</v>
      </c>
      <c r="B6" t="s">
        <v>5</v>
      </c>
      <c r="C6" s="18">
        <f>IF(B6="PocBleue",100,IF(B6="PocVerte",101,IFERROR(INDEX('Etat du Stock  '!$A$5:$A$100,MATCH(B6,'Etat du Stock  '!$B$5:$B$100,0)),"")))</f>
        <v>1</v>
      </c>
      <c r="D6">
        <v>10</v>
      </c>
    </row>
    <row r="7" spans="1:6" ht="15.75" x14ac:dyDescent="0.25">
      <c r="B7" t="s">
        <v>13</v>
      </c>
      <c r="C7" s="18">
        <f>IF(B7="PocBleue",100,IF(B7="PocVerte",101,IFERROR(INDEX('Etat du Stock  '!$A$5:$A$100,MATCH(B7,'Etat du Stock  '!$B$5:$B$100,0)),"")))</f>
        <v>1</v>
      </c>
      <c r="D7">
        <v>8</v>
      </c>
    </row>
    <row r="8" spans="1:6" ht="15.75" x14ac:dyDescent="0.25">
      <c r="B8" t="s">
        <v>14</v>
      </c>
      <c r="C8" s="18">
        <f>IF(B8="PocBleue",100,IF(B8="PocVerte",101,IFERROR(INDEX('Etat du Stock  '!$A$5:$A$100,MATCH(B8,'Etat du Stock  '!$B$5:$B$100,0)),"")))</f>
        <v>2</v>
      </c>
      <c r="D8">
        <v>60</v>
      </c>
    </row>
    <row r="9" spans="1:6" ht="15.75" x14ac:dyDescent="0.25">
      <c r="B9" t="s">
        <v>15</v>
      </c>
      <c r="C9" s="18">
        <f>IF(B9="PocBleue",100,IF(B9="PocVerte",101,IFERROR(INDEX('Etat du Stock  '!$A$5:$A$100,MATCH(B9,'Etat du Stock  '!$B$5:$B$100,0)),"")))</f>
        <v>3</v>
      </c>
      <c r="D9">
        <v>10</v>
      </c>
    </row>
    <row r="10" spans="1:6" ht="15.75" x14ac:dyDescent="0.25">
      <c r="B10" t="s">
        <v>21</v>
      </c>
      <c r="C10" s="18">
        <f>IF(B10="PocBleue",100,IF(B10="PocVerte",101,IFERROR(INDEX('Etat du Stock  '!$A$5:$A$100,MATCH(B10,'Etat du Stock  '!$B$5:$B$100,0)),"")))</f>
        <v>100</v>
      </c>
      <c r="D10">
        <v>20</v>
      </c>
    </row>
    <row r="11" spans="1:6" ht="15.75" x14ac:dyDescent="0.25">
      <c r="B11" t="s">
        <v>22</v>
      </c>
      <c r="C11" s="18">
        <f>IF(B11="PocBleue",100,IF(B11="PocVerte",101,IFERROR(INDEX('Etat du Stock  '!$A$5:$A$100,MATCH(B11,'Etat du Stock  '!$B$5:$B$100,0)),"")))</f>
        <v>101</v>
      </c>
      <c r="D11">
        <v>15</v>
      </c>
    </row>
    <row r="12" spans="1:6" ht="15.75" x14ac:dyDescent="0.25">
      <c r="C12" s="18" t="str">
        <f>IFERROR(INDEX('Etat du Stock  '!$A$5:$A$100,MATCH(B12,'Etat du Stock  '!$B$5:$B$100,0)),"")</f>
        <v/>
      </c>
    </row>
    <row r="13" spans="1:6" x14ac:dyDescent="0.25">
      <c r="C13" s="19"/>
    </row>
    <row r="14" spans="1:6" ht="15.75" x14ac:dyDescent="0.25">
      <c r="C14" s="18" t="str">
        <f>IFERROR(INDEX('Etat du Stock  '!$A$5:$A$100,MATCH(B14,'Etat du Stock  '!$B$5:$B$100,0)),"")</f>
        <v/>
      </c>
    </row>
    <row r="15" spans="1:6" ht="15.75" x14ac:dyDescent="0.25">
      <c r="C15" s="18" t="str">
        <f>IFERROR(INDEX('Etat du Stock  '!$A$5:$A$100,MATCH(B15,'Etat du Stock  '!$B$5:$B$100,0)),"")</f>
        <v/>
      </c>
    </row>
    <row r="16" spans="1:6" ht="15.75" x14ac:dyDescent="0.25">
      <c r="C16" s="18" t="str">
        <f>IFERROR(INDEX('Etat du Stock  '!$A$5:$A$100,MATCH(B16,'Etat du Stock  '!$B$5:$B$100,0)),"")</f>
        <v/>
      </c>
    </row>
    <row r="17" spans="3:3" ht="15.75" x14ac:dyDescent="0.25">
      <c r="C17" s="18" t="str">
        <f>IFERROR(INDEX('Etat du Stock  '!$A$5:$A$100,MATCH(B17,'Etat du Stock  '!$B$5:$B$100,0)),"")</f>
        <v/>
      </c>
    </row>
    <row r="18" spans="3:3" ht="15.75" x14ac:dyDescent="0.25">
      <c r="C18" s="18" t="str">
        <f>IFERROR(INDEX('Etat du Stock  '!$A$5:$A$100,MATCH(B18,'Etat du Stock  '!$B$5:$B$100,0)),"")</f>
        <v/>
      </c>
    </row>
    <row r="19" spans="3:3" ht="15.75" x14ac:dyDescent="0.25">
      <c r="C19" s="18" t="str">
        <f>IFERROR(INDEX('Etat du Stock  '!$A$5:$A$100,MATCH(B19,'Etat du Stock  '!$B$5:$B$100,0)),"")</f>
        <v/>
      </c>
    </row>
    <row r="20" spans="3:3" x14ac:dyDescent="0.25">
      <c r="C20" s="19"/>
    </row>
    <row r="21" spans="3:3" x14ac:dyDescent="0.25">
      <c r="C21" s="19"/>
    </row>
    <row r="22" spans="3:3" x14ac:dyDescent="0.25">
      <c r="C22" s="19"/>
    </row>
    <row r="23" spans="3:3" x14ac:dyDescent="0.25">
      <c r="C23" s="19"/>
    </row>
    <row r="24" spans="3:3" x14ac:dyDescent="0.25">
      <c r="C24" s="19"/>
    </row>
    <row r="25" spans="3:3" x14ac:dyDescent="0.25">
      <c r="C25" s="19"/>
    </row>
    <row r="26" spans="3:3" x14ac:dyDescent="0.25">
      <c r="C26" s="19"/>
    </row>
    <row r="27" spans="3:3" x14ac:dyDescent="0.25">
      <c r="C27" s="19"/>
    </row>
  </sheetData>
  <mergeCells count="1">
    <mergeCell ref="D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Etat du Stock  </vt:lpstr>
      <vt:lpstr>Sortie</vt:lpstr>
      <vt:lpstr>Entrée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mb</cp:lastModifiedBy>
  <dcterms:created xsi:type="dcterms:W3CDTF">2016-09-03T18:03:40Z</dcterms:created>
  <dcterms:modified xsi:type="dcterms:W3CDTF">2016-09-05T21:28:08Z</dcterms:modified>
</cp:coreProperties>
</file>