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40" yWindow="45" windowWidth="12120" windowHeight="8580" activeTab="1"/>
  </bookViews>
  <sheets>
    <sheet name="Fichiers" sheetId="2" r:id="rId1"/>
    <sheet name="Facture" sheetId="1" r:id="rId2"/>
  </sheets>
  <definedNames>
    <definedName name="articles">Fichiers!$B$3:$F$25</definedName>
    <definedName name="clients">Fichiers!$H$4:$L$11</definedName>
    <definedName name="code">Fichiers!$B$3:$B$25</definedName>
    <definedName name="codes">Fichiers!$H$4:$H$11</definedName>
  </definedNames>
  <calcPr calcId="144525"/>
</workbook>
</file>

<file path=xl/calcChain.xml><?xml version="1.0" encoding="utf-8"?>
<calcChain xmlns="http://schemas.openxmlformats.org/spreadsheetml/2006/main">
  <c r="E7" i="1" l="1"/>
  <c r="E6" i="1"/>
  <c r="E5" i="1"/>
  <c r="F10" i="1"/>
  <c r="F11" i="1"/>
  <c r="F12" i="1"/>
  <c r="F13" i="1"/>
  <c r="F14" i="1"/>
  <c r="F15" i="1"/>
  <c r="F16" i="1"/>
  <c r="F17" i="1"/>
  <c r="F18" i="1"/>
  <c r="F19" i="1"/>
  <c r="J8" i="1"/>
  <c r="E11" i="1"/>
  <c r="E12" i="1"/>
  <c r="E13" i="1"/>
  <c r="E14" i="1"/>
  <c r="E15" i="1"/>
  <c r="E16" i="1"/>
  <c r="E17" i="1"/>
  <c r="E18" i="1"/>
  <c r="E19" i="1"/>
  <c r="E10" i="1"/>
  <c r="H11" i="1"/>
  <c r="G11" i="1"/>
  <c r="I11" i="1" s="1"/>
  <c r="J11" i="1" s="1"/>
  <c r="I13" i="1"/>
  <c r="I14" i="1"/>
  <c r="I15" i="1"/>
  <c r="G12" i="1"/>
  <c r="H12" i="1"/>
  <c r="G10" i="1"/>
  <c r="H10" i="1"/>
  <c r="I16" i="1"/>
  <c r="I17" i="1"/>
  <c r="I18" i="1"/>
  <c r="I19" i="1"/>
  <c r="J13" i="1"/>
  <c r="J14" i="1"/>
  <c r="J15" i="1"/>
  <c r="J16" i="1"/>
  <c r="J17" i="1"/>
  <c r="J18" i="1"/>
  <c r="J19" i="1"/>
  <c r="G13" i="1"/>
  <c r="G14" i="1"/>
  <c r="G15" i="1"/>
  <c r="G16" i="1"/>
  <c r="G17" i="1"/>
  <c r="G18" i="1"/>
  <c r="G19" i="1"/>
  <c r="H13" i="1"/>
  <c r="H14" i="1"/>
  <c r="H15" i="1"/>
  <c r="H16" i="1"/>
  <c r="H17" i="1"/>
  <c r="H18" i="1"/>
  <c r="H19" i="1"/>
  <c r="C11" i="1"/>
  <c r="C12" i="1"/>
  <c r="C13" i="1"/>
  <c r="C14" i="1"/>
  <c r="C15" i="1"/>
  <c r="C16" i="1"/>
  <c r="C17" i="1"/>
  <c r="C18" i="1"/>
  <c r="C19" i="1"/>
  <c r="C10" i="1"/>
  <c r="I12" i="1" l="1"/>
  <c r="J12" i="1" s="1"/>
  <c r="I10" i="1"/>
  <c r="J10" i="1" s="1"/>
  <c r="J20" i="1" l="1"/>
  <c r="J21" i="1"/>
  <c r="J22" i="1" l="1"/>
</calcChain>
</file>

<file path=xl/sharedStrings.xml><?xml version="1.0" encoding="utf-8"?>
<sst xmlns="http://schemas.openxmlformats.org/spreadsheetml/2006/main" count="103" uniqueCount="97">
  <si>
    <t>Article</t>
  </si>
  <si>
    <t>Désignation</t>
  </si>
  <si>
    <t>PU</t>
  </si>
  <si>
    <t>TVA</t>
  </si>
  <si>
    <t>Qté</t>
  </si>
  <si>
    <t>Montant HT</t>
  </si>
  <si>
    <t>Montant TTC</t>
  </si>
  <si>
    <t>FICHIER ARTICLES</t>
  </si>
  <si>
    <t>FICHIER CLIENTS</t>
  </si>
  <si>
    <t>Code</t>
  </si>
  <si>
    <t>Code TVA</t>
  </si>
  <si>
    <t>Adresse 1</t>
  </si>
  <si>
    <t>Ville</t>
  </si>
  <si>
    <t>Prix unitaire tarif</t>
  </si>
  <si>
    <t>% de réduction</t>
  </si>
  <si>
    <t>Prix unitaire net</t>
  </si>
  <si>
    <t>Montant</t>
  </si>
  <si>
    <t xml:space="preserve"> </t>
  </si>
  <si>
    <t xml:space="preserve">Désignation </t>
  </si>
  <si>
    <t>A101</t>
  </si>
  <si>
    <t>Ballon foot</t>
  </si>
  <si>
    <t>A102</t>
  </si>
  <si>
    <t>Ballon basket</t>
  </si>
  <si>
    <t>A103</t>
  </si>
  <si>
    <t>Ballon rugby</t>
  </si>
  <si>
    <t>A104</t>
  </si>
  <si>
    <t>Chronomètre</t>
  </si>
  <si>
    <t>C201</t>
  </si>
  <si>
    <t>Chaussures foot</t>
  </si>
  <si>
    <t>C202</t>
  </si>
  <si>
    <t>Chaussures ski</t>
  </si>
  <si>
    <t>C203</t>
  </si>
  <si>
    <t>Chaussures tennis</t>
  </si>
  <si>
    <t>L301</t>
  </si>
  <si>
    <t>Guide du sport</t>
  </si>
  <si>
    <t>L302</t>
  </si>
  <si>
    <t>Manuel judo (lot de 5)</t>
  </si>
  <si>
    <t>M401</t>
  </si>
  <si>
    <t>Panneau graphite basket</t>
  </si>
  <si>
    <t>M402</t>
  </si>
  <si>
    <t>Plaque mousse</t>
  </si>
  <si>
    <t>M403</t>
  </si>
  <si>
    <t>Banquette murale (le m)</t>
  </si>
  <si>
    <t>V501</t>
  </si>
  <si>
    <t>Jupe tennis</t>
  </si>
  <si>
    <t>V502</t>
  </si>
  <si>
    <t>Polo logo</t>
  </si>
  <si>
    <t>V503</t>
  </si>
  <si>
    <t>Débardeur</t>
  </si>
  <si>
    <t>V504</t>
  </si>
  <si>
    <t>Survêtement RC</t>
  </si>
  <si>
    <t>V505</t>
  </si>
  <si>
    <t>Blouson</t>
  </si>
  <si>
    <t>V506</t>
  </si>
  <si>
    <t>Maillot</t>
  </si>
  <si>
    <t>V507</t>
  </si>
  <si>
    <t>Survêtement V</t>
  </si>
  <si>
    <t>E601</t>
  </si>
  <si>
    <t>Boîte consignée</t>
  </si>
  <si>
    <t>I701</t>
  </si>
  <si>
    <t>Main d'œuvre</t>
  </si>
  <si>
    <t>T801</t>
  </si>
  <si>
    <t>Port forfaitaire</t>
  </si>
  <si>
    <t>ETS BLUN</t>
  </si>
  <si>
    <t>Rue R. Rolland</t>
  </si>
  <si>
    <t>95100 ARGENTEUIL</t>
  </si>
  <si>
    <t>CENTRE SIREL</t>
  </si>
  <si>
    <t>Rue Ordener</t>
  </si>
  <si>
    <t>75018 PARIS</t>
  </si>
  <si>
    <t>STA</t>
  </si>
  <si>
    <t>Forum des Halles</t>
  </si>
  <si>
    <t>75001 PARIS</t>
  </si>
  <si>
    <t>CLUB 2000</t>
  </si>
  <si>
    <t>Rue Toudic</t>
  </si>
  <si>
    <t>75010 PARIS</t>
  </si>
  <si>
    <t>STE INTER</t>
  </si>
  <si>
    <t>Parc Acti-Sud</t>
  </si>
  <si>
    <t>21160 DIJON</t>
  </si>
  <si>
    <t>GYM CLUB</t>
  </si>
  <si>
    <t>Quai de Pothuis</t>
  </si>
  <si>
    <t>95300 PONTOISE</t>
  </si>
  <si>
    <t>MAGASIN CHALET</t>
  </si>
  <si>
    <t>Rue de Chabrol</t>
  </si>
  <si>
    <t>STE DUBOIS</t>
  </si>
  <si>
    <t>Zone centrale</t>
  </si>
  <si>
    <t>95700 ROISSY</t>
  </si>
  <si>
    <t>ARGENTEUIL</t>
  </si>
  <si>
    <t>DIJON</t>
  </si>
  <si>
    <t>PONTOISE</t>
  </si>
  <si>
    <t>ROISSY</t>
  </si>
  <si>
    <t>Taux TVA</t>
  </si>
  <si>
    <t>Remise :</t>
  </si>
  <si>
    <t>5% si quantité commandée est supérieure à 9</t>
  </si>
  <si>
    <t>Prix Vente HT        Année 2010</t>
  </si>
  <si>
    <t>Code client</t>
  </si>
  <si>
    <t>Facture n°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</si>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</sst>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0.0%"/>
  </numFmts>
  <fonts count="11" x14ac:knownFonts="1">
    <font>
      <sz val="10"/>
      <name val="Times New Roman"/>
    </font>
    <font>
      <sz val="10"/>
      <name val="Times New Roman"/>
      <family val="1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indexed="10"/>
      <name val="Arial"/>
      <family val="2"/>
    </font>
    <font>
      <sz val="8"/>
      <color indexed="62"/>
      <name val="Arial"/>
      <family val="2"/>
    </font>
    <font>
      <sz val="8"/>
      <name val="Times New Roman"/>
      <family val="1"/>
    </font>
    <font>
      <sz val="14"/>
      <color indexed="18"/>
      <name val="Arial"/>
      <family val="2"/>
    </font>
    <font>
      <sz val="14"/>
      <color indexed="62"/>
      <name val="Arial"/>
      <family val="2"/>
    </font>
    <font>
      <u/>
      <sz val="14"/>
      <color indexed="12"/>
      <name val="Arial"/>
      <family val="2"/>
    </font>
    <font>
      <sz val="10"/>
      <color theme="3" tint="-0.24997711111789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64"/>
      </top>
      <bottom/>
      <diagonal/>
    </border>
    <border>
      <left style="thin">
        <color indexed="18"/>
      </left>
      <right/>
      <top style="thin">
        <color indexed="18"/>
      </top>
      <bottom/>
      <diagonal/>
    </border>
    <border>
      <left/>
      <right/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 style="thin">
        <color indexed="18"/>
      </left>
      <right/>
      <top/>
      <bottom/>
      <diagonal/>
    </border>
    <border>
      <left/>
      <right style="thin">
        <color indexed="18"/>
      </right>
      <top/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3" fillId="0" borderId="0" xfId="3"/>
    <xf numFmtId="0" fontId="4" fillId="0" borderId="0" xfId="3" applyFont="1" applyAlignment="1">
      <alignment horizontal="centerContinuous"/>
    </xf>
    <xf numFmtId="0" fontId="5" fillId="0" borderId="0" xfId="3" applyFont="1" applyAlignment="1">
      <alignment horizontal="centerContinuous"/>
    </xf>
    <xf numFmtId="4" fontId="5" fillId="0" borderId="0" xfId="3" applyNumberFormat="1" applyFont="1" applyAlignment="1">
      <alignment horizontal="centerContinuous"/>
    </xf>
    <xf numFmtId="0" fontId="5" fillId="0" borderId="0" xfId="3" applyFont="1"/>
    <xf numFmtId="0" fontId="5" fillId="0" borderId="2" xfId="3" applyFont="1" applyBorder="1" applyAlignment="1">
      <alignment horizontal="center" vertical="center" wrapText="1"/>
    </xf>
    <xf numFmtId="4" fontId="5" fillId="0" borderId="2" xfId="3" applyNumberFormat="1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164" fontId="5" fillId="2" borderId="2" xfId="3" applyNumberFormat="1" applyFont="1" applyFill="1" applyBorder="1" applyAlignment="1">
      <alignment horizontal="center"/>
    </xf>
    <xf numFmtId="0" fontId="5" fillId="2" borderId="2" xfId="3" applyFont="1" applyFill="1" applyBorder="1"/>
    <xf numFmtId="2" fontId="5" fillId="2" borderId="2" xfId="3" applyNumberFormat="1" applyFont="1" applyFill="1" applyBorder="1"/>
    <xf numFmtId="1" fontId="5" fillId="2" borderId="2" xfId="3" applyNumberFormat="1" applyFont="1" applyFill="1" applyBorder="1"/>
    <xf numFmtId="165" fontId="5" fillId="2" borderId="2" xfId="4" applyNumberFormat="1" applyFont="1" applyFill="1" applyBorder="1" applyAlignment="1">
      <alignment horizontal="center"/>
    </xf>
    <xf numFmtId="0" fontId="5" fillId="2" borderId="1" xfId="3" applyFont="1" applyFill="1" applyBorder="1" applyAlignment="1">
      <alignment horizontal="center"/>
    </xf>
    <xf numFmtId="0" fontId="5" fillId="2" borderId="3" xfId="3" applyFont="1" applyFill="1" applyBorder="1" applyAlignment="1">
      <alignment horizontal="center"/>
    </xf>
    <xf numFmtId="0" fontId="5" fillId="0" borderId="2" xfId="3" applyFont="1" applyBorder="1" applyAlignment="1">
      <alignment horizontal="center"/>
    </xf>
    <xf numFmtId="0" fontId="5" fillId="2" borderId="2" xfId="3" applyFont="1" applyFill="1" applyBorder="1" applyAlignment="1">
      <alignment horizontal="left"/>
    </xf>
    <xf numFmtId="0" fontId="5" fillId="0" borderId="0" xfId="3" applyFont="1" applyAlignment="1">
      <alignment horizontal="center"/>
    </xf>
    <xf numFmtId="0" fontId="5" fillId="0" borderId="0" xfId="3" applyFont="1" applyAlignment="1">
      <alignment horizontal="left"/>
    </xf>
    <xf numFmtId="0" fontId="5" fillId="2" borderId="2" xfId="3" applyFont="1" applyFill="1" applyBorder="1" applyAlignment="1">
      <alignment horizontal="center"/>
    </xf>
    <xf numFmtId="0" fontId="7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right" vertical="center"/>
    </xf>
    <xf numFmtId="0" fontId="7" fillId="0" borderId="0" xfId="0" applyFont="1" applyAlignment="1" applyProtection="1">
      <alignment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10" fontId="7" fillId="0" borderId="0" xfId="0" applyNumberFormat="1" applyFont="1" applyAlignment="1" applyProtection="1">
      <alignment vertical="center"/>
    </xf>
    <xf numFmtId="0" fontId="7" fillId="0" borderId="5" xfId="0" applyFont="1" applyBorder="1" applyAlignment="1" applyProtection="1">
      <alignment horizontal="center" vertical="center"/>
    </xf>
    <xf numFmtId="0" fontId="7" fillId="0" borderId="7" xfId="0" applyFont="1" applyBorder="1" applyAlignment="1" applyProtection="1">
      <alignment horizontal="right" vertical="center"/>
      <protection locked="0"/>
    </xf>
    <xf numFmtId="0" fontId="7" fillId="0" borderId="10" xfId="0" applyFont="1" applyBorder="1" applyAlignment="1" applyProtection="1">
      <alignment horizontal="center" vertical="center"/>
    </xf>
    <xf numFmtId="14" fontId="7" fillId="0" borderId="12" xfId="0" applyNumberFormat="1" applyFont="1" applyBorder="1" applyAlignment="1" applyProtection="1">
      <alignment horizontal="right" vertical="center"/>
    </xf>
    <xf numFmtId="10" fontId="10" fillId="0" borderId="0" xfId="0" applyNumberFormat="1" applyFont="1"/>
    <xf numFmtId="4" fontId="7" fillId="0" borderId="0" xfId="0" applyNumberFormat="1" applyFont="1" applyAlignment="1" applyProtection="1">
      <alignment vertical="center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left" vertical="center"/>
      <protection hidden="1"/>
    </xf>
    <xf numFmtId="0" fontId="7" fillId="0" borderId="1" xfId="0" applyFont="1" applyBorder="1" applyAlignment="1" applyProtection="1">
      <alignment vertical="center"/>
      <protection hidden="1"/>
    </xf>
    <xf numFmtId="4" fontId="7" fillId="0" borderId="1" xfId="0" applyNumberFormat="1" applyFont="1" applyBorder="1" applyAlignment="1" applyProtection="1">
      <alignment horizontal="right" vertical="center"/>
      <protection hidden="1"/>
    </xf>
    <xf numFmtId="10" fontId="7" fillId="0" borderId="1" xfId="0" applyNumberFormat="1" applyFont="1" applyBorder="1" applyAlignment="1" applyProtection="1">
      <alignment horizontal="center" vertical="center"/>
      <protection hidden="1"/>
    </xf>
    <xf numFmtId="10" fontId="7" fillId="0" borderId="3" xfId="0" applyNumberFormat="1" applyFont="1" applyBorder="1" applyAlignment="1" applyProtection="1">
      <alignment vertical="center"/>
      <protection hidden="1"/>
    </xf>
    <xf numFmtId="4" fontId="7" fillId="0" borderId="1" xfId="0" applyNumberFormat="1" applyFont="1" applyBorder="1" applyAlignment="1" applyProtection="1">
      <alignment vertical="center"/>
      <protection hidden="1"/>
    </xf>
    <xf numFmtId="10" fontId="7" fillId="0" borderId="1" xfId="0" applyNumberFormat="1" applyFont="1" applyBorder="1" applyAlignment="1" applyProtection="1">
      <alignment horizontal="right" vertical="center"/>
      <protection hidden="1"/>
    </xf>
    <xf numFmtId="10" fontId="7" fillId="0" borderId="1" xfId="0" applyNumberFormat="1" applyFont="1" applyBorder="1" applyAlignment="1" applyProtection="1">
      <alignment vertical="center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right" vertical="center"/>
      <protection hidden="1"/>
    </xf>
    <xf numFmtId="0" fontId="7" fillId="0" borderId="0" xfId="0" applyFont="1" applyAlignment="1" applyProtection="1">
      <alignment vertical="center"/>
      <protection hidden="1"/>
    </xf>
    <xf numFmtId="10" fontId="7" fillId="0" borderId="0" xfId="0" applyNumberFormat="1" applyFont="1" applyBorder="1" applyAlignment="1" applyProtection="1">
      <alignment vertical="center"/>
      <protection hidden="1"/>
    </xf>
    <xf numFmtId="0" fontId="7" fillId="0" borderId="5" xfId="0" applyFont="1" applyBorder="1" applyAlignment="1" applyProtection="1">
      <alignment horizontal="left" vertical="center"/>
      <protection hidden="1"/>
    </xf>
    <xf numFmtId="0" fontId="7" fillId="0" borderId="6" xfId="0" applyFont="1" applyBorder="1" applyAlignment="1" applyProtection="1">
      <alignment vertical="center"/>
      <protection hidden="1"/>
    </xf>
    <xf numFmtId="4" fontId="7" fillId="0" borderId="7" xfId="0" applyNumberFormat="1" applyFont="1" applyBorder="1" applyAlignment="1" applyProtection="1">
      <alignment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10" fontId="7" fillId="0" borderId="0" xfId="0" applyNumberFormat="1" applyFont="1" applyBorder="1" applyAlignment="1" applyProtection="1">
      <alignment horizontal="right" vertical="center"/>
      <protection hidden="1"/>
    </xf>
    <xf numFmtId="4" fontId="7" fillId="0" borderId="9" xfId="0" applyNumberFormat="1" applyFont="1" applyBorder="1" applyAlignment="1" applyProtection="1">
      <alignment vertical="center"/>
      <protection hidden="1"/>
    </xf>
    <xf numFmtId="0" fontId="9" fillId="0" borderId="0" xfId="1" applyFont="1" applyAlignment="1" applyProtection="1">
      <alignment vertical="center"/>
      <protection hidden="1"/>
    </xf>
    <xf numFmtId="0" fontId="7" fillId="0" borderId="0" xfId="0" applyFont="1" applyBorder="1" applyAlignment="1" applyProtection="1">
      <alignment vertical="center"/>
      <protection hidden="1"/>
    </xf>
    <xf numFmtId="4" fontId="7" fillId="0" borderId="0" xfId="0" applyNumberFormat="1" applyFont="1" applyBorder="1" applyAlignment="1" applyProtection="1">
      <alignment vertical="center"/>
      <protection hidden="1"/>
    </xf>
    <xf numFmtId="0" fontId="7" fillId="0" borderId="10" xfId="0" applyFont="1" applyBorder="1" applyAlignment="1" applyProtection="1">
      <alignment horizontal="left" vertical="center"/>
      <protection hidden="1"/>
    </xf>
    <xf numFmtId="0" fontId="7" fillId="0" borderId="11" xfId="0" applyFont="1" applyBorder="1" applyAlignment="1" applyProtection="1">
      <alignment vertical="center"/>
      <protection hidden="1"/>
    </xf>
    <xf numFmtId="4" fontId="7" fillId="0" borderId="12" xfId="0" applyNumberFormat="1" applyFont="1" applyBorder="1" applyAlignment="1" applyProtection="1">
      <alignment vertical="center"/>
      <protection hidden="1"/>
    </xf>
    <xf numFmtId="4" fontId="8" fillId="0" borderId="1" xfId="2" applyNumberFormat="1" applyFont="1" applyBorder="1" applyAlignment="1" applyProtection="1">
      <alignment horizontal="center" vertical="center" wrapText="1"/>
      <protection hidden="1"/>
    </xf>
    <xf numFmtId="9" fontId="8" fillId="0" borderId="4" xfId="4" applyNumberFormat="1" applyFont="1" applyBorder="1" applyAlignment="1" applyProtection="1">
      <alignment horizontal="center" vertical="center" wrapText="1"/>
      <protection hidden="1"/>
    </xf>
    <xf numFmtId="4" fontId="8" fillId="0" borderId="13" xfId="2" applyNumberFormat="1" applyFont="1" applyBorder="1" applyAlignment="1" applyProtection="1">
      <alignment horizontal="center" vertical="center" wrapText="1"/>
      <protection hidden="1"/>
    </xf>
    <xf numFmtId="4" fontId="8" fillId="0" borderId="14" xfId="2" applyNumberFormat="1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vertical="center"/>
      <protection locked="0"/>
    </xf>
  </cellXfs>
  <cellStyles count="5">
    <cellStyle name="Lien hypertexte" xfId="1" builtinId="8"/>
    <cellStyle name="Normal" xfId="0" builtinId="0"/>
    <cellStyle name="Normal_facture" xfId="2"/>
    <cellStyle name="Normal_Feuil1" xfId="3"/>
    <cellStyle name="Pourcentage" xfId="4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2</xdr:col>
          <xdr:colOff>1152525</xdr:colOff>
          <xdr:row>7</xdr:row>
          <xdr:rowOff>0</xdr:rowOff>
        </xdr:to>
        <xdr:sp macro="" textlink="">
          <xdr:nvSpPr>
            <xdr:cNvPr id="1075" name="ShockwaveFlash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L30"/>
  <sheetViews>
    <sheetView showGridLines="0" workbookViewId="0">
      <selection activeCell="F26" sqref="F26"/>
    </sheetView>
  </sheetViews>
  <sheetFormatPr baseColWidth="10" defaultRowHeight="12.75" x14ac:dyDescent="0.2"/>
  <cols>
    <col min="3" max="3" width="21.1640625" bestFit="1" customWidth="1"/>
    <col min="9" max="9" width="16.5" bestFit="1" customWidth="1"/>
    <col min="10" max="10" width="19.1640625" customWidth="1"/>
    <col min="11" max="11" width="17.33203125" bestFit="1" customWidth="1"/>
    <col min="12" max="12" width="11.6640625" bestFit="1" customWidth="1"/>
  </cols>
  <sheetData>
    <row r="2" spans="1:12" ht="14.25" x14ac:dyDescent="0.2">
      <c r="A2" s="1"/>
      <c r="B2" s="2" t="s">
        <v>7</v>
      </c>
      <c r="C2" s="3"/>
      <c r="D2" s="4"/>
      <c r="E2" s="4"/>
      <c r="F2" s="5"/>
      <c r="G2" s="5"/>
      <c r="H2" s="2" t="s">
        <v>8</v>
      </c>
      <c r="I2" s="3"/>
      <c r="J2" s="3"/>
      <c r="K2" s="3"/>
      <c r="L2" s="5"/>
    </row>
    <row r="3" spans="1:12" ht="33.75" x14ac:dyDescent="0.2">
      <c r="A3" s="1"/>
      <c r="B3" s="6" t="s">
        <v>9</v>
      </c>
      <c r="C3" s="6" t="s">
        <v>18</v>
      </c>
      <c r="D3" s="7" t="s">
        <v>93</v>
      </c>
      <c r="E3" s="7" t="s">
        <v>10</v>
      </c>
      <c r="F3" s="6" t="s">
        <v>90</v>
      </c>
      <c r="G3" s="8"/>
      <c r="H3" s="6" t="s">
        <v>9</v>
      </c>
      <c r="I3" s="7" t="s">
        <v>11</v>
      </c>
      <c r="J3" s="7"/>
      <c r="K3" s="6" t="s">
        <v>12</v>
      </c>
      <c r="L3" s="6"/>
    </row>
    <row r="4" spans="1:12" x14ac:dyDescent="0.2">
      <c r="A4" s="1"/>
      <c r="B4" s="9" t="s">
        <v>19</v>
      </c>
      <c r="C4" s="10" t="s">
        <v>20</v>
      </c>
      <c r="D4" s="11">
        <v>25</v>
      </c>
      <c r="E4" s="12">
        <v>2</v>
      </c>
      <c r="F4" s="13">
        <v>0.2</v>
      </c>
      <c r="G4" s="5"/>
      <c r="H4" s="14">
        <v>41101</v>
      </c>
      <c r="I4" s="14" t="s">
        <v>63</v>
      </c>
      <c r="J4" s="14" t="s">
        <v>64</v>
      </c>
      <c r="K4" s="15" t="s">
        <v>65</v>
      </c>
      <c r="L4" s="16" t="s">
        <v>86</v>
      </c>
    </row>
    <row r="5" spans="1:12" x14ac:dyDescent="0.2">
      <c r="A5" s="1"/>
      <c r="B5" s="9" t="s">
        <v>21</v>
      </c>
      <c r="C5" s="10" t="s">
        <v>22</v>
      </c>
      <c r="D5" s="11">
        <v>15</v>
      </c>
      <c r="E5" s="12">
        <v>2</v>
      </c>
      <c r="F5" s="13">
        <v>0.2</v>
      </c>
      <c r="G5" s="5"/>
      <c r="H5" s="14">
        <v>41102</v>
      </c>
      <c r="I5" s="14" t="s">
        <v>66</v>
      </c>
      <c r="J5" s="14" t="s">
        <v>67</v>
      </c>
      <c r="K5" s="15" t="s">
        <v>68</v>
      </c>
      <c r="L5" s="16">
        <v>75018</v>
      </c>
    </row>
    <row r="6" spans="1:12" x14ac:dyDescent="0.2">
      <c r="A6" s="1"/>
      <c r="B6" s="9" t="s">
        <v>23</v>
      </c>
      <c r="C6" s="17" t="s">
        <v>24</v>
      </c>
      <c r="D6" s="11">
        <v>30</v>
      </c>
      <c r="E6" s="12">
        <v>2</v>
      </c>
      <c r="F6" s="13">
        <v>0.2</v>
      </c>
      <c r="G6" s="5"/>
      <c r="H6" s="14">
        <v>41103</v>
      </c>
      <c r="I6" s="14" t="s">
        <v>69</v>
      </c>
      <c r="J6" s="14" t="s">
        <v>70</v>
      </c>
      <c r="K6" s="15" t="s">
        <v>71</v>
      </c>
      <c r="L6" s="16">
        <v>75001</v>
      </c>
    </row>
    <row r="7" spans="1:12" x14ac:dyDescent="0.2">
      <c r="A7" s="1"/>
      <c r="B7" s="9" t="s">
        <v>25</v>
      </c>
      <c r="C7" s="17" t="s">
        <v>26</v>
      </c>
      <c r="D7" s="11">
        <v>35</v>
      </c>
      <c r="E7" s="12">
        <v>2</v>
      </c>
      <c r="F7" s="13">
        <v>0.2</v>
      </c>
      <c r="G7" s="5"/>
      <c r="H7" s="14">
        <v>41104</v>
      </c>
      <c r="I7" s="14" t="s">
        <v>72</v>
      </c>
      <c r="J7" s="14" t="s">
        <v>73</v>
      </c>
      <c r="K7" s="15" t="s">
        <v>74</v>
      </c>
      <c r="L7" s="16">
        <v>75010</v>
      </c>
    </row>
    <row r="8" spans="1:12" x14ac:dyDescent="0.2">
      <c r="A8" s="1"/>
      <c r="B8" s="9" t="s">
        <v>27</v>
      </c>
      <c r="C8" s="17" t="s">
        <v>28</v>
      </c>
      <c r="D8" s="11">
        <v>45</v>
      </c>
      <c r="E8" s="12">
        <v>2</v>
      </c>
      <c r="F8" s="13">
        <v>0.2</v>
      </c>
      <c r="G8" s="5"/>
      <c r="H8" s="14">
        <v>41105</v>
      </c>
      <c r="I8" s="14" t="s">
        <v>75</v>
      </c>
      <c r="J8" s="14" t="s">
        <v>76</v>
      </c>
      <c r="K8" s="15" t="s">
        <v>77</v>
      </c>
      <c r="L8" s="16" t="s">
        <v>87</v>
      </c>
    </row>
    <row r="9" spans="1:12" x14ac:dyDescent="0.2">
      <c r="A9" s="1"/>
      <c r="B9" s="9" t="s">
        <v>29</v>
      </c>
      <c r="C9" s="17" t="s">
        <v>30</v>
      </c>
      <c r="D9" s="11">
        <v>80</v>
      </c>
      <c r="E9" s="12">
        <v>2</v>
      </c>
      <c r="F9" s="13">
        <v>0.2</v>
      </c>
      <c r="G9" s="5"/>
      <c r="H9" s="14">
        <v>41106</v>
      </c>
      <c r="I9" s="14" t="s">
        <v>78</v>
      </c>
      <c r="J9" s="14" t="s">
        <v>79</v>
      </c>
      <c r="K9" s="15" t="s">
        <v>80</v>
      </c>
      <c r="L9" s="16" t="s">
        <v>88</v>
      </c>
    </row>
    <row r="10" spans="1:12" x14ac:dyDescent="0.2">
      <c r="A10" s="1"/>
      <c r="B10" s="9" t="s">
        <v>31</v>
      </c>
      <c r="C10" s="10" t="s">
        <v>32</v>
      </c>
      <c r="D10" s="11">
        <v>30</v>
      </c>
      <c r="E10" s="12">
        <v>2</v>
      </c>
      <c r="F10" s="13">
        <v>0.2</v>
      </c>
      <c r="G10" s="5"/>
      <c r="H10" s="14">
        <v>41107</v>
      </c>
      <c r="I10" s="14" t="s">
        <v>81</v>
      </c>
      <c r="J10" s="14" t="s">
        <v>82</v>
      </c>
      <c r="K10" s="15" t="s">
        <v>74</v>
      </c>
      <c r="L10" s="16">
        <v>75010</v>
      </c>
    </row>
    <row r="11" spans="1:12" x14ac:dyDescent="0.2">
      <c r="A11" s="1"/>
      <c r="B11" s="9" t="s">
        <v>33</v>
      </c>
      <c r="C11" s="10" t="s">
        <v>34</v>
      </c>
      <c r="D11" s="11">
        <v>5</v>
      </c>
      <c r="E11" s="12">
        <v>1</v>
      </c>
      <c r="F11" s="13">
        <v>0.1</v>
      </c>
      <c r="G11" s="5"/>
      <c r="H11" s="14">
        <v>41108</v>
      </c>
      <c r="I11" s="14" t="s">
        <v>83</v>
      </c>
      <c r="J11" s="14" t="s">
        <v>84</v>
      </c>
      <c r="K11" s="15" t="s">
        <v>85</v>
      </c>
      <c r="L11" s="16" t="s">
        <v>89</v>
      </c>
    </row>
    <row r="12" spans="1:12" x14ac:dyDescent="0.2">
      <c r="A12" s="1"/>
      <c r="B12" s="9" t="s">
        <v>35</v>
      </c>
      <c r="C12" s="10" t="s">
        <v>36</v>
      </c>
      <c r="D12" s="11">
        <v>20</v>
      </c>
      <c r="E12" s="12">
        <v>1</v>
      </c>
      <c r="F12" s="13">
        <v>0.1</v>
      </c>
      <c r="G12" s="5"/>
      <c r="H12" s="18"/>
      <c r="I12" s="5"/>
      <c r="J12" s="5"/>
      <c r="K12" s="5"/>
      <c r="L12" s="5"/>
    </row>
    <row r="13" spans="1:12" x14ac:dyDescent="0.2">
      <c r="A13" s="1"/>
      <c r="B13" s="9" t="s">
        <v>37</v>
      </c>
      <c r="C13" s="10" t="s">
        <v>38</v>
      </c>
      <c r="D13" s="11">
        <v>200</v>
      </c>
      <c r="E13" s="12">
        <v>2</v>
      </c>
      <c r="F13" s="13">
        <v>0.2</v>
      </c>
      <c r="G13" s="5"/>
      <c r="H13" s="18"/>
      <c r="I13" s="5"/>
      <c r="J13" s="5"/>
      <c r="K13" s="5"/>
      <c r="L13" s="5"/>
    </row>
    <row r="14" spans="1:12" x14ac:dyDescent="0.2">
      <c r="A14" s="1"/>
      <c r="B14" s="9" t="s">
        <v>39</v>
      </c>
      <c r="C14" s="10" t="s">
        <v>40</v>
      </c>
      <c r="D14" s="11">
        <v>50</v>
      </c>
      <c r="E14" s="12">
        <v>2</v>
      </c>
      <c r="F14" s="13">
        <v>0.2</v>
      </c>
      <c r="G14" s="5"/>
      <c r="H14" s="19" t="s">
        <v>17</v>
      </c>
      <c r="I14" s="5" t="s">
        <v>91</v>
      </c>
      <c r="J14" s="5" t="s">
        <v>92</v>
      </c>
      <c r="K14" s="5"/>
      <c r="L14" s="5"/>
    </row>
    <row r="15" spans="1:12" x14ac:dyDescent="0.2">
      <c r="A15" s="1"/>
      <c r="B15" s="9" t="s">
        <v>41</v>
      </c>
      <c r="C15" s="10" t="s">
        <v>42</v>
      </c>
      <c r="D15" s="11">
        <v>160</v>
      </c>
      <c r="E15" s="12">
        <v>2</v>
      </c>
      <c r="F15" s="13">
        <v>0.2</v>
      </c>
      <c r="G15" s="5"/>
      <c r="H15" s="18"/>
      <c r="I15" s="5"/>
      <c r="J15" s="5"/>
      <c r="K15" s="5"/>
      <c r="L15" s="5"/>
    </row>
    <row r="16" spans="1:12" x14ac:dyDescent="0.2">
      <c r="A16" s="1"/>
      <c r="B16" s="9" t="s">
        <v>43</v>
      </c>
      <c r="C16" s="10" t="s">
        <v>44</v>
      </c>
      <c r="D16" s="11">
        <v>25</v>
      </c>
      <c r="E16" s="12">
        <v>2</v>
      </c>
      <c r="F16" s="13">
        <v>0.2</v>
      </c>
      <c r="G16" s="5"/>
      <c r="H16" s="18"/>
      <c r="I16" s="5"/>
      <c r="J16" s="5"/>
      <c r="K16" s="5"/>
      <c r="L16" s="5"/>
    </row>
    <row r="17" spans="1:12" x14ac:dyDescent="0.2">
      <c r="A17" s="1"/>
      <c r="B17" s="9" t="s">
        <v>45</v>
      </c>
      <c r="C17" s="10" t="s">
        <v>46</v>
      </c>
      <c r="D17" s="11">
        <v>22</v>
      </c>
      <c r="E17" s="12">
        <v>2</v>
      </c>
      <c r="F17" s="13">
        <v>0.2</v>
      </c>
      <c r="G17" s="5"/>
      <c r="H17" s="18"/>
      <c r="I17" s="5"/>
      <c r="J17" s="5"/>
      <c r="K17" s="5"/>
      <c r="L17" s="5"/>
    </row>
    <row r="18" spans="1:12" x14ac:dyDescent="0.2">
      <c r="A18" s="1"/>
      <c r="B18" s="9" t="s">
        <v>47</v>
      </c>
      <c r="C18" s="10" t="s">
        <v>48</v>
      </c>
      <c r="D18" s="11">
        <v>8</v>
      </c>
      <c r="E18" s="12">
        <v>2</v>
      </c>
      <c r="F18" s="13">
        <v>0.2</v>
      </c>
      <c r="G18" s="1"/>
      <c r="H18" s="1"/>
      <c r="I18" s="1"/>
      <c r="J18" s="1"/>
      <c r="K18" s="1"/>
      <c r="L18" s="1"/>
    </row>
    <row r="19" spans="1:12" x14ac:dyDescent="0.2">
      <c r="A19" s="1"/>
      <c r="B19" s="9" t="s">
        <v>49</v>
      </c>
      <c r="C19" s="10" t="s">
        <v>50</v>
      </c>
      <c r="D19" s="11">
        <v>30</v>
      </c>
      <c r="E19" s="12">
        <v>2</v>
      </c>
      <c r="F19" s="13">
        <v>0.2</v>
      </c>
      <c r="G19" s="1"/>
      <c r="H19" s="1"/>
      <c r="I19" s="1"/>
      <c r="J19" s="1"/>
      <c r="K19" s="1"/>
      <c r="L19" s="1"/>
    </row>
    <row r="20" spans="1:12" x14ac:dyDescent="0.2">
      <c r="A20" s="1"/>
      <c r="B20" s="9" t="s">
        <v>51</v>
      </c>
      <c r="C20" s="10" t="s">
        <v>52</v>
      </c>
      <c r="D20" s="11">
        <v>45</v>
      </c>
      <c r="E20" s="12">
        <v>2</v>
      </c>
      <c r="F20" s="13">
        <v>0.2</v>
      </c>
      <c r="G20" s="1"/>
      <c r="H20" s="1"/>
      <c r="I20" s="1"/>
      <c r="J20" s="1"/>
      <c r="K20" s="1"/>
      <c r="L20" s="1"/>
    </row>
    <row r="21" spans="1:12" x14ac:dyDescent="0.2">
      <c r="A21" s="1"/>
      <c r="B21" s="9" t="s">
        <v>53</v>
      </c>
      <c r="C21" s="10" t="s">
        <v>54</v>
      </c>
      <c r="D21" s="11">
        <v>25</v>
      </c>
      <c r="E21" s="12">
        <v>2</v>
      </c>
      <c r="F21" s="13">
        <v>0.2</v>
      </c>
      <c r="G21" s="1"/>
      <c r="H21" s="1"/>
      <c r="I21" s="1"/>
      <c r="J21" s="1"/>
      <c r="K21" s="1"/>
      <c r="L21" s="1"/>
    </row>
    <row r="22" spans="1:12" x14ac:dyDescent="0.2">
      <c r="A22" s="1"/>
      <c r="B22" s="9" t="s">
        <v>55</v>
      </c>
      <c r="C22" s="10" t="s">
        <v>56</v>
      </c>
      <c r="D22" s="11">
        <v>30</v>
      </c>
      <c r="E22" s="12">
        <v>2</v>
      </c>
      <c r="F22" s="13">
        <v>0.2</v>
      </c>
      <c r="G22" s="1"/>
      <c r="H22" s="1"/>
      <c r="I22" s="1"/>
      <c r="J22" s="1"/>
      <c r="K22" s="1"/>
      <c r="L22" s="1"/>
    </row>
    <row r="23" spans="1:12" x14ac:dyDescent="0.2">
      <c r="A23" s="1"/>
      <c r="B23" s="20" t="s">
        <v>57</v>
      </c>
      <c r="C23" s="10" t="s">
        <v>58</v>
      </c>
      <c r="D23" s="11">
        <v>5</v>
      </c>
      <c r="E23" s="12">
        <v>3</v>
      </c>
      <c r="F23" s="13">
        <v>0</v>
      </c>
      <c r="G23" s="1"/>
      <c r="H23" s="1"/>
      <c r="I23" s="1"/>
      <c r="J23" s="1"/>
      <c r="K23" s="1"/>
      <c r="L23" s="1"/>
    </row>
    <row r="24" spans="1:12" x14ac:dyDescent="0.2">
      <c r="A24" s="1"/>
      <c r="B24" s="20" t="s">
        <v>59</v>
      </c>
      <c r="C24" s="10" t="s">
        <v>60</v>
      </c>
      <c r="D24" s="11">
        <v>40</v>
      </c>
      <c r="E24" s="12">
        <v>2</v>
      </c>
      <c r="F24" s="13">
        <v>0.2</v>
      </c>
      <c r="G24" s="1"/>
      <c r="H24" s="1"/>
      <c r="I24" s="1"/>
      <c r="J24" s="1"/>
      <c r="K24" s="1"/>
      <c r="L24" s="1"/>
    </row>
    <row r="25" spans="1:12" x14ac:dyDescent="0.2">
      <c r="A25" s="1"/>
      <c r="B25" s="20" t="s">
        <v>61</v>
      </c>
      <c r="C25" s="10" t="s">
        <v>62</v>
      </c>
      <c r="D25" s="11">
        <v>20</v>
      </c>
      <c r="E25" s="12">
        <v>2</v>
      </c>
      <c r="F25" s="13">
        <v>0.2</v>
      </c>
      <c r="G25" s="1"/>
      <c r="H25" s="1"/>
      <c r="I25" s="1"/>
      <c r="J25" s="1"/>
      <c r="K25" s="1"/>
      <c r="L25" s="1"/>
    </row>
    <row r="29" spans="1:12" x14ac:dyDescent="0.2">
      <c r="B29" s="30"/>
    </row>
    <row r="30" spans="1:12" x14ac:dyDescent="0.2">
      <c r="B30" s="30"/>
    </row>
  </sheetData>
  <phoneticPr fontId="6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indexed="10"/>
  </sheetPr>
  <dimension ref="B1:K30"/>
  <sheetViews>
    <sheetView showGridLines="0" showZeros="0" tabSelected="1" workbookViewId="0">
      <selection activeCell="E3" sqref="E3"/>
    </sheetView>
  </sheetViews>
  <sheetFormatPr baseColWidth="10" defaultRowHeight="13.5" customHeight="1" x14ac:dyDescent="0.2"/>
  <cols>
    <col min="1" max="1" width="4" style="23" customWidth="1"/>
    <col min="2" max="2" width="11.1640625" style="21" customWidth="1"/>
    <col min="3" max="3" width="37.83203125" style="22" customWidth="1"/>
    <col min="4" max="4" width="11.1640625" style="23" customWidth="1"/>
    <col min="5" max="5" width="21.5" style="23" bestFit="1" customWidth="1"/>
    <col min="6" max="6" width="12.5" style="25" bestFit="1" customWidth="1"/>
    <col min="7" max="7" width="17.5" style="23" customWidth="1"/>
    <col min="8" max="8" width="15.1640625" style="23" customWidth="1"/>
    <col min="9" max="9" width="17.6640625" style="23" customWidth="1"/>
    <col min="10" max="10" width="22.33203125" style="23" customWidth="1"/>
    <col min="11" max="11" width="17.33203125" style="23" bestFit="1" customWidth="1"/>
    <col min="12" max="16384" width="12" style="23"/>
  </cols>
  <sheetData>
    <row r="1" spans="2:10" ht="21.95" customHeight="1" x14ac:dyDescent="0.2"/>
    <row r="2" spans="2:10" ht="21.95" customHeight="1" x14ac:dyDescent="0.2">
      <c r="E2" s="21" t="s">
        <v>94</v>
      </c>
    </row>
    <row r="3" spans="2:10" ht="21.95" customHeight="1" x14ac:dyDescent="0.2">
      <c r="E3" s="24">
        <v>41103</v>
      </c>
    </row>
    <row r="4" spans="2:10" ht="21.95" customHeight="1" x14ac:dyDescent="0.2"/>
    <row r="5" spans="2:10" ht="21.95" customHeight="1" x14ac:dyDescent="0.2">
      <c r="E5" s="61" t="str">
        <f>IF($E$3=0,0,VLOOKUP($E$3,clients,2,0))</f>
        <v>STA</v>
      </c>
    </row>
    <row r="6" spans="2:10" ht="21.95" customHeight="1" x14ac:dyDescent="0.2">
      <c r="E6" s="61" t="str">
        <f>IF($E$3=0,0,VLOOKUP($E$3,clients,3,0))</f>
        <v>Forum des Halles</v>
      </c>
    </row>
    <row r="7" spans="2:10" ht="21.95" customHeight="1" x14ac:dyDescent="0.2">
      <c r="E7" s="61" t="str">
        <f>IF($E$3=0,0,VLOOKUP($E$3,clients,4,0))</f>
        <v>75001 PARIS</v>
      </c>
      <c r="I7" s="26" t="s">
        <v>95</v>
      </c>
      <c r="J7" s="27">
        <v>272</v>
      </c>
    </row>
    <row r="8" spans="2:10" ht="21.95" customHeight="1" x14ac:dyDescent="0.2">
      <c r="I8" s="28" t="s">
        <v>96</v>
      </c>
      <c r="J8" s="29">
        <f ca="1">TODAY()</f>
        <v>42976</v>
      </c>
    </row>
    <row r="9" spans="2:10" ht="51" customHeight="1" x14ac:dyDescent="0.2">
      <c r="B9" s="32" t="s">
        <v>0</v>
      </c>
      <c r="C9" s="32" t="s">
        <v>1</v>
      </c>
      <c r="D9" s="32" t="s">
        <v>4</v>
      </c>
      <c r="E9" s="32" t="s">
        <v>2</v>
      </c>
      <c r="F9" s="36" t="s">
        <v>3</v>
      </c>
      <c r="G9" s="57" t="s">
        <v>13</v>
      </c>
      <c r="H9" s="58" t="s">
        <v>14</v>
      </c>
      <c r="I9" s="59" t="s">
        <v>15</v>
      </c>
      <c r="J9" s="60" t="s">
        <v>16</v>
      </c>
    </row>
    <row r="10" spans="2:10" ht="21.95" customHeight="1" x14ac:dyDescent="0.2">
      <c r="B10" s="32" t="s">
        <v>21</v>
      </c>
      <c r="C10" s="33" t="str">
        <f t="shared" ref="C10:C19" si="0">IF(B10=0,"",VLOOKUP(B10,articles,2,FALSE))</f>
        <v>Ballon basket</v>
      </c>
      <c r="D10" s="34">
        <v>10</v>
      </c>
      <c r="E10" s="35">
        <f t="shared" ref="E10:E19" si="1">IF(B10=0,"",VLOOKUP(B10,articles,3,FALSE))</f>
        <v>15</v>
      </c>
      <c r="F10" s="36">
        <f t="shared" ref="F10:F19" si="2">IF(B10=0,"",VLOOKUP(B10,articles,5,FALSE))</f>
        <v>0.2</v>
      </c>
      <c r="G10" s="35">
        <f t="shared" ref="G10:G19" si="3">IF(B10=0,0,VLOOKUP(B10,articles,3,FALSE))</f>
        <v>15</v>
      </c>
      <c r="H10" s="37">
        <f>IF(D10=0,"",IF(D10&gt;9,5%,0))</f>
        <v>0.05</v>
      </c>
      <c r="I10" s="38">
        <f>IF(D10=0,0,G10*(100%-H10))</f>
        <v>14.25</v>
      </c>
      <c r="J10" s="38">
        <f>IF(D10=0,0,D10*I10)</f>
        <v>142.5</v>
      </c>
    </row>
    <row r="11" spans="2:10" ht="21.95" customHeight="1" x14ac:dyDescent="0.2">
      <c r="B11" s="32" t="s">
        <v>29</v>
      </c>
      <c r="C11" s="33" t="str">
        <f t="shared" si="0"/>
        <v>Chaussures ski</v>
      </c>
      <c r="D11" s="34">
        <v>5</v>
      </c>
      <c r="E11" s="35">
        <f t="shared" si="1"/>
        <v>80</v>
      </c>
      <c r="F11" s="36">
        <f t="shared" si="2"/>
        <v>0.2</v>
      </c>
      <c r="G11" s="35">
        <f t="shared" si="3"/>
        <v>80</v>
      </c>
      <c r="H11" s="37">
        <f t="shared" ref="H11:H19" si="4">IF(D11=0,"",IF(D11&gt;9,5%,0))</f>
        <v>0</v>
      </c>
      <c r="I11" s="38">
        <f t="shared" ref="I11:I19" si="5">IF(D11=0,0,G11*(100%-H11))</f>
        <v>80</v>
      </c>
      <c r="J11" s="38">
        <f t="shared" ref="J11:J19" si="6">IF(D11=0,0,D11*I11)</f>
        <v>400</v>
      </c>
    </row>
    <row r="12" spans="2:10" ht="21.95" customHeight="1" x14ac:dyDescent="0.2">
      <c r="B12" s="32" t="s">
        <v>33</v>
      </c>
      <c r="C12" s="33" t="str">
        <f t="shared" si="0"/>
        <v>Guide du sport</v>
      </c>
      <c r="D12" s="34">
        <v>12</v>
      </c>
      <c r="E12" s="35">
        <f t="shared" si="1"/>
        <v>5</v>
      </c>
      <c r="F12" s="36">
        <f t="shared" si="2"/>
        <v>0.1</v>
      </c>
      <c r="G12" s="35">
        <f t="shared" si="3"/>
        <v>5</v>
      </c>
      <c r="H12" s="37">
        <f t="shared" si="4"/>
        <v>0.05</v>
      </c>
      <c r="I12" s="38">
        <f t="shared" si="5"/>
        <v>4.75</v>
      </c>
      <c r="J12" s="38">
        <f t="shared" si="6"/>
        <v>57</v>
      </c>
    </row>
    <row r="13" spans="2:10" ht="21.95" customHeight="1" x14ac:dyDescent="0.2">
      <c r="B13" s="32"/>
      <c r="C13" s="33" t="str">
        <f t="shared" si="0"/>
        <v/>
      </c>
      <c r="D13" s="34"/>
      <c r="E13" s="35" t="str">
        <f t="shared" si="1"/>
        <v/>
      </c>
      <c r="F13" s="39" t="str">
        <f t="shared" si="2"/>
        <v/>
      </c>
      <c r="G13" s="35">
        <f t="shared" si="3"/>
        <v>0</v>
      </c>
      <c r="H13" s="37" t="str">
        <f t="shared" si="4"/>
        <v/>
      </c>
      <c r="I13" s="38">
        <f t="shared" si="5"/>
        <v>0</v>
      </c>
      <c r="J13" s="38">
        <f t="shared" si="6"/>
        <v>0</v>
      </c>
    </row>
    <row r="14" spans="2:10" ht="21.95" customHeight="1" x14ac:dyDescent="0.2">
      <c r="B14" s="32"/>
      <c r="C14" s="33" t="str">
        <f t="shared" si="0"/>
        <v/>
      </c>
      <c r="D14" s="34"/>
      <c r="E14" s="35" t="str">
        <f t="shared" si="1"/>
        <v/>
      </c>
      <c r="F14" s="39" t="str">
        <f t="shared" si="2"/>
        <v/>
      </c>
      <c r="G14" s="35">
        <f t="shared" si="3"/>
        <v>0</v>
      </c>
      <c r="H14" s="37" t="str">
        <f t="shared" si="4"/>
        <v/>
      </c>
      <c r="I14" s="38">
        <f t="shared" si="5"/>
        <v>0</v>
      </c>
      <c r="J14" s="38">
        <f t="shared" si="6"/>
        <v>0</v>
      </c>
    </row>
    <row r="15" spans="2:10" ht="21.95" customHeight="1" x14ac:dyDescent="0.2">
      <c r="B15" s="32"/>
      <c r="C15" s="33" t="str">
        <f t="shared" si="0"/>
        <v/>
      </c>
      <c r="D15" s="34"/>
      <c r="E15" s="35" t="str">
        <f t="shared" si="1"/>
        <v/>
      </c>
      <c r="F15" s="39" t="str">
        <f t="shared" si="2"/>
        <v/>
      </c>
      <c r="G15" s="35">
        <f t="shared" si="3"/>
        <v>0</v>
      </c>
      <c r="H15" s="37" t="str">
        <f t="shared" si="4"/>
        <v/>
      </c>
      <c r="I15" s="38">
        <f t="shared" si="5"/>
        <v>0</v>
      </c>
      <c r="J15" s="38">
        <f t="shared" si="6"/>
        <v>0</v>
      </c>
    </row>
    <row r="16" spans="2:10" ht="21.95" customHeight="1" x14ac:dyDescent="0.2">
      <c r="B16" s="32"/>
      <c r="C16" s="33" t="str">
        <f t="shared" si="0"/>
        <v/>
      </c>
      <c r="D16" s="34"/>
      <c r="E16" s="35" t="str">
        <f t="shared" si="1"/>
        <v/>
      </c>
      <c r="F16" s="39" t="str">
        <f t="shared" si="2"/>
        <v/>
      </c>
      <c r="G16" s="35">
        <f t="shared" si="3"/>
        <v>0</v>
      </c>
      <c r="H16" s="37" t="str">
        <f t="shared" si="4"/>
        <v/>
      </c>
      <c r="I16" s="38">
        <f t="shared" si="5"/>
        <v>0</v>
      </c>
      <c r="J16" s="38">
        <f t="shared" si="6"/>
        <v>0</v>
      </c>
    </row>
    <row r="17" spans="2:11" ht="21.95" customHeight="1" x14ac:dyDescent="0.2">
      <c r="B17" s="32"/>
      <c r="C17" s="33" t="str">
        <f t="shared" si="0"/>
        <v/>
      </c>
      <c r="D17" s="34"/>
      <c r="E17" s="35" t="str">
        <f t="shared" si="1"/>
        <v/>
      </c>
      <c r="F17" s="39" t="str">
        <f t="shared" si="2"/>
        <v/>
      </c>
      <c r="G17" s="35">
        <f t="shared" si="3"/>
        <v>0</v>
      </c>
      <c r="H17" s="37" t="str">
        <f t="shared" si="4"/>
        <v/>
      </c>
      <c r="I17" s="38">
        <f t="shared" si="5"/>
        <v>0</v>
      </c>
      <c r="J17" s="38">
        <f t="shared" si="6"/>
        <v>0</v>
      </c>
    </row>
    <row r="18" spans="2:11" ht="21.95" customHeight="1" x14ac:dyDescent="0.2">
      <c r="B18" s="32"/>
      <c r="C18" s="33" t="str">
        <f t="shared" si="0"/>
        <v/>
      </c>
      <c r="D18" s="34"/>
      <c r="E18" s="35" t="str">
        <f t="shared" si="1"/>
        <v/>
      </c>
      <c r="F18" s="39" t="str">
        <f t="shared" si="2"/>
        <v/>
      </c>
      <c r="G18" s="35">
        <f t="shared" si="3"/>
        <v>0</v>
      </c>
      <c r="H18" s="37" t="str">
        <f t="shared" si="4"/>
        <v/>
      </c>
      <c r="I18" s="38">
        <f t="shared" si="5"/>
        <v>0</v>
      </c>
      <c r="J18" s="38">
        <f t="shared" si="6"/>
        <v>0</v>
      </c>
    </row>
    <row r="19" spans="2:11" ht="21.95" customHeight="1" x14ac:dyDescent="0.2">
      <c r="B19" s="32"/>
      <c r="C19" s="33" t="str">
        <f t="shared" si="0"/>
        <v/>
      </c>
      <c r="D19" s="34"/>
      <c r="E19" s="35" t="str">
        <f t="shared" si="1"/>
        <v/>
      </c>
      <c r="F19" s="39" t="str">
        <f t="shared" si="2"/>
        <v/>
      </c>
      <c r="G19" s="35">
        <f t="shared" si="3"/>
        <v>0</v>
      </c>
      <c r="H19" s="40" t="str">
        <f t="shared" si="4"/>
        <v/>
      </c>
      <c r="I19" s="38">
        <f t="shared" si="5"/>
        <v>0</v>
      </c>
      <c r="J19" s="38">
        <f t="shared" si="6"/>
        <v>0</v>
      </c>
    </row>
    <row r="20" spans="2:11" ht="21.95" customHeight="1" x14ac:dyDescent="0.2">
      <c r="B20" s="41"/>
      <c r="C20" s="42"/>
      <c r="D20" s="43"/>
      <c r="E20" s="43"/>
      <c r="F20" s="44"/>
      <c r="G20" s="43"/>
      <c r="H20" s="45" t="s">
        <v>5</v>
      </c>
      <c r="I20" s="46"/>
      <c r="J20" s="47">
        <f>SUMPRODUCT(D$10:D$19*I$10:I$19)</f>
        <v>599.5</v>
      </c>
      <c r="K20" s="31"/>
    </row>
    <row r="21" spans="2:11" ht="21.95" customHeight="1" x14ac:dyDescent="0.2">
      <c r="B21" s="41"/>
      <c r="C21" s="42"/>
      <c r="D21" s="43"/>
      <c r="E21" s="43"/>
      <c r="F21" s="44"/>
      <c r="G21" s="43"/>
      <c r="H21" s="48" t="s">
        <v>3</v>
      </c>
      <c r="I21" s="49"/>
      <c r="J21" s="50">
        <f>SUMPRODUCT(D10:D19,F10:F19,I10:I19)</f>
        <v>114.2</v>
      </c>
    </row>
    <row r="22" spans="2:11" ht="21.95" customHeight="1" x14ac:dyDescent="0.2">
      <c r="B22" s="41"/>
      <c r="C22" s="51"/>
      <c r="D22" s="52"/>
      <c r="E22" s="53"/>
      <c r="F22" s="44"/>
      <c r="G22" s="43"/>
      <c r="H22" s="54" t="s">
        <v>6</v>
      </c>
      <c r="I22" s="55"/>
      <c r="J22" s="56">
        <f>J20+J21</f>
        <v>713.7</v>
      </c>
    </row>
    <row r="23" spans="2:11" ht="18" customHeight="1" x14ac:dyDescent="0.2"/>
    <row r="24" spans="2:11" ht="18" customHeight="1" x14ac:dyDescent="0.2"/>
    <row r="25" spans="2:11" ht="18" customHeight="1" x14ac:dyDescent="0.2"/>
    <row r="26" spans="2:11" ht="18" customHeight="1" x14ac:dyDescent="0.2"/>
    <row r="27" spans="2:11" ht="18" customHeight="1" x14ac:dyDescent="0.2"/>
    <row r="28" spans="2:11" ht="18" customHeight="1" x14ac:dyDescent="0.2"/>
    <row r="29" spans="2:11" ht="18" customHeight="1" x14ac:dyDescent="0.2"/>
    <row r="30" spans="2:11" ht="18" customHeight="1" x14ac:dyDescent="0.2"/>
  </sheetData>
  <sheetProtection password="F541" sheet="1" objects="1" scenarios="1" selectLockedCells="1"/>
  <phoneticPr fontId="0" type="noConversion"/>
  <dataValidations count="5">
    <dataValidation allowBlank="1" sqref="F9"/>
    <dataValidation type="list" allowBlank="1" sqref="F20:F65536 F7:F8">
      <formula1>#REF!</formula1>
    </dataValidation>
    <dataValidation type="list" allowBlank="1" showInputMessage="1" showErrorMessage="1" sqref="B10:B19">
      <formula1>code</formula1>
    </dataValidation>
    <dataValidation type="list" allowBlank="1" sqref="I21">
      <formula1>taux</formula1>
    </dataValidation>
    <dataValidation type="list" allowBlank="1" showInputMessage="1" showErrorMessage="1" sqref="E3">
      <formula1>codes</formula1>
    </dataValidation>
  </dataValidations>
  <printOptions horizontalCentered="1" verticalCentered="1"/>
  <pageMargins left="0" right="0.19685039370078741" top="0.78740157480314965" bottom="0.78740157480314965" header="0.51181102362204722" footer="0.51181102362204722"/>
  <pageSetup paperSize="9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75" r:id="rId4" name="ShockwaveFlash1">
          <controlPr defaultSize="0" autoLine="0" autoPict="0" r:id="rId5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2</xdr:col>
                <xdr:colOff>1152525</xdr:colOff>
                <xdr:row>7</xdr:row>
                <xdr:rowOff>0</xdr:rowOff>
              </to>
            </anchor>
          </controlPr>
        </control>
      </mc:Choice>
      <mc:Fallback>
        <control shapeId="1075" r:id="rId4" name="ShockwaveFlash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Fichiers</vt:lpstr>
      <vt:lpstr>Facture</vt:lpstr>
      <vt:lpstr>articles</vt:lpstr>
      <vt:lpstr>clients</vt:lpstr>
      <vt:lpstr>code</vt:lpstr>
      <vt:lpstr>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cp:lastPrinted>2013-06-30T07:25:43Z</cp:lastPrinted>
  <dcterms:created xsi:type="dcterms:W3CDTF">2005-11-15T10:32:30Z</dcterms:created>
  <dcterms:modified xsi:type="dcterms:W3CDTF">2017-08-29T20:51:31Z</dcterms:modified>
</cp:coreProperties>
</file>