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19170" windowHeight="7680" activeTab="1"/>
  </bookViews>
  <sheets>
    <sheet name="Détail Achats" sheetId="1" r:id="rId1"/>
    <sheet name="Récap Frs" sheetId="3" r:id="rId2"/>
  </sheets>
  <definedNames>
    <definedName name="TABLEAU1">'Détail Achats'!$1:$1048576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169" i="1" l="1"/>
  <c r="U170" i="1"/>
  <c r="U167" i="1"/>
  <c r="U168" i="1"/>
  <c r="U171" i="1"/>
  <c r="U172" i="1"/>
  <c r="U212" i="1" l="1"/>
  <c r="V212" i="1"/>
  <c r="X212" i="1"/>
  <c r="W212" i="1" l="1"/>
  <c r="X125" i="1"/>
  <c r="X126" i="1"/>
  <c r="X123" i="1"/>
  <c r="X124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" i="1"/>
  <c r="X3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R155" i="1"/>
  <c r="V146" i="1" l="1"/>
  <c r="V147" i="1"/>
  <c r="V148" i="1"/>
  <c r="V149" i="1"/>
  <c r="U146" i="1"/>
  <c r="W146" i="1" l="1"/>
  <c r="V137" i="1"/>
  <c r="V138" i="1"/>
  <c r="V139" i="1"/>
  <c r="V140" i="1"/>
  <c r="V141" i="1"/>
  <c r="V142" i="1"/>
  <c r="V143" i="1"/>
  <c r="V144" i="1"/>
  <c r="V145" i="1"/>
  <c r="V150" i="1"/>
  <c r="V151" i="1"/>
  <c r="V155" i="1"/>
  <c r="V156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6" i="1"/>
  <c r="V197" i="1"/>
  <c r="V198" i="1"/>
  <c r="V201" i="1"/>
  <c r="V202" i="1"/>
  <c r="V203" i="1"/>
  <c r="V204" i="1"/>
  <c r="V205" i="1"/>
  <c r="V206" i="1"/>
  <c r="V208" i="1"/>
  <c r="U133" i="1" l="1"/>
  <c r="V133" i="1" s="1"/>
  <c r="U40" i="1" l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V60" i="1" s="1"/>
  <c r="W60" i="1" s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V108" i="1" s="1"/>
  <c r="W108" i="1" s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V127" i="1" s="1"/>
  <c r="U128" i="1"/>
  <c r="U129" i="1"/>
  <c r="U130" i="1"/>
  <c r="V130" i="1" s="1"/>
  <c r="U131" i="1"/>
  <c r="V131" i="1" s="1"/>
  <c r="U132" i="1"/>
  <c r="V132" i="1" s="1"/>
  <c r="W132" i="1" s="1"/>
  <c r="W133" i="1"/>
  <c r="U134" i="1"/>
  <c r="U135" i="1"/>
  <c r="U136" i="1"/>
  <c r="U137" i="1"/>
  <c r="W137" i="1" s="1"/>
  <c r="U138" i="1"/>
  <c r="W138" i="1" s="1"/>
  <c r="U139" i="1"/>
  <c r="W139" i="1" s="1"/>
  <c r="U140" i="1"/>
  <c r="W140" i="1" s="1"/>
  <c r="U141" i="1"/>
  <c r="W141" i="1" s="1"/>
  <c r="U142" i="1"/>
  <c r="W142" i="1" s="1"/>
  <c r="U143" i="1"/>
  <c r="W143" i="1" s="1"/>
  <c r="U144" i="1"/>
  <c r="W144" i="1" s="1"/>
  <c r="U145" i="1"/>
  <c r="W145" i="1" s="1"/>
  <c r="U147" i="1"/>
  <c r="W147" i="1" s="1"/>
  <c r="U148" i="1"/>
  <c r="W148" i="1" s="1"/>
  <c r="U149" i="1"/>
  <c r="W149" i="1" s="1"/>
  <c r="U150" i="1"/>
  <c r="W150" i="1" s="1"/>
  <c r="U151" i="1"/>
  <c r="W151" i="1" s="1"/>
  <c r="U152" i="1"/>
  <c r="U153" i="1"/>
  <c r="U154" i="1"/>
  <c r="U155" i="1"/>
  <c r="W155" i="1" s="1"/>
  <c r="U156" i="1"/>
  <c r="W156" i="1" s="1"/>
  <c r="U157" i="1"/>
  <c r="U158" i="1"/>
  <c r="U159" i="1"/>
  <c r="U160" i="1"/>
  <c r="U161" i="1"/>
  <c r="U162" i="1"/>
  <c r="U163" i="1"/>
  <c r="U164" i="1"/>
  <c r="U165" i="1"/>
  <c r="U166" i="1"/>
  <c r="U173" i="1"/>
  <c r="W173" i="1" s="1"/>
  <c r="U174" i="1"/>
  <c r="W174" i="1" s="1"/>
  <c r="U175" i="1"/>
  <c r="W175" i="1" s="1"/>
  <c r="U176" i="1"/>
  <c r="W176" i="1" s="1"/>
  <c r="U177" i="1"/>
  <c r="W177" i="1" s="1"/>
  <c r="U178" i="1"/>
  <c r="W178" i="1" s="1"/>
  <c r="U179" i="1"/>
  <c r="W179" i="1" s="1"/>
  <c r="U180" i="1"/>
  <c r="W180" i="1" s="1"/>
  <c r="U181" i="1"/>
  <c r="W181" i="1" s="1"/>
  <c r="U182" i="1"/>
  <c r="W182" i="1" s="1"/>
  <c r="U183" i="1"/>
  <c r="W183" i="1" s="1"/>
  <c r="U184" i="1"/>
  <c r="W184" i="1" s="1"/>
  <c r="U185" i="1"/>
  <c r="W185" i="1" s="1"/>
  <c r="U186" i="1"/>
  <c r="W186" i="1" s="1"/>
  <c r="U187" i="1"/>
  <c r="W187" i="1" s="1"/>
  <c r="U188" i="1"/>
  <c r="W188" i="1" s="1"/>
  <c r="U189" i="1"/>
  <c r="W189" i="1" s="1"/>
  <c r="U190" i="1"/>
  <c r="W190" i="1" s="1"/>
  <c r="U191" i="1"/>
  <c r="W191" i="1" s="1"/>
  <c r="U192" i="1"/>
  <c r="U193" i="1"/>
  <c r="U194" i="1"/>
  <c r="U195" i="1"/>
  <c r="U196" i="1"/>
  <c r="W196" i="1" s="1"/>
  <c r="U197" i="1"/>
  <c r="W197" i="1" s="1"/>
  <c r="U198" i="1"/>
  <c r="W198" i="1" s="1"/>
  <c r="U199" i="1"/>
  <c r="U200" i="1"/>
  <c r="U201" i="1"/>
  <c r="W201" i="1" s="1"/>
  <c r="U202" i="1"/>
  <c r="W202" i="1" s="1"/>
  <c r="U203" i="1"/>
  <c r="W203" i="1" s="1"/>
  <c r="U204" i="1"/>
  <c r="W204" i="1" s="1"/>
  <c r="U205" i="1"/>
  <c r="W205" i="1" s="1"/>
  <c r="U206" i="1"/>
  <c r="W206" i="1" s="1"/>
  <c r="U207" i="1"/>
  <c r="U208" i="1"/>
  <c r="W208" i="1" s="1"/>
  <c r="U209" i="1"/>
  <c r="U210" i="1"/>
  <c r="U211" i="1"/>
  <c r="U39" i="1"/>
  <c r="U38" i="1"/>
  <c r="U37" i="1"/>
  <c r="U25" i="1"/>
  <c r="U26" i="1"/>
  <c r="U27" i="1"/>
  <c r="U28" i="1"/>
  <c r="U29" i="1"/>
  <c r="U30" i="1"/>
  <c r="U31" i="1"/>
  <c r="U32" i="1"/>
  <c r="U33" i="1"/>
  <c r="U34" i="1"/>
  <c r="U35" i="1"/>
  <c r="U36" i="1"/>
  <c r="W131" i="1" l="1"/>
  <c r="W130" i="1"/>
  <c r="W127" i="1"/>
  <c r="V200" i="1"/>
  <c r="W200" i="1" s="1"/>
  <c r="V194" i="1"/>
  <c r="W194" i="1" s="1"/>
  <c r="V192" i="1"/>
  <c r="V211" i="1"/>
  <c r="V207" i="1"/>
  <c r="V199" i="1"/>
  <c r="V195" i="1"/>
  <c r="W195" i="1" s="1"/>
  <c r="V193" i="1"/>
  <c r="W193" i="1" s="1"/>
  <c r="V210" i="1"/>
  <c r="W210" i="1" s="1"/>
  <c r="V209" i="1"/>
  <c r="V125" i="1"/>
  <c r="W125" i="1" s="1"/>
  <c r="V126" i="1"/>
  <c r="W126" i="1" s="1"/>
  <c r="V124" i="1"/>
  <c r="V170" i="1"/>
  <c r="W170" i="1" s="1"/>
  <c r="V168" i="1"/>
  <c r="W168" i="1" s="1"/>
  <c r="V166" i="1"/>
  <c r="W166" i="1" s="1"/>
  <c r="V171" i="1"/>
  <c r="W171" i="1" s="1"/>
  <c r="V169" i="1"/>
  <c r="W169" i="1" s="1"/>
  <c r="V167" i="1"/>
  <c r="W167" i="1" s="1"/>
  <c r="V165" i="1"/>
  <c r="V172" i="1"/>
  <c r="W172" i="1" s="1"/>
  <c r="V164" i="1"/>
  <c r="V162" i="1"/>
  <c r="W162" i="1" s="1"/>
  <c r="V160" i="1"/>
  <c r="V163" i="1"/>
  <c r="W163" i="1" s="1"/>
  <c r="V161" i="1"/>
  <c r="V157" i="1"/>
  <c r="V159" i="1"/>
  <c r="W159" i="1" s="1"/>
  <c r="V158" i="1"/>
  <c r="W158" i="1" s="1"/>
  <c r="V35" i="1"/>
  <c r="W35" i="1" s="1"/>
  <c r="V33" i="1"/>
  <c r="W33" i="1" s="1"/>
  <c r="V31" i="1"/>
  <c r="W31" i="1" s="1"/>
  <c r="V29" i="1"/>
  <c r="W29" i="1" s="1"/>
  <c r="V27" i="1"/>
  <c r="W27" i="1" s="1"/>
  <c r="V25" i="1"/>
  <c r="W25" i="1" s="1"/>
  <c r="V38" i="1"/>
  <c r="V136" i="1"/>
  <c r="W136" i="1" s="1"/>
  <c r="V134" i="1"/>
  <c r="V129" i="1"/>
  <c r="W129" i="1" s="1"/>
  <c r="V122" i="1"/>
  <c r="W122" i="1" s="1"/>
  <c r="V120" i="1"/>
  <c r="W120" i="1" s="1"/>
  <c r="V118" i="1"/>
  <c r="W118" i="1" s="1"/>
  <c r="V116" i="1"/>
  <c r="W116" i="1" s="1"/>
  <c r="V114" i="1"/>
  <c r="W114" i="1" s="1"/>
  <c r="V112" i="1"/>
  <c r="W112" i="1" s="1"/>
  <c r="V110" i="1"/>
  <c r="W110" i="1" s="1"/>
  <c r="V107" i="1"/>
  <c r="W107" i="1" s="1"/>
  <c r="V105" i="1"/>
  <c r="W105" i="1" s="1"/>
  <c r="V103" i="1"/>
  <c r="V100" i="1"/>
  <c r="W100" i="1" s="1"/>
  <c r="V98" i="1"/>
  <c r="W98" i="1" s="1"/>
  <c r="V96" i="1"/>
  <c r="W96" i="1" s="1"/>
  <c r="V94" i="1"/>
  <c r="W94" i="1" s="1"/>
  <c r="V92" i="1"/>
  <c r="W92" i="1" s="1"/>
  <c r="V90" i="1"/>
  <c r="W90" i="1" s="1"/>
  <c r="V88" i="1"/>
  <c r="W88" i="1" s="1"/>
  <c r="V86" i="1"/>
  <c r="W86" i="1" s="1"/>
  <c r="V84" i="1"/>
  <c r="W84" i="1" s="1"/>
  <c r="V82" i="1"/>
  <c r="W82" i="1" s="1"/>
  <c r="V80" i="1"/>
  <c r="W80" i="1" s="1"/>
  <c r="V78" i="1"/>
  <c r="W78" i="1" s="1"/>
  <c r="V76" i="1"/>
  <c r="W76" i="1" s="1"/>
  <c r="V74" i="1"/>
  <c r="W74" i="1" s="1"/>
  <c r="V72" i="1"/>
  <c r="W72" i="1" s="1"/>
  <c r="V70" i="1"/>
  <c r="W70" i="1" s="1"/>
  <c r="V68" i="1"/>
  <c r="W68" i="1" s="1"/>
  <c r="V66" i="1"/>
  <c r="W66" i="1" s="1"/>
  <c r="V64" i="1"/>
  <c r="W64" i="1" s="1"/>
  <c r="V62" i="1"/>
  <c r="W62" i="1" s="1"/>
  <c r="V59" i="1"/>
  <c r="W59" i="1" s="1"/>
  <c r="V57" i="1"/>
  <c r="V55" i="1"/>
  <c r="W55" i="1" s="1"/>
  <c r="V53" i="1"/>
  <c r="W53" i="1" s="1"/>
  <c r="V51" i="1"/>
  <c r="W51" i="1" s="1"/>
  <c r="V49" i="1"/>
  <c r="W49" i="1" s="1"/>
  <c r="V47" i="1"/>
  <c r="W47" i="1" s="1"/>
  <c r="V45" i="1"/>
  <c r="W45" i="1" s="1"/>
  <c r="V43" i="1"/>
  <c r="W43" i="1" s="1"/>
  <c r="V41" i="1"/>
  <c r="W41" i="1" s="1"/>
  <c r="V36" i="1"/>
  <c r="V34" i="1"/>
  <c r="W34" i="1" s="1"/>
  <c r="V32" i="1"/>
  <c r="W32" i="1" s="1"/>
  <c r="V30" i="1"/>
  <c r="W30" i="1" s="1"/>
  <c r="V28" i="1"/>
  <c r="W28" i="1" s="1"/>
  <c r="V26" i="1"/>
  <c r="W26" i="1" s="1"/>
  <c r="V37" i="1"/>
  <c r="V39" i="1"/>
  <c r="V154" i="1"/>
  <c r="V152" i="1"/>
  <c r="V135" i="1"/>
  <c r="W135" i="1" s="1"/>
  <c r="V128" i="1"/>
  <c r="W128" i="1" s="1"/>
  <c r="V123" i="1"/>
  <c r="W123" i="1" s="1"/>
  <c r="V121" i="1"/>
  <c r="W121" i="1" s="1"/>
  <c r="V119" i="1"/>
  <c r="W119" i="1" s="1"/>
  <c r="V117" i="1"/>
  <c r="W117" i="1" s="1"/>
  <c r="V115" i="1"/>
  <c r="W115" i="1" s="1"/>
  <c r="V113" i="1"/>
  <c r="W113" i="1" s="1"/>
  <c r="V111" i="1"/>
  <c r="W111" i="1" s="1"/>
  <c r="V109" i="1"/>
  <c r="W109" i="1" s="1"/>
  <c r="V106" i="1"/>
  <c r="W106" i="1" s="1"/>
  <c r="V104" i="1"/>
  <c r="W104" i="1" s="1"/>
  <c r="V102" i="1"/>
  <c r="V101" i="1"/>
  <c r="W101" i="1" s="1"/>
  <c r="V99" i="1"/>
  <c r="W99" i="1" s="1"/>
  <c r="V97" i="1"/>
  <c r="W97" i="1" s="1"/>
  <c r="V95" i="1"/>
  <c r="W95" i="1" s="1"/>
  <c r="V93" i="1"/>
  <c r="W93" i="1" s="1"/>
  <c r="V91" i="1"/>
  <c r="W91" i="1" s="1"/>
  <c r="V89" i="1"/>
  <c r="W89" i="1" s="1"/>
  <c r="V87" i="1"/>
  <c r="W87" i="1" s="1"/>
  <c r="V85" i="1"/>
  <c r="W85" i="1" s="1"/>
  <c r="V83" i="1"/>
  <c r="W83" i="1" s="1"/>
  <c r="V81" i="1"/>
  <c r="W81" i="1" s="1"/>
  <c r="V79" i="1"/>
  <c r="W79" i="1" s="1"/>
  <c r="V77" i="1"/>
  <c r="W77" i="1" s="1"/>
  <c r="V75" i="1"/>
  <c r="W75" i="1" s="1"/>
  <c r="V73" i="1"/>
  <c r="W73" i="1" s="1"/>
  <c r="V71" i="1"/>
  <c r="W71" i="1" s="1"/>
  <c r="V69" i="1"/>
  <c r="V67" i="1"/>
  <c r="W67" i="1" s="1"/>
  <c r="V65" i="1"/>
  <c r="W65" i="1" s="1"/>
  <c r="V63" i="1"/>
  <c r="W63" i="1" s="1"/>
  <c r="V61" i="1"/>
  <c r="W61" i="1" s="1"/>
  <c r="V58" i="1"/>
  <c r="W58" i="1" s="1"/>
  <c r="V56" i="1"/>
  <c r="W56" i="1" s="1"/>
  <c r="V54" i="1"/>
  <c r="W54" i="1" s="1"/>
  <c r="V52" i="1"/>
  <c r="W52" i="1" s="1"/>
  <c r="V50" i="1"/>
  <c r="W50" i="1" s="1"/>
  <c r="V48" i="1"/>
  <c r="W48" i="1" s="1"/>
  <c r="V46" i="1"/>
  <c r="W46" i="1" s="1"/>
  <c r="V44" i="1"/>
  <c r="W44" i="1" s="1"/>
  <c r="V42" i="1"/>
  <c r="W42" i="1" s="1"/>
  <c r="V40" i="1"/>
  <c r="V153" i="1"/>
  <c r="W153" i="1" s="1"/>
  <c r="U24" i="1"/>
  <c r="U23" i="1"/>
  <c r="U11" i="1"/>
  <c r="U12" i="1"/>
  <c r="U13" i="1"/>
  <c r="U14" i="1"/>
  <c r="U15" i="1"/>
  <c r="U16" i="1"/>
  <c r="U17" i="1"/>
  <c r="U18" i="1"/>
  <c r="U19" i="1"/>
  <c r="U20" i="1"/>
  <c r="U21" i="1"/>
  <c r="U22" i="1"/>
  <c r="U5" i="1"/>
  <c r="U6" i="1"/>
  <c r="U7" i="1"/>
  <c r="U8" i="1"/>
  <c r="U9" i="1"/>
  <c r="U10" i="1"/>
  <c r="U3" i="1"/>
  <c r="U4" i="1"/>
  <c r="U2" i="1"/>
  <c r="B3" i="3" l="1"/>
  <c r="B7" i="3"/>
  <c r="B11" i="3"/>
  <c r="B15" i="3"/>
  <c r="B6" i="3"/>
  <c r="B10" i="3"/>
  <c r="B14" i="3"/>
  <c r="B18" i="3"/>
  <c r="B2" i="3"/>
  <c r="B17" i="3"/>
  <c r="B5" i="3"/>
  <c r="B9" i="3"/>
  <c r="B13" i="3"/>
  <c r="B4" i="3"/>
  <c r="B8" i="3"/>
  <c r="B12" i="3"/>
  <c r="B16" i="3"/>
  <c r="B19" i="3"/>
  <c r="W211" i="1"/>
  <c r="W209" i="1"/>
  <c r="W207" i="1"/>
  <c r="W199" i="1"/>
  <c r="W192" i="1"/>
  <c r="W165" i="1"/>
  <c r="W164" i="1"/>
  <c r="W161" i="1"/>
  <c r="W160" i="1"/>
  <c r="W157" i="1"/>
  <c r="W154" i="1"/>
  <c r="W152" i="1"/>
  <c r="W134" i="1"/>
  <c r="W124" i="1"/>
  <c r="W103" i="1"/>
  <c r="W102" i="1"/>
  <c r="W69" i="1"/>
  <c r="W57" i="1"/>
  <c r="W40" i="1"/>
  <c r="W39" i="1"/>
  <c r="W38" i="1"/>
  <c r="W37" i="1"/>
  <c r="W36" i="1"/>
  <c r="V2" i="1"/>
  <c r="V3" i="1"/>
  <c r="V9" i="1"/>
  <c r="V7" i="1"/>
  <c r="V5" i="1"/>
  <c r="V21" i="1"/>
  <c r="W21" i="1" s="1"/>
  <c r="V19" i="1"/>
  <c r="V17" i="1"/>
  <c r="V15" i="1"/>
  <c r="V13" i="1"/>
  <c r="V11" i="1"/>
  <c r="V24" i="1"/>
  <c r="V4" i="1"/>
  <c r="V10" i="1"/>
  <c r="V8" i="1"/>
  <c r="V6" i="1"/>
  <c r="V22" i="1"/>
  <c r="W22" i="1" s="1"/>
  <c r="V20" i="1"/>
  <c r="W20" i="1" s="1"/>
  <c r="V18" i="1"/>
  <c r="V16" i="1"/>
  <c r="V14" i="1"/>
  <c r="V12" i="1"/>
  <c r="V23" i="1"/>
  <c r="W23" i="1" s="1"/>
  <c r="C4" i="3" l="1"/>
  <c r="C8" i="3"/>
  <c r="C12" i="3"/>
  <c r="C16" i="3"/>
  <c r="C3" i="3"/>
  <c r="C7" i="3"/>
  <c r="C11" i="3"/>
  <c r="C15" i="3"/>
  <c r="C19" i="3"/>
  <c r="C6" i="3"/>
  <c r="C10" i="3"/>
  <c r="C14" i="3"/>
  <c r="C18" i="3"/>
  <c r="C5" i="3"/>
  <c r="C9" i="3"/>
  <c r="C13" i="3"/>
  <c r="C17" i="3"/>
  <c r="C2" i="3"/>
  <c r="W8" i="1"/>
  <c r="W9" i="1"/>
  <c r="W11" i="1"/>
  <c r="W19" i="1"/>
  <c r="W12" i="1"/>
  <c r="W10" i="1"/>
  <c r="W13" i="1"/>
  <c r="W3" i="1"/>
  <c r="W16" i="1"/>
  <c r="W14" i="1"/>
  <c r="W4" i="1"/>
  <c r="W15" i="1"/>
  <c r="W5" i="1"/>
  <c r="W2" i="1"/>
  <c r="W6" i="1"/>
  <c r="W17" i="1"/>
  <c r="W24" i="1"/>
  <c r="W18" i="1"/>
  <c r="W7" i="1"/>
  <c r="D5" i="3" l="1"/>
  <c r="D9" i="3"/>
  <c r="D13" i="3"/>
  <c r="D17" i="3"/>
  <c r="D19" i="3"/>
  <c r="D4" i="3"/>
  <c r="D8" i="3"/>
  <c r="D12" i="3"/>
  <c r="D16" i="3"/>
  <c r="D15" i="3"/>
  <c r="D3" i="3"/>
  <c r="D7" i="3"/>
  <c r="D11" i="3"/>
  <c r="D6" i="3"/>
  <c r="D10" i="3"/>
  <c r="D14" i="3"/>
  <c r="D18" i="3"/>
  <c r="D2" i="3"/>
</calcChain>
</file>

<file path=xl/sharedStrings.xml><?xml version="1.0" encoding="utf-8"?>
<sst xmlns="http://schemas.openxmlformats.org/spreadsheetml/2006/main" count="1919" uniqueCount="366">
  <si>
    <t>BON DE CMDE N°</t>
  </si>
  <si>
    <t>DATE CMDE</t>
  </si>
  <si>
    <t>FOURNISSUER</t>
  </si>
  <si>
    <t>N° FACTURE</t>
  </si>
  <si>
    <t>DATE FACTURE</t>
  </si>
  <si>
    <t>MONT TTC</t>
  </si>
  <si>
    <t>DATE PREV PAY</t>
  </si>
  <si>
    <t>MONT TVA</t>
  </si>
  <si>
    <t>HIDHAB CHIMIE</t>
  </si>
  <si>
    <t>N° BL</t>
  </si>
  <si>
    <t>DATE BL</t>
  </si>
  <si>
    <t>035</t>
  </si>
  <si>
    <t>ENCHELAB</t>
  </si>
  <si>
    <t>059/2018</t>
  </si>
  <si>
    <t>ARTICLES</t>
  </si>
  <si>
    <t>AMPOULE A DECANTER 100 ML</t>
  </si>
  <si>
    <t>AMPOULE A DECANTER 250 ML</t>
  </si>
  <si>
    <t>AMPOULE A DECANTER 500 ML</t>
  </si>
  <si>
    <t>MONT TOT HT</t>
  </si>
  <si>
    <t xml:space="preserve">METHANOL ACETANO EXTRA </t>
  </si>
  <si>
    <t>ACIDE ACETIQUE EXTRA PURE 100%</t>
  </si>
  <si>
    <t>119/2018</t>
  </si>
  <si>
    <t>SUR CHAUSSES</t>
  </si>
  <si>
    <t>GANTS M</t>
  </si>
  <si>
    <t>GANTS S</t>
  </si>
  <si>
    <t>GANTS L</t>
  </si>
  <si>
    <t>UNITE</t>
  </si>
  <si>
    <t>SETIF</t>
  </si>
  <si>
    <t>072/2018</t>
  </si>
  <si>
    <t>EAU PEPTONNEE T/180 ML</t>
  </si>
  <si>
    <t>GELOSE TSA F/120 ML</t>
  </si>
  <si>
    <t>GELOSE SABOURAUUD F/120 ML</t>
  </si>
  <si>
    <t>GELOSE MAC CONKEY 120 ML</t>
  </si>
  <si>
    <t>GELOSE CHAPMAN 120 ML</t>
  </si>
  <si>
    <t>BOUILLON MAC CONKEY 100 ML</t>
  </si>
  <si>
    <t>BOUILLON RAPPORT VASSILADIS 7 ML</t>
  </si>
  <si>
    <t>STRUCTURE</t>
  </si>
  <si>
    <t>LABO LCQ</t>
  </si>
  <si>
    <t>HSE</t>
  </si>
  <si>
    <t>234/2018</t>
  </si>
  <si>
    <t>RC LAB</t>
  </si>
  <si>
    <t>METHANOL EXTRA PURE</t>
  </si>
  <si>
    <t>METHANOL HPLC</t>
  </si>
  <si>
    <t>ACETONITRILE HPLC</t>
  </si>
  <si>
    <t>SOLUTION TAMPON PH=4</t>
  </si>
  <si>
    <t>SULFATE SODIUM ANHYDRE</t>
  </si>
  <si>
    <t>482/2018</t>
  </si>
  <si>
    <t>0113/2018</t>
  </si>
  <si>
    <t>PLASMA DE LAPIN</t>
  </si>
  <si>
    <t>BENKHELIFA MEDICAL</t>
  </si>
  <si>
    <t>1896</t>
  </si>
  <si>
    <t>CHARLOTTE</t>
  </si>
  <si>
    <t>CHIMIPLUS</t>
  </si>
  <si>
    <t>378/2018</t>
  </si>
  <si>
    <t>269/2017</t>
  </si>
  <si>
    <t>S/STRUCTURE</t>
  </si>
  <si>
    <t>PHYS CHIMIE</t>
  </si>
  <si>
    <t>MICROBIO</t>
  </si>
  <si>
    <t xml:space="preserve">Tween 80 -5ml </t>
  </si>
  <si>
    <t>Urée Indole -5ml</t>
  </si>
  <si>
    <t xml:space="preserve">Gélose TSI -7ml </t>
  </si>
  <si>
    <t>Bouillon cœur cervelle (BHIB) -5ml</t>
  </si>
  <si>
    <t xml:space="preserve">Bouillon glycériné </t>
  </si>
  <si>
    <t xml:space="preserve">Boites Pétri </t>
  </si>
  <si>
    <t>Pipettes Pasteur</t>
  </si>
  <si>
    <t>Reactif de kovac's</t>
  </si>
  <si>
    <t>Fiole a vide +Verre fritté</t>
  </si>
  <si>
    <t>Membranes de filtration steriles 0,45</t>
  </si>
  <si>
    <t>ENTONOIRE FILTRANT VERRE FRITE 80 ML</t>
  </si>
  <si>
    <t>92/2018</t>
  </si>
  <si>
    <t>045/2018</t>
  </si>
  <si>
    <t>044/2018</t>
  </si>
  <si>
    <t>GAZ TARLATANE</t>
  </si>
  <si>
    <t>MOY GEN</t>
  </si>
  <si>
    <t>032/2018</t>
  </si>
  <si>
    <t>026/2018</t>
  </si>
  <si>
    <t>PRODUCTION</t>
  </si>
  <si>
    <t>CATEGORIE ARTICLE</t>
  </si>
  <si>
    <t>VERRERIE</t>
  </si>
  <si>
    <t>CS LABO</t>
  </si>
  <si>
    <t>CS HSE</t>
  </si>
  <si>
    <t>TETE IMPRESSION IMP.  THARO</t>
  </si>
  <si>
    <t>PR PROD</t>
  </si>
  <si>
    <t>MAINTENANCE</t>
  </si>
  <si>
    <t>GMP</t>
  </si>
  <si>
    <t>0132/2048</t>
  </si>
  <si>
    <t>0119/2018</t>
  </si>
  <si>
    <t>ACIDE CITRIQUE ANHDRE</t>
  </si>
  <si>
    <t>079/2018</t>
  </si>
  <si>
    <t xml:space="preserve"> PRIX UNIT. HT</t>
  </si>
  <si>
    <t>DA/EURO</t>
  </si>
  <si>
    <t>DA</t>
  </si>
  <si>
    <t>T% CHANGE</t>
  </si>
  <si>
    <t>Becher forme basse en verre 2000ml</t>
  </si>
  <si>
    <t xml:space="preserve">Entonnoir en verre 150mm </t>
  </si>
  <si>
    <t>Pipette pump 10ml</t>
  </si>
  <si>
    <t xml:space="preserve">Pipette pump 2ml </t>
  </si>
  <si>
    <t>Entonnoir en verre 40mm</t>
  </si>
  <si>
    <t>Fiole jaugée 50ml classe a verre clair, grad.bleue 34/36</t>
  </si>
  <si>
    <t>Fiole jaugée ambrée classe A grad.blanches 250 ml 14/23</t>
  </si>
  <si>
    <t>Eprouvette graduée 1000ml classe A grad.bleue pied hexagonal</t>
  </si>
  <si>
    <t>Pipette graduée en verre classe AS grad.bleues 2 ml</t>
  </si>
  <si>
    <t>Eprouvette graduée 500ml classe A grad.bleue pied hexagonal</t>
  </si>
  <si>
    <t>Becher forme basse en verre 5000ml</t>
  </si>
  <si>
    <t>Fiole jaugée 20ml classe a en verre ambré, grad.blanche</t>
  </si>
  <si>
    <t>Entonnoir en verre 100mm</t>
  </si>
  <si>
    <t>Fiole jaugée 5ml classe a verre ambré, grad.blanche 10/19</t>
  </si>
  <si>
    <t>Fiole jaugée ambrée classe A grad.blanches 200 ml 14/23</t>
  </si>
  <si>
    <t>Pipette graduée en verre classe AS grad.bleues 20 ml</t>
  </si>
  <si>
    <t>Becher forme basse en verre classe A 50ml</t>
  </si>
  <si>
    <t>371/2017</t>
  </si>
  <si>
    <t>266/2017</t>
  </si>
  <si>
    <t>Becher forme basse en verre 250ml</t>
  </si>
  <si>
    <t>Becher forme basse en verre 25ml</t>
  </si>
  <si>
    <t>BOMBONE 10 L EN VERRE</t>
  </si>
  <si>
    <t>Fiole jaugée claire classe A grad.bleues 100 ml 14/23</t>
  </si>
  <si>
    <t>Fiole jaugée claire classe A grad.bleues 20 ml 10/19</t>
  </si>
  <si>
    <t>Spatule forme cuiller - macro 180mm</t>
  </si>
  <si>
    <t>Pipette graduée en verre classe AS grad.bleues 1 ml</t>
  </si>
  <si>
    <t>Pipette pump 25ml</t>
  </si>
  <si>
    <t>Fiole jaugée claire classe A grad.blanche 250 ml 14/23</t>
  </si>
  <si>
    <t>Embouts Jaune 200µl</t>
  </si>
  <si>
    <t>Embouts Transparent1-200µl</t>
  </si>
  <si>
    <t>0133/2017</t>
  </si>
  <si>
    <t>129/2017</t>
  </si>
  <si>
    <t>Pipette garduée en Verre Classe AS 10 ml</t>
  </si>
  <si>
    <t>Pipette garduée en Verre Classe AS 1 ml</t>
  </si>
  <si>
    <t>Entonnoir en verre 150 ml</t>
  </si>
  <si>
    <t>Entonnoir en verre 80 ml</t>
  </si>
  <si>
    <t>Entonnoir en verre 100 ml</t>
  </si>
  <si>
    <t>Fiole Jaugée Claire Classe 2000 ml 29/32</t>
  </si>
  <si>
    <t>Fiole Jaugée Claire Classe 1000 ml 29/32</t>
  </si>
  <si>
    <t>Entonnoir en verre 40 mm</t>
  </si>
  <si>
    <t>Pipette Graduée en Verre As 2 ml</t>
  </si>
  <si>
    <t>Becher Forme Basse en verre 250 ml</t>
  </si>
  <si>
    <t>Becher Forme Basse en verre 100 ml</t>
  </si>
  <si>
    <t>Erlen Mayer Rodé 500 ml 29/32</t>
  </si>
  <si>
    <t>Embout Bleus 100-1000 /P1000</t>
  </si>
  <si>
    <t>427/2017</t>
  </si>
  <si>
    <t>006/2018</t>
  </si>
  <si>
    <t>Erlen Mayer Rodé 250 ml 29/32</t>
  </si>
  <si>
    <t>Fiole Jaugée Claire Classe 100 ml 14/23</t>
  </si>
  <si>
    <t>Pipette pump 2 ml</t>
  </si>
  <si>
    <t>Micropipette variable autoclave 10µl</t>
  </si>
  <si>
    <t>Micropipette variable 200µl</t>
  </si>
  <si>
    <t>Fiole Jaugée Ambrée Class A Grand Blanche</t>
  </si>
  <si>
    <t>Fiole Jaugée Ambrée Class A Grand Blanche 250 ml 14/23</t>
  </si>
  <si>
    <t>Fiole Jaugée Ambrée Class A Grand Blanche200 ml 14/23</t>
  </si>
  <si>
    <t>Fiole Jaugée Ambrée Class A Grand Blanche 5 ml 10/19</t>
  </si>
  <si>
    <t>Fiole Jaugée Ambrée Class A Grand Blanche 20 ml 10/19</t>
  </si>
  <si>
    <t>Eprouvette de Mélange Base en Verre Classe A 50 ml</t>
  </si>
  <si>
    <t>Eprouvette de Mélange Base en Verre Classe A 500 ml</t>
  </si>
  <si>
    <t>Eprouvette de Mélange Base en Verre Classe A 100 ml</t>
  </si>
  <si>
    <t>Eprouvette de Mélange Base en Verre Classe A 180 ml</t>
  </si>
  <si>
    <t>Spatule Inox Macro Cuiller 180 mm</t>
  </si>
  <si>
    <t>429/2018</t>
  </si>
  <si>
    <t>N° BON RECEPT</t>
  </si>
  <si>
    <t>DATE RECEPTION</t>
  </si>
  <si>
    <t>NADATEK</t>
  </si>
  <si>
    <t>FA20180705</t>
  </si>
  <si>
    <t>METHYL ETHYL SULFATE</t>
  </si>
  <si>
    <t>-</t>
  </si>
  <si>
    <t>HIDAB CHIMIE</t>
  </si>
  <si>
    <t>029 W</t>
  </si>
  <si>
    <t xml:space="preserve">Entonoire filtrant verre e frittee 80ml porosite </t>
  </si>
  <si>
    <t>Bouillon Trypticase Soja TSB 100 ml</t>
  </si>
  <si>
    <t>bouillon mossel F/100 ml</t>
  </si>
  <si>
    <t xml:space="preserve">Eau peptonee tamponee T/180 ML </t>
  </si>
  <si>
    <t xml:space="preserve">Gelose TSA F/120 ML </t>
  </si>
  <si>
    <t xml:space="preserve">Gelose SABOURAUD F/120 ML </t>
  </si>
  <si>
    <t>Gelose MAC Conkey 120 ML</t>
  </si>
  <si>
    <t>Geloe Chapman 120 ML</t>
  </si>
  <si>
    <t xml:space="preserve">Bouillon MAC Conkey 100 ML </t>
  </si>
  <si>
    <t xml:space="preserve">Bouillon rappaport vassiliadis 7 ML </t>
  </si>
  <si>
    <t>LS/2018/0005</t>
  </si>
  <si>
    <t>LS/2018/018</t>
  </si>
  <si>
    <t>LS/2018/020</t>
  </si>
  <si>
    <t>EL EULMA</t>
  </si>
  <si>
    <t>195/2018</t>
  </si>
  <si>
    <t>09/2018</t>
  </si>
  <si>
    <t>Butanone f/1lt (Methyl Ethyl Cetone )-SIGMA</t>
  </si>
  <si>
    <t>071</t>
  </si>
  <si>
    <t>LS/2018/026</t>
  </si>
  <si>
    <t>Filtre 10'' 0,2µ Absolu mono couche FILO</t>
  </si>
  <si>
    <t>Event de cuve piege a CO2</t>
  </si>
  <si>
    <t>CartouchE de Pré traitement</t>
  </si>
  <si>
    <t>LSA/2018/007</t>
  </si>
  <si>
    <t>LS/2018/025</t>
  </si>
  <si>
    <t>CTA</t>
  </si>
  <si>
    <t>ASD</t>
  </si>
  <si>
    <t>73C/ASD/2018</t>
  </si>
  <si>
    <t>SOLVANT WL200</t>
  </si>
  <si>
    <t>FILTRE 20µ goutiere 29265</t>
  </si>
  <si>
    <t>MAKE UP 110266</t>
  </si>
  <si>
    <t>LSA/2018/032</t>
  </si>
  <si>
    <t>LSA/2018/027</t>
  </si>
  <si>
    <t>BL20180511</t>
  </si>
  <si>
    <t>COLONNE HPLC C8 5µm</t>
  </si>
  <si>
    <t>LS/2018/029</t>
  </si>
  <si>
    <t>LCQ</t>
  </si>
  <si>
    <t>IBN SINA</t>
  </si>
  <si>
    <t>00008/2018</t>
  </si>
  <si>
    <t>0008/2018</t>
  </si>
  <si>
    <t>Potassium Phosphate Monobasic</t>
  </si>
  <si>
    <t>Buffer Ph 7,00</t>
  </si>
  <si>
    <t>LS/2018/028</t>
  </si>
  <si>
    <t>536/2018</t>
  </si>
  <si>
    <t>0145/2018</t>
  </si>
  <si>
    <t xml:space="preserve">ACETIC ACID 99-100% EXTRA PURE </t>
  </si>
  <si>
    <t>BARIUM SULFATE EXTRA PUR,DAB PH EUR</t>
  </si>
  <si>
    <t>METHANOLCHROMASOLV FOR HIGH-PERFOR-MANC</t>
  </si>
  <si>
    <t>LS/2018/017</t>
  </si>
  <si>
    <t>458/2018</t>
  </si>
  <si>
    <t>0132/2018</t>
  </si>
  <si>
    <t>LS/2018/013</t>
  </si>
  <si>
    <t>LS/2018/031</t>
  </si>
  <si>
    <t>515/2018</t>
  </si>
  <si>
    <t>CODE REF INTERNES</t>
  </si>
  <si>
    <t>ACIDE ACETYLISALICYLIQUE DC90</t>
  </si>
  <si>
    <t>18/IN/00630</t>
  </si>
  <si>
    <t>MEDISYS</t>
  </si>
  <si>
    <t>INV/18/008</t>
  </si>
  <si>
    <t>EURO</t>
  </si>
  <si>
    <t>MORNIFLUMATE</t>
  </si>
  <si>
    <t>FRAIS APPROCHE</t>
  </si>
  <si>
    <t>FRET ET EMBALLAGE</t>
  </si>
  <si>
    <t>FILM ALUMINIUM</t>
  </si>
  <si>
    <t>MP</t>
  </si>
  <si>
    <t>AC</t>
  </si>
  <si>
    <t>1800339</t>
  </si>
  <si>
    <t>18/IN/00629</t>
  </si>
  <si>
    <t>INV/18/009</t>
  </si>
  <si>
    <t>MAGNESIUM ALUMIN SILICATE</t>
  </si>
  <si>
    <t>SERTACONAZOLE POUR INJECTION</t>
  </si>
  <si>
    <t>EAU STERILE POUR INJECTION</t>
  </si>
  <si>
    <t>TALC</t>
  </si>
  <si>
    <t>1800341</t>
  </si>
  <si>
    <t>18/IN/00634</t>
  </si>
  <si>
    <t>EUROCHEM</t>
  </si>
  <si>
    <t>F117-2018</t>
  </si>
  <si>
    <t>GLYCERIDE HEMI SYNTHETIQUE SUPPOCIRE</t>
  </si>
  <si>
    <t>COMPTA</t>
  </si>
  <si>
    <t>1800334</t>
  </si>
  <si>
    <t>18/IN/00624</t>
  </si>
  <si>
    <t>F99-2018</t>
  </si>
  <si>
    <t>COMPACTROL CALCIUM SULFATE DIHYDRATE</t>
  </si>
  <si>
    <t>1800338</t>
  </si>
  <si>
    <t>18/IN/00627</t>
  </si>
  <si>
    <t>F98-2018</t>
  </si>
  <si>
    <t>ENCOMPRESS CALCIUM PHOSPHATE</t>
  </si>
  <si>
    <t>ETUIS SPASMOL 150 mg</t>
  </si>
  <si>
    <t>ETUIS DIGESTAT 100 mg</t>
  </si>
  <si>
    <t>1700265</t>
  </si>
  <si>
    <t>17/IN/00480</t>
  </si>
  <si>
    <t>EL WALID EMB.</t>
  </si>
  <si>
    <t>106</t>
  </si>
  <si>
    <t>1700290</t>
  </si>
  <si>
    <t>17/IN/00527</t>
  </si>
  <si>
    <t>CAISSE F145</t>
  </si>
  <si>
    <t>1800342</t>
  </si>
  <si>
    <t>18/IN/00637</t>
  </si>
  <si>
    <t>GENERAL EMB.</t>
  </si>
  <si>
    <t>18303652</t>
  </si>
  <si>
    <t>ETUIS (DIFF PRODUITS)</t>
  </si>
  <si>
    <t>1800345</t>
  </si>
  <si>
    <t>18/IN/00640</t>
  </si>
  <si>
    <t>INV/18/032</t>
  </si>
  <si>
    <t>ETUI CETALGINE 150 mg</t>
  </si>
  <si>
    <t>ETUI CETALGINE 300 mg</t>
  </si>
  <si>
    <t>ETUI TRAMADOL PLUS</t>
  </si>
  <si>
    <t>1800325</t>
  </si>
  <si>
    <t>1800328</t>
  </si>
  <si>
    <t>18/IN/00611</t>
  </si>
  <si>
    <t>27</t>
  </si>
  <si>
    <t>18/IN/00615</t>
  </si>
  <si>
    <t>PROSPECT PARAMOL 1000 mg</t>
  </si>
  <si>
    <t>1800336</t>
  </si>
  <si>
    <t>18/IN/00625</t>
  </si>
  <si>
    <t>RAJA GRAPHIC</t>
  </si>
  <si>
    <t>034</t>
  </si>
  <si>
    <t>CAISSE F100</t>
  </si>
  <si>
    <t>CAISSE F138</t>
  </si>
  <si>
    <t>CAISSE F134</t>
  </si>
  <si>
    <t>1800327</t>
  </si>
  <si>
    <t>18/IN/00618</t>
  </si>
  <si>
    <t>18302288</t>
  </si>
  <si>
    <t>PROSPECT NIFLUMENE SUPPO</t>
  </si>
  <si>
    <t>18/IN/00632</t>
  </si>
  <si>
    <t>037</t>
  </si>
  <si>
    <t>QUANTITES LIVREES</t>
  </si>
  <si>
    <t>QUANTITES CMDEES</t>
  </si>
  <si>
    <t>1800349</t>
  </si>
  <si>
    <t>METHYL ETHYL CETONE BUTANONE</t>
  </si>
  <si>
    <t>1800318</t>
  </si>
  <si>
    <t>ORKILA</t>
  </si>
  <si>
    <t>ETUI SULPIRIDE 50 mg</t>
  </si>
  <si>
    <t>1800337</t>
  </si>
  <si>
    <t>CELLULOSE MICRO CRISTALINE VIVAPUR 102 JRS</t>
  </si>
  <si>
    <t>1800343</t>
  </si>
  <si>
    <t>ALSOCHEM</t>
  </si>
  <si>
    <t>HAMTECH</t>
  </si>
  <si>
    <t>AEROSIL 200</t>
  </si>
  <si>
    <t>1800344</t>
  </si>
  <si>
    <t>PROSPECT SPASMOL 80 mg</t>
  </si>
  <si>
    <t>1800346</t>
  </si>
  <si>
    <t>PROSPECT SPASMOL 160 mg</t>
  </si>
  <si>
    <t>1800347</t>
  </si>
  <si>
    <t>54C/ASD/2018</t>
  </si>
  <si>
    <t>[MP000052] TRIMEBUTINE MALEATE PREMIX</t>
  </si>
  <si>
    <t>[EC000137] ALUM PARAMOL1000</t>
  </si>
  <si>
    <t>[EC000145] ALUM CLORAXENE 10MG</t>
  </si>
  <si>
    <t>[EC000139] ALUM COPARAMOL</t>
  </si>
  <si>
    <t>[MP000172] PVC BLANC SUPPO</t>
  </si>
  <si>
    <t>[MP000263] PVC VOGALON 5 MG</t>
  </si>
  <si>
    <t>[MP000222] PVC ECOVAR 150MG OVULES</t>
  </si>
  <si>
    <t>[MP000345] PVC NIFLUMENE 200MG</t>
  </si>
  <si>
    <t>[MP000262] PVC VOGALON 2.5 MG</t>
  </si>
  <si>
    <t>[MP000085] PVC FENAQUENE 100 MG SUPPO</t>
  </si>
  <si>
    <t>[MP000096] PVC SPASMOL SUPPO</t>
  </si>
  <si>
    <t>[MP000221] PVC DIGESTAT100MG SUPPO</t>
  </si>
  <si>
    <t>[MP000224] PVC NIFLUMENE 400MG SUPPO</t>
  </si>
  <si>
    <t>[MP000160] PVC/ PE TRANSPARENT SUPPO</t>
  </si>
  <si>
    <t>[MP000227] PVC TRAMADOL LS100 MG SUPPO</t>
  </si>
  <si>
    <t>[MP000170] PVC GLYCERINE LS BEBE</t>
  </si>
  <si>
    <t>[/] FRET</t>
  </si>
  <si>
    <t>[MP000206] MESALAZINE</t>
  </si>
  <si>
    <t>1800352</t>
  </si>
  <si>
    <t>18/IN/22649</t>
  </si>
  <si>
    <t>INV/18/039</t>
  </si>
  <si>
    <t>1800353</t>
  </si>
  <si>
    <t>INV/18/040</t>
  </si>
  <si>
    <t>18/IN/00644</t>
  </si>
  <si>
    <t>18303996</t>
  </si>
  <si>
    <t>FOURNISSEURS</t>
  </si>
  <si>
    <t>Becher forme basse en verre 1000ml</t>
  </si>
  <si>
    <t>Becher forme basse en verre 600ml</t>
  </si>
  <si>
    <t>Fiole Jaugée 10ml classe A en verre clair, Gard ; bleu 10/19</t>
  </si>
  <si>
    <t>Fiole jaugée 50ml classe a verre ambré, grad. blanche 12/21</t>
  </si>
  <si>
    <t>Fiole jaugée 50ml classe a verre clair, grad. bleue 34/36</t>
  </si>
  <si>
    <t>Micropipette variable 10-100µl</t>
  </si>
  <si>
    <t>Micropipette variable 20-200µl</t>
  </si>
  <si>
    <t xml:space="preserve">Pilon en porcelaine pour mortier </t>
  </si>
  <si>
    <t>Pipette pump 2ml</t>
  </si>
  <si>
    <t>Barreau avec anneau central arrondi (70*10) mm</t>
  </si>
  <si>
    <t>Barreau sans anneau central (25*08) mm</t>
  </si>
  <si>
    <t>Barreau sans anneau central (30*08) mm</t>
  </si>
  <si>
    <t>Cuve 10mm Quartz</t>
  </si>
  <si>
    <t>LS/2018/030</t>
  </si>
  <si>
    <t>Hiber RT 250-4,6 purospher star RP-18(colonne)</t>
  </si>
  <si>
    <t>LiChroCART 4-4 LiChrospher 100 RP-18(5µm)</t>
  </si>
  <si>
    <t>LS/2018/033</t>
  </si>
  <si>
    <t>PHARMASCIENCE</t>
  </si>
  <si>
    <t>F18/00224</t>
  </si>
  <si>
    <t>SODIUM LAURYL SULFATE</t>
  </si>
  <si>
    <t>PEPSINE 1:3000</t>
  </si>
  <si>
    <t>RSBC</t>
  </si>
  <si>
    <t>LS/2018/032</t>
  </si>
  <si>
    <t>MP/BL/00164/2018</t>
  </si>
  <si>
    <t>MP/FV/00143/2018</t>
  </si>
  <si>
    <t>LS/2018/034</t>
  </si>
  <si>
    <t>582/2018</t>
  </si>
  <si>
    <t>0172/2018</t>
  </si>
  <si>
    <t>SODIUM DODECYL SULFATE</t>
  </si>
  <si>
    <t>LS/2018/035</t>
  </si>
  <si>
    <t>ENCHLAB</t>
  </si>
  <si>
    <t>Formule qui ne fonctionne que dans la colonne TVA 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</si>
</sst>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 mmmm\ yyyy;@"/>
    <numFmt numFmtId="165" formatCode="#,##0.00000"/>
  </numFmts>
  <fonts count="5" x14ac:knownFonts="1">
    <font>
      <sz val="11"/>
      <color theme="1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sz val="18"/>
      <color theme="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5" tint="0.79998168889431442"/>
        <bgColor theme="5" tint="0.79998168889431442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9"/>
      </left>
      <right/>
      <top style="thin">
        <color theme="9"/>
      </top>
      <bottom/>
      <diagonal/>
    </border>
    <border>
      <left style="thin">
        <color theme="9"/>
      </left>
      <right/>
      <top style="thin">
        <color theme="9"/>
      </top>
      <bottom style="thin">
        <color theme="4" tint="0.39997558519241921"/>
      </bottom>
      <diagonal/>
    </border>
    <border>
      <left style="thin">
        <color theme="5" tint="0.39997558519241921"/>
      </left>
      <right style="thin">
        <color theme="4" tint="0.39997558519241921"/>
      </right>
      <top style="thin">
        <color theme="9"/>
      </top>
      <bottom style="thin">
        <color theme="4" tint="0.39997558519241921"/>
      </bottom>
      <diagonal/>
    </border>
    <border>
      <left style="thin">
        <color theme="5" tint="0.39997558519241921"/>
      </left>
      <right/>
      <top style="thin">
        <color theme="9"/>
      </top>
      <bottom/>
      <diagonal/>
    </border>
    <border>
      <left style="thin">
        <color theme="5" tint="0.39997558519241921"/>
      </left>
      <right style="thin">
        <color theme="4" tint="0.39997558519241921"/>
      </right>
      <top style="thin">
        <color theme="9"/>
      </top>
      <bottom/>
      <diagonal/>
    </border>
    <border>
      <left style="thin">
        <color theme="5" tint="0.39997558519241921"/>
      </left>
      <right/>
      <top style="thin">
        <color theme="5" tint="0.39997558519241921"/>
      </top>
      <bottom/>
      <diagonal/>
    </border>
    <border>
      <left style="thin">
        <color theme="5" tint="0.39997558519241921"/>
      </left>
      <right/>
      <top style="thin">
        <color theme="9"/>
      </top>
      <bottom style="thin">
        <color theme="4" tint="0.39997558519241921"/>
      </bottom>
      <diagonal/>
    </border>
    <border>
      <left style="thin">
        <color theme="5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NumberFormat="1" applyFont="1" applyFill="1" applyAlignment="1">
      <alignment horizontal="center" vertical="center" wrapText="1"/>
    </xf>
    <xf numFmtId="0" fontId="0" fillId="0" borderId="0" xfId="0" applyFont="1" applyFill="1"/>
    <xf numFmtId="0" fontId="0" fillId="0" borderId="0" xfId="0" applyFill="1" applyAlignment="1">
      <alignment horizontal="center"/>
    </xf>
    <xf numFmtId="4" fontId="0" fillId="0" borderId="0" xfId="0" applyNumberFormat="1" applyFont="1" applyFill="1" applyAlignment="1">
      <alignment horizontal="center"/>
    </xf>
    <xf numFmtId="49" fontId="0" fillId="0" borderId="0" xfId="0" applyNumberFormat="1" applyFont="1" applyFill="1" applyAlignment="1">
      <alignment horizontal="center"/>
    </xf>
    <xf numFmtId="164" fontId="0" fillId="0" borderId="0" xfId="0" applyNumberFormat="1" applyFont="1" applyFill="1"/>
    <xf numFmtId="164" fontId="0" fillId="0" borderId="0" xfId="0" applyNumberFormat="1" applyFont="1" applyFill="1" applyAlignment="1">
      <alignment horizontal="center"/>
    </xf>
    <xf numFmtId="4" fontId="0" fillId="0" borderId="0" xfId="0" applyNumberFormat="1" applyFont="1" applyFill="1" applyAlignment="1">
      <alignment horizontal="right"/>
    </xf>
    <xf numFmtId="0" fontId="1" fillId="3" borderId="6" xfId="0" applyNumberFormat="1" applyFont="1" applyFill="1" applyBorder="1" applyAlignment="1">
      <alignment horizontal="center" vertical="center" wrapText="1"/>
    </xf>
    <xf numFmtId="0" fontId="0" fillId="2" borderId="3" xfId="0" applyFont="1" applyFill="1" applyBorder="1"/>
    <xf numFmtId="0" fontId="0" fillId="2" borderId="6" xfId="0" applyFont="1" applyFill="1" applyBorder="1" applyAlignment="1">
      <alignment horizontal="center"/>
    </xf>
    <xf numFmtId="4" fontId="0" fillId="2" borderId="6" xfId="0" applyNumberFormat="1" applyFont="1" applyFill="1" applyBorder="1" applyAlignment="1">
      <alignment horizontal="right"/>
    </xf>
    <xf numFmtId="49" fontId="0" fillId="2" borderId="6" xfId="0" applyNumberFormat="1" applyFont="1" applyFill="1" applyBorder="1" applyAlignment="1">
      <alignment horizontal="center"/>
    </xf>
    <xf numFmtId="164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4" fontId="0" fillId="2" borderId="6" xfId="0" applyNumberFormat="1" applyFont="1" applyFill="1" applyBorder="1" applyAlignment="1">
      <alignment horizontal="center"/>
    </xf>
    <xf numFmtId="164" fontId="0" fillId="2" borderId="7" xfId="0" applyNumberFormat="1" applyFont="1" applyFill="1" applyBorder="1" applyAlignment="1">
      <alignment horizontal="center"/>
    </xf>
    <xf numFmtId="0" fontId="0" fillId="3" borderId="3" xfId="0" applyFont="1" applyFill="1" applyBorder="1"/>
    <xf numFmtId="0" fontId="0" fillId="3" borderId="6" xfId="0" applyFont="1" applyFill="1" applyBorder="1" applyAlignment="1">
      <alignment horizontal="center"/>
    </xf>
    <xf numFmtId="4" fontId="0" fillId="3" borderId="6" xfId="0" applyNumberFormat="1" applyFont="1" applyFill="1" applyBorder="1" applyAlignment="1">
      <alignment horizontal="right"/>
    </xf>
    <xf numFmtId="49" fontId="0" fillId="3" borderId="6" xfId="0" applyNumberFormat="1" applyFont="1" applyFill="1" applyBorder="1" applyAlignment="1">
      <alignment horizontal="center"/>
    </xf>
    <xf numFmtId="164" fontId="0" fillId="3" borderId="6" xfId="0" applyNumberFormat="1" applyFont="1" applyFill="1" applyBorder="1" applyAlignment="1">
      <alignment horizontal="center"/>
    </xf>
    <xf numFmtId="0" fontId="0" fillId="3" borderId="6" xfId="0" applyFont="1" applyFill="1" applyBorder="1"/>
    <xf numFmtId="4" fontId="0" fillId="3" borderId="6" xfId="0" applyNumberFormat="1" applyFont="1" applyFill="1" applyBorder="1" applyAlignment="1">
      <alignment horizontal="center"/>
    </xf>
    <xf numFmtId="164" fontId="0" fillId="3" borderId="7" xfId="0" applyNumberFormat="1" applyFont="1" applyFill="1" applyBorder="1" applyAlignment="1">
      <alignment horizontal="center"/>
    </xf>
    <xf numFmtId="0" fontId="0" fillId="3" borderId="8" xfId="0" applyFont="1" applyFill="1" applyBorder="1"/>
    <xf numFmtId="0" fontId="0" fillId="2" borderId="8" xfId="0" applyFont="1" applyFill="1" applyBorder="1"/>
    <xf numFmtId="4" fontId="0" fillId="2" borderId="8" xfId="0" applyNumberFormat="1" applyFont="1" applyFill="1" applyBorder="1" applyAlignment="1">
      <alignment horizontal="center"/>
    </xf>
    <xf numFmtId="165" fontId="0" fillId="3" borderId="6" xfId="0" applyNumberFormat="1" applyFont="1" applyFill="1" applyBorder="1" applyAlignment="1">
      <alignment horizontal="right"/>
    </xf>
    <xf numFmtId="165" fontId="0" fillId="2" borderId="6" xfId="0" applyNumberFormat="1" applyFont="1" applyFill="1" applyBorder="1" applyAlignment="1">
      <alignment horizontal="right"/>
    </xf>
    <xf numFmtId="0" fontId="0" fillId="2" borderId="3" xfId="0" applyFont="1" applyFill="1" applyBorder="1" applyAlignment="1">
      <alignment vertical="center"/>
    </xf>
    <xf numFmtId="0" fontId="0" fillId="2" borderId="6" xfId="0" applyFont="1" applyFill="1" applyBorder="1" applyAlignment="1">
      <alignment vertical="center"/>
    </xf>
    <xf numFmtId="0" fontId="0" fillId="3" borderId="3" xfId="0" applyFont="1" applyFill="1" applyBorder="1" applyAlignment="1">
      <alignment vertical="center"/>
    </xf>
    <xf numFmtId="0" fontId="0" fillId="3" borderId="6" xfId="0" applyFont="1" applyFill="1" applyBorder="1" applyAlignment="1">
      <alignment vertical="center"/>
    </xf>
    <xf numFmtId="0" fontId="0" fillId="2" borderId="4" xfId="0" applyFont="1" applyFill="1" applyBorder="1"/>
    <xf numFmtId="0" fontId="0" fillId="2" borderId="9" xfId="0" applyFont="1" applyFill="1" applyBorder="1" applyAlignment="1">
      <alignment horizontal="center"/>
    </xf>
    <xf numFmtId="4" fontId="0" fillId="2" borderId="9" xfId="0" applyNumberFormat="1" applyFont="1" applyFill="1" applyBorder="1" applyAlignment="1">
      <alignment horizontal="right"/>
    </xf>
    <xf numFmtId="49" fontId="0" fillId="2" borderId="9" xfId="0" applyNumberFormat="1" applyFont="1" applyFill="1" applyBorder="1" applyAlignment="1">
      <alignment horizontal="center"/>
    </xf>
    <xf numFmtId="164" fontId="0" fillId="2" borderId="9" xfId="0" applyNumberFormat="1" applyFont="1" applyFill="1" applyBorder="1" applyAlignment="1">
      <alignment horizontal="center"/>
    </xf>
    <xf numFmtId="164" fontId="0" fillId="2" borderId="9" xfId="0" applyNumberFormat="1" applyFont="1" applyFill="1" applyBorder="1"/>
    <xf numFmtId="0" fontId="0" fillId="2" borderId="9" xfId="0" applyFont="1" applyFill="1" applyBorder="1"/>
    <xf numFmtId="4" fontId="0" fillId="2" borderId="9" xfId="0" applyNumberFormat="1" applyFont="1" applyFill="1" applyBorder="1" applyAlignment="1">
      <alignment horizontal="center"/>
    </xf>
    <xf numFmtId="164" fontId="0" fillId="2" borderId="5" xfId="0" applyNumberFormat="1" applyFont="1" applyFill="1" applyBorder="1" applyAlignment="1">
      <alignment horizontal="center"/>
    </xf>
    <xf numFmtId="0" fontId="0" fillId="2" borderId="10" xfId="0" applyFont="1" applyFill="1" applyBorder="1"/>
    <xf numFmtId="0" fontId="1" fillId="3" borderId="11" xfId="0" applyNumberFormat="1" applyFont="1" applyFill="1" applyBorder="1" applyAlignment="1">
      <alignment horizontal="center" vertical="center" wrapText="1"/>
    </xf>
    <xf numFmtId="0" fontId="0" fillId="2" borderId="11" xfId="0" applyFont="1" applyFill="1" applyBorder="1"/>
    <xf numFmtId="0" fontId="0" fillId="3" borderId="11" xfId="0" applyFont="1" applyFill="1" applyBorder="1"/>
    <xf numFmtId="0" fontId="2" fillId="0" borderId="0" xfId="0" applyFont="1" applyFill="1" applyAlignment="1">
      <alignment horizontal="center"/>
    </xf>
    <xf numFmtId="4" fontId="3" fillId="0" borderId="1" xfId="0" applyNumberFormat="1" applyFont="1" applyFill="1" applyBorder="1"/>
    <xf numFmtId="0" fontId="3" fillId="0" borderId="1" xfId="0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  <xf numFmtId="0" fontId="4" fillId="0" borderId="0" xfId="0" applyFont="1"/>
  </cellXfs>
  <cellStyles count="1">
    <cellStyle name="Normal" xfId="0" builtinId="0"/>
  </cellStyles>
  <dxfs count="33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4" formatCode="#,##0.00"/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4" formatCode="#,##0.00"/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4" formatCode="#,##0.00"/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40C]d\ mmmm\ yyyy;@"/>
      <fill>
        <patternFill patternType="solid">
          <fgColor theme="5" tint="0.59999389629810485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theme="5" tint="0.59999389629810485"/>
          <bgColor theme="5" tint="0.5999938962981048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theme="5" tint="0.59999389629810485"/>
          <bgColor theme="5" tint="0.5999938962981048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theme="5" tint="0.59999389629810485"/>
          <bgColor theme="5" tint="0.5999938962981048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theme="5" tint="0.59999389629810485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theme="5" tint="0.59999389629810485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theme="5" tint="0.59999389629810485"/>
          <bgColor theme="5" tint="0.5999938962981048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40C]d\ mmmm\ yyyy;@"/>
      <fill>
        <patternFill patternType="solid">
          <fgColor theme="5" tint="0.59999389629810485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theme="5" tint="0.59999389629810485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40C]d\ mmmm\ yyyy;@"/>
      <fill>
        <patternFill patternType="solid">
          <fgColor theme="5" tint="0.59999389629810485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theme="5" tint="0.59999389629810485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59999389629810485"/>
          <bgColor theme="5" tint="0.59999389629810485"/>
        </patternFill>
      </fill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59999389629810485"/>
          <bgColor theme="5" tint="0.59999389629810485"/>
        </patternFill>
      </fill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59999389629810485"/>
          <bgColor theme="5" tint="0.59999389629810485"/>
        </patternFill>
      </fill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59999389629810485"/>
          <bgColor theme="5" tint="0.59999389629810485"/>
        </patternFill>
      </fill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40C]d\ mmmm\ yyyy;@"/>
      <fill>
        <patternFill patternType="solid">
          <fgColor theme="5" tint="0.59999389629810485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theme="5" tint="0.59999389629810485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40C]d\ mmmm\ yyyy;@"/>
      <fill>
        <patternFill patternType="solid">
          <fgColor theme="5" tint="0.59999389629810485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theme="5" tint="0.59999389629810485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theme="5" tint="0.59999389629810485"/>
          <bgColor theme="5" tint="0.5999938962981048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theme="5" tint="0.59999389629810485"/>
          <bgColor theme="5" tint="0.5999938962981048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59999389629810485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59999389629810485"/>
          <bgColor theme="5" tint="0.59999389629810485"/>
        </patternFill>
      </fill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59999389629810485"/>
          <bgColor theme="5" tint="0.5999938962981048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5" tint="0.39997558519241921"/>
        </left>
        <right style="thin">
          <color theme="4" tint="0.39997558519241921"/>
        </right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59999389629810485"/>
          <bgColor theme="5" tint="0.59999389629810485"/>
        </patternFill>
      </fill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Calibri"/>
        <scheme val="minor"/>
      </font>
      <numFmt numFmtId="0" formatCode="General"/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0</xdr:row>
          <xdr:rowOff>38100</xdr:rowOff>
        </xdr:from>
        <xdr:to>
          <xdr:col>1</xdr:col>
          <xdr:colOff>1409700</xdr:colOff>
          <xdr:row>0</xdr:row>
          <xdr:rowOff>381000</xdr:rowOff>
        </xdr:to>
        <xdr:sp macro="" textlink="">
          <xdr:nvSpPr>
            <xdr:cNvPr id="1025" name="Toggle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_1" ref="A1:X140" totalsRowShown="0" headerRowDxfId="32" dataDxfId="31" tableBorderDxfId="30">
  <autoFilter ref="A1:X140">
    <filterColumn colId="12">
      <filters>
        <filter val="ASD"/>
      </filters>
    </filterColumn>
  </autoFilter>
  <tableColumns count="24">
    <tableColumn id="1" name="CODE REF INTERNES" dataDxfId="29"/>
    <tableColumn id="2" name="ARTICLES" dataDxfId="28"/>
    <tableColumn id="3" name="CATEGORIE ARTICLE" dataDxfId="27"/>
    <tableColumn id="4" name="QUANTITES LIVREES" dataDxfId="26"/>
    <tableColumn id="5" name="QUANTITES CMDEES" dataDxfId="25"/>
    <tableColumn id="6" name="BON DE CMDE N°" dataDxfId="24"/>
    <tableColumn id="7" name="DATE CMDE" dataDxfId="23"/>
    <tableColumn id="8" name="N° BON RECEPT" dataDxfId="22"/>
    <tableColumn id="9" name="DATE RECEPTION" dataDxfId="21"/>
    <tableColumn id="10" name="UNITE" dataDxfId="20"/>
    <tableColumn id="11" name="STRUCTURE" dataDxfId="19"/>
    <tableColumn id="12" name="S/STRUCTURE" dataDxfId="18"/>
    <tableColumn id="13" name="FOURNISSUER" dataDxfId="17"/>
    <tableColumn id="14" name="N° BL" dataDxfId="16"/>
    <tableColumn id="15" name="DATE BL" dataDxfId="15"/>
    <tableColumn id="16" name="N° FACTURE" dataDxfId="14"/>
    <tableColumn id="17" name="DATE FACTURE" dataDxfId="13"/>
    <tableColumn id="18" name=" PRIX UNIT. HT" dataDxfId="12"/>
    <tableColumn id="19" name="DA/EURO" dataDxfId="11"/>
    <tableColumn id="20" name="T% CHANGE" dataDxfId="10"/>
    <tableColumn id="21" name="MONT TOT HT" dataDxfId="9">
      <calculatedColumnFormula>R2*D2</calculatedColumnFormula>
    </tableColumn>
    <tableColumn id="22" name="MONT TVA" dataDxfId="8">
      <calculatedColumnFormula>IF('Détail Achats'!$S2="DA",'Détail Achats'!$U2*19%,0)</calculatedColumnFormula>
    </tableColumn>
    <tableColumn id="23" name="MONT TTC" dataDxfId="7">
      <calculatedColumnFormula>V2+U2</calculatedColumnFormula>
    </tableColumn>
    <tableColumn id="24" name="DATE PREV PAY" dataDxfId="6">
      <calculatedColumnFormula>IF('Détail Achats'!$Q2&lt;&gt;"",'Détail Achats'!$Q2+30,"")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D19" totalsRowShown="0" headerRowDxfId="5" dataDxfId="4">
  <autoFilter ref="A1:D19"/>
  <sortState ref="A2:D19">
    <sortCondition ref="A1:A19"/>
  </sortState>
  <tableColumns count="4">
    <tableColumn id="1" name="FOURNISSEURS" dataDxfId="3"/>
    <tableColumn id="2" name="MONT TOT HT" dataDxfId="0">
      <calculatedColumnFormula>SUMPRODUCT(('Détail Achats'!$M$2:$M$1000=$A2)*('Détail Achats'!U$2:U$1000))</calculatedColumnFormula>
    </tableColumn>
    <tableColumn id="3" name="MONT TVA" dataDxfId="2">
      <calculatedColumnFormula>SUMPRODUCT(('Détail Achats'!$M$2:$M$1000=$A2)*('Détail Achats'!V$2:V$1000))</calculatedColumnFormula>
    </tableColumn>
    <tableColumn id="4" name="MONT TTC" dataDxfId="1">
      <calculatedColumnFormula>SUMPRODUCT(('Détail Achats'!$M$2:$M$1000=$A2)*('Détail Achats'!W$2:W$1000))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212"/>
  <sheetViews>
    <sheetView workbookViewId="0">
      <pane xSplit="2" ySplit="1" topLeftCell="M2" activePane="bottomRight" state="frozen"/>
      <selection pane="topRight" activeCell="C1" sqref="C1"/>
      <selection pane="bottomLeft" activeCell="A2" sqref="A2"/>
      <selection pane="bottomRight" activeCell="V124" sqref="V124:V126"/>
    </sheetView>
  </sheetViews>
  <sheetFormatPr baseColWidth="10" defaultRowHeight="15" x14ac:dyDescent="0.25"/>
  <cols>
    <col min="1" max="1" width="15.140625" style="2" hidden="1" customWidth="1"/>
    <col min="2" max="2" width="58" style="2" bestFit="1" customWidth="1"/>
    <col min="3" max="3" width="22.140625" style="3" customWidth="1"/>
    <col min="4" max="4" width="22.28515625" style="2" customWidth="1"/>
    <col min="5" max="5" width="22.7109375" style="2" customWidth="1"/>
    <col min="6" max="6" width="19.7109375" style="4" customWidth="1"/>
    <col min="7" max="7" width="18.140625" style="5" customWidth="1"/>
    <col min="8" max="8" width="18" style="2" customWidth="1"/>
    <col min="9" max="9" width="19.5703125" style="5" customWidth="1"/>
    <col min="10" max="10" width="13.42578125" style="6" customWidth="1"/>
    <col min="11" max="11" width="15.5703125" style="2" bestFit="1" customWidth="1"/>
    <col min="12" max="12" width="17.7109375" style="2" bestFit="1" customWidth="1"/>
    <col min="13" max="13" width="20.140625" style="2" bestFit="1" customWidth="1"/>
    <col min="14" max="14" width="13.42578125" style="2" bestFit="1" customWidth="1"/>
    <col min="15" max="15" width="17" style="5" bestFit="1" customWidth="1"/>
    <col min="16" max="16" width="18.7109375" style="7" bestFit="1" customWidth="1"/>
    <col min="17" max="17" width="17.28515625" style="5" customWidth="1"/>
    <col min="18" max="18" width="17" style="7" customWidth="1"/>
    <col min="19" max="19" width="13.140625" style="8" customWidth="1"/>
    <col min="20" max="20" width="14.5703125" style="4" customWidth="1"/>
    <col min="21" max="21" width="17.140625" style="4" bestFit="1" customWidth="1"/>
    <col min="22" max="22" width="16.28515625" style="8" bestFit="1" customWidth="1"/>
    <col min="23" max="23" width="15.85546875" style="8" bestFit="1" customWidth="1"/>
    <col min="24" max="24" width="18.140625" style="4" customWidth="1"/>
    <col min="25" max="16384" width="11.42578125" style="2"/>
  </cols>
  <sheetData>
    <row r="1" spans="1:24" s="1" customFormat="1" ht="31.5" x14ac:dyDescent="0.25">
      <c r="A1" s="45" t="s">
        <v>217</v>
      </c>
      <c r="B1" s="9" t="s">
        <v>14</v>
      </c>
      <c r="C1" s="9" t="s">
        <v>77</v>
      </c>
      <c r="D1" s="9" t="s">
        <v>289</v>
      </c>
      <c r="E1" s="9" t="s">
        <v>290</v>
      </c>
      <c r="F1" s="9" t="s">
        <v>0</v>
      </c>
      <c r="G1" s="9" t="s">
        <v>1</v>
      </c>
      <c r="H1" s="9" t="s">
        <v>156</v>
      </c>
      <c r="I1" s="9" t="s">
        <v>157</v>
      </c>
      <c r="J1" s="9" t="s">
        <v>26</v>
      </c>
      <c r="K1" s="9" t="s">
        <v>36</v>
      </c>
      <c r="L1" s="9" t="s">
        <v>55</v>
      </c>
      <c r="M1" s="9" t="s">
        <v>2</v>
      </c>
      <c r="N1" s="9" t="s">
        <v>9</v>
      </c>
      <c r="O1" s="9" t="s">
        <v>10</v>
      </c>
      <c r="P1" s="9" t="s">
        <v>3</v>
      </c>
      <c r="Q1" s="9" t="s">
        <v>4</v>
      </c>
      <c r="R1" s="9" t="s">
        <v>89</v>
      </c>
      <c r="S1" s="9" t="s">
        <v>90</v>
      </c>
      <c r="T1" s="9" t="s">
        <v>92</v>
      </c>
      <c r="U1" s="9" t="s">
        <v>18</v>
      </c>
      <c r="V1" s="9" t="s">
        <v>7</v>
      </c>
      <c r="W1" s="9" t="s">
        <v>5</v>
      </c>
      <c r="X1" s="9" t="s">
        <v>6</v>
      </c>
    </row>
    <row r="2" spans="1:24" hidden="1" x14ac:dyDescent="0.25">
      <c r="A2" s="46"/>
      <c r="B2" s="15" t="s">
        <v>15</v>
      </c>
      <c r="C2" s="11" t="s">
        <v>78</v>
      </c>
      <c r="D2" s="12">
        <v>5</v>
      </c>
      <c r="E2" s="12"/>
      <c r="F2" s="13"/>
      <c r="G2" s="14"/>
      <c r="H2" s="13"/>
      <c r="I2" s="14"/>
      <c r="J2" s="15" t="s">
        <v>177</v>
      </c>
      <c r="K2" s="15" t="s">
        <v>37</v>
      </c>
      <c r="L2" s="15" t="s">
        <v>56</v>
      </c>
      <c r="M2" s="15"/>
      <c r="N2" s="13" t="s">
        <v>11</v>
      </c>
      <c r="O2" s="14">
        <v>43144</v>
      </c>
      <c r="P2" s="13"/>
      <c r="Q2" s="14"/>
      <c r="R2" s="12">
        <v>4000</v>
      </c>
      <c r="S2" s="16" t="s">
        <v>91</v>
      </c>
      <c r="T2" s="16"/>
      <c r="U2" s="12">
        <f t="shared" ref="U2:U65" si="0">R2*D2</f>
        <v>20000</v>
      </c>
      <c r="V2" s="12">
        <f>IF('Détail Achats'!$S2="DA",'Détail Achats'!$U2*19%,0)</f>
        <v>3800</v>
      </c>
      <c r="W2" s="12">
        <f t="shared" ref="W2:W65" si="1">V2+U2</f>
        <v>23800</v>
      </c>
      <c r="X2" s="14" t="str">
        <f>IF('Détail Achats'!$Q2&lt;&gt;"",'Détail Achats'!$Q2+30,"")</f>
        <v/>
      </c>
    </row>
    <row r="3" spans="1:24" hidden="1" x14ac:dyDescent="0.25">
      <c r="A3" s="47"/>
      <c r="B3" s="23" t="s">
        <v>16</v>
      </c>
      <c r="C3" s="19" t="s">
        <v>78</v>
      </c>
      <c r="D3" s="20">
        <v>5</v>
      </c>
      <c r="E3" s="20"/>
      <c r="F3" s="21"/>
      <c r="G3" s="22"/>
      <c r="H3" s="21"/>
      <c r="I3" s="22"/>
      <c r="J3" s="23" t="s">
        <v>177</v>
      </c>
      <c r="K3" s="23" t="s">
        <v>37</v>
      </c>
      <c r="L3" s="23" t="s">
        <v>56</v>
      </c>
      <c r="M3" s="23" t="s">
        <v>8</v>
      </c>
      <c r="N3" s="21" t="s">
        <v>11</v>
      </c>
      <c r="O3" s="22">
        <v>43144</v>
      </c>
      <c r="P3" s="21"/>
      <c r="Q3" s="22"/>
      <c r="R3" s="20">
        <v>4500</v>
      </c>
      <c r="S3" s="24" t="s">
        <v>91</v>
      </c>
      <c r="T3" s="24"/>
      <c r="U3" s="20">
        <f t="shared" si="0"/>
        <v>22500</v>
      </c>
      <c r="V3" s="20">
        <f>IF('Détail Achats'!$S3="DA",'Détail Achats'!$U3*19%,0)</f>
        <v>4275</v>
      </c>
      <c r="W3" s="20">
        <f t="shared" si="1"/>
        <v>26775</v>
      </c>
      <c r="X3" s="22" t="str">
        <f>IF('Détail Achats'!$Q3&lt;&gt;"",'Détail Achats'!$Q3+30,"")</f>
        <v/>
      </c>
    </row>
    <row r="4" spans="1:24" hidden="1" x14ac:dyDescent="0.25">
      <c r="A4" s="46"/>
      <c r="B4" s="15" t="s">
        <v>17</v>
      </c>
      <c r="C4" s="11" t="s">
        <v>78</v>
      </c>
      <c r="D4" s="12">
        <v>5</v>
      </c>
      <c r="E4" s="12"/>
      <c r="F4" s="13"/>
      <c r="G4" s="14"/>
      <c r="H4" s="13"/>
      <c r="I4" s="14"/>
      <c r="J4" s="15" t="s">
        <v>177</v>
      </c>
      <c r="K4" s="15" t="s">
        <v>37</v>
      </c>
      <c r="L4" s="15" t="s">
        <v>56</v>
      </c>
      <c r="M4" s="15" t="s">
        <v>8</v>
      </c>
      <c r="N4" s="13" t="s">
        <v>11</v>
      </c>
      <c r="O4" s="14">
        <v>43144</v>
      </c>
      <c r="P4" s="13"/>
      <c r="Q4" s="14"/>
      <c r="R4" s="12">
        <v>5000</v>
      </c>
      <c r="S4" s="16" t="s">
        <v>91</v>
      </c>
      <c r="T4" s="16"/>
      <c r="U4" s="12">
        <f t="shared" si="0"/>
        <v>25000</v>
      </c>
      <c r="V4" s="12">
        <f>IF('Détail Achats'!$S4="DA",'Détail Achats'!$U4*19%,0)</f>
        <v>4750</v>
      </c>
      <c r="W4" s="12">
        <f t="shared" si="1"/>
        <v>29750</v>
      </c>
      <c r="X4" s="14" t="str">
        <f>IF('Détail Achats'!$Q4&lt;&gt;"",'Détail Achats'!$Q4+30,"")</f>
        <v/>
      </c>
    </row>
    <row r="5" spans="1:24" hidden="1" x14ac:dyDescent="0.25">
      <c r="A5" s="47"/>
      <c r="B5" s="23" t="s">
        <v>19</v>
      </c>
      <c r="C5" s="19" t="s">
        <v>79</v>
      </c>
      <c r="D5" s="20">
        <v>8</v>
      </c>
      <c r="E5" s="20"/>
      <c r="F5" s="21"/>
      <c r="G5" s="22"/>
      <c r="H5" s="21"/>
      <c r="I5" s="22"/>
      <c r="J5" s="23" t="s">
        <v>177</v>
      </c>
      <c r="K5" s="23" t="s">
        <v>37</v>
      </c>
      <c r="L5" s="23" t="s">
        <v>56</v>
      </c>
      <c r="M5" s="23" t="s">
        <v>12</v>
      </c>
      <c r="N5" s="21" t="s">
        <v>21</v>
      </c>
      <c r="O5" s="22">
        <v>43144</v>
      </c>
      <c r="P5" s="21"/>
      <c r="Q5" s="22"/>
      <c r="R5" s="20"/>
      <c r="S5" s="24" t="s">
        <v>91</v>
      </c>
      <c r="T5" s="24"/>
      <c r="U5" s="20">
        <f t="shared" si="0"/>
        <v>0</v>
      </c>
      <c r="V5" s="20">
        <f>IF('Détail Achats'!$S5="DA",'Détail Achats'!$U5*19%,0)</f>
        <v>0</v>
      </c>
      <c r="W5" s="20">
        <f t="shared" si="1"/>
        <v>0</v>
      </c>
      <c r="X5" s="22" t="str">
        <f>IF('Détail Achats'!$Q5&lt;&gt;"",'Détail Achats'!$Q5+30,"")</f>
        <v/>
      </c>
    </row>
    <row r="6" spans="1:24" hidden="1" x14ac:dyDescent="0.25">
      <c r="A6" s="46"/>
      <c r="B6" s="15" t="s">
        <v>20</v>
      </c>
      <c r="C6" s="11" t="s">
        <v>79</v>
      </c>
      <c r="D6" s="12">
        <v>4</v>
      </c>
      <c r="E6" s="12"/>
      <c r="F6" s="13"/>
      <c r="G6" s="14"/>
      <c r="H6" s="13"/>
      <c r="I6" s="14"/>
      <c r="J6" s="15" t="s">
        <v>177</v>
      </c>
      <c r="K6" s="15" t="s">
        <v>37</v>
      </c>
      <c r="L6" s="15" t="s">
        <v>56</v>
      </c>
      <c r="M6" s="15" t="s">
        <v>12</v>
      </c>
      <c r="N6" s="13" t="s">
        <v>21</v>
      </c>
      <c r="O6" s="14">
        <v>43144</v>
      </c>
      <c r="P6" s="13"/>
      <c r="Q6" s="14"/>
      <c r="R6" s="12"/>
      <c r="S6" s="16" t="s">
        <v>91</v>
      </c>
      <c r="T6" s="16"/>
      <c r="U6" s="12">
        <f t="shared" si="0"/>
        <v>0</v>
      </c>
      <c r="V6" s="12">
        <f>IF('Détail Achats'!$S6="DA",'Détail Achats'!$U6*19%,0)</f>
        <v>0</v>
      </c>
      <c r="W6" s="12">
        <f t="shared" si="1"/>
        <v>0</v>
      </c>
      <c r="X6" s="14" t="str">
        <f>IF('Détail Achats'!$Q6&lt;&gt;"",'Détail Achats'!$Q6+30,"")</f>
        <v/>
      </c>
    </row>
    <row r="7" spans="1:24" hidden="1" x14ac:dyDescent="0.25">
      <c r="A7" s="47"/>
      <c r="B7" s="23" t="s">
        <v>22</v>
      </c>
      <c r="C7" s="19" t="s">
        <v>80</v>
      </c>
      <c r="D7" s="20">
        <v>2000</v>
      </c>
      <c r="E7" s="20"/>
      <c r="F7" s="21"/>
      <c r="G7" s="22"/>
      <c r="H7" s="21"/>
      <c r="I7" s="22"/>
      <c r="J7" s="23" t="s">
        <v>27</v>
      </c>
      <c r="K7" s="23" t="s">
        <v>38</v>
      </c>
      <c r="L7" s="23" t="s">
        <v>76</v>
      </c>
      <c r="M7" s="23" t="s">
        <v>12</v>
      </c>
      <c r="N7" s="21"/>
      <c r="O7" s="22"/>
      <c r="P7" s="21" t="s">
        <v>28</v>
      </c>
      <c r="Q7" s="22">
        <v>43138</v>
      </c>
      <c r="R7" s="20">
        <v>11.95</v>
      </c>
      <c r="S7" s="24" t="s">
        <v>91</v>
      </c>
      <c r="T7" s="24"/>
      <c r="U7" s="20">
        <f t="shared" si="0"/>
        <v>23900</v>
      </c>
      <c r="V7" s="20">
        <f>IF('Détail Achats'!$S7="DA",'Détail Achats'!$U7*19%,0)</f>
        <v>4541</v>
      </c>
      <c r="W7" s="20">
        <f t="shared" si="1"/>
        <v>28441</v>
      </c>
      <c r="X7" s="22">
        <f>IF('Détail Achats'!$Q7&lt;&gt;"",'Détail Achats'!$Q7+30,"")</f>
        <v>43168</v>
      </c>
    </row>
    <row r="8" spans="1:24" hidden="1" x14ac:dyDescent="0.25">
      <c r="A8" s="46"/>
      <c r="B8" s="15" t="s">
        <v>23</v>
      </c>
      <c r="C8" s="11" t="s">
        <v>80</v>
      </c>
      <c r="D8" s="12">
        <v>20</v>
      </c>
      <c r="E8" s="12"/>
      <c r="F8" s="13"/>
      <c r="G8" s="14"/>
      <c r="H8" s="13"/>
      <c r="I8" s="14"/>
      <c r="J8" s="15" t="s">
        <v>177</v>
      </c>
      <c r="K8" s="15" t="s">
        <v>38</v>
      </c>
      <c r="L8" s="15" t="s">
        <v>76</v>
      </c>
      <c r="M8" s="15" t="s">
        <v>12</v>
      </c>
      <c r="N8" s="13"/>
      <c r="O8" s="14"/>
      <c r="P8" s="13" t="s">
        <v>28</v>
      </c>
      <c r="Q8" s="14">
        <v>43138</v>
      </c>
      <c r="R8" s="12">
        <v>490</v>
      </c>
      <c r="S8" s="16" t="s">
        <v>91</v>
      </c>
      <c r="T8" s="16"/>
      <c r="U8" s="12">
        <f t="shared" si="0"/>
        <v>9800</v>
      </c>
      <c r="V8" s="12">
        <f>IF('Détail Achats'!$S8="DA",'Détail Achats'!$U8*19%,0)</f>
        <v>1862</v>
      </c>
      <c r="W8" s="12">
        <f t="shared" si="1"/>
        <v>11662</v>
      </c>
      <c r="X8" s="14">
        <f>IF('Détail Achats'!$Q8&lt;&gt;"",'Détail Achats'!$Q8+30,"")</f>
        <v>43168</v>
      </c>
    </row>
    <row r="9" spans="1:24" hidden="1" x14ac:dyDescent="0.25">
      <c r="A9" s="47"/>
      <c r="B9" s="23" t="s">
        <v>24</v>
      </c>
      <c r="C9" s="19" t="s">
        <v>80</v>
      </c>
      <c r="D9" s="20">
        <v>20</v>
      </c>
      <c r="E9" s="20"/>
      <c r="F9" s="21"/>
      <c r="G9" s="22"/>
      <c r="H9" s="21"/>
      <c r="I9" s="22"/>
      <c r="J9" s="23" t="s">
        <v>177</v>
      </c>
      <c r="K9" s="23" t="s">
        <v>38</v>
      </c>
      <c r="L9" s="23" t="s">
        <v>76</v>
      </c>
      <c r="M9" s="23" t="s">
        <v>12</v>
      </c>
      <c r="N9" s="21"/>
      <c r="O9" s="22"/>
      <c r="P9" s="21" t="s">
        <v>28</v>
      </c>
      <c r="Q9" s="22">
        <v>43138</v>
      </c>
      <c r="R9" s="20">
        <v>490</v>
      </c>
      <c r="S9" s="24" t="s">
        <v>91</v>
      </c>
      <c r="T9" s="24"/>
      <c r="U9" s="20">
        <f t="shared" si="0"/>
        <v>9800</v>
      </c>
      <c r="V9" s="20">
        <f>IF('Détail Achats'!$S9="DA",'Détail Achats'!$U9*19%,0)</f>
        <v>1862</v>
      </c>
      <c r="W9" s="20">
        <f t="shared" si="1"/>
        <v>11662</v>
      </c>
      <c r="X9" s="22">
        <f>IF('Détail Achats'!$Q9&lt;&gt;"",'Détail Achats'!$Q9+30,"")</f>
        <v>43168</v>
      </c>
    </row>
    <row r="10" spans="1:24" hidden="1" x14ac:dyDescent="0.25">
      <c r="A10" s="46"/>
      <c r="B10" s="15" t="s">
        <v>25</v>
      </c>
      <c r="C10" s="11" t="s">
        <v>80</v>
      </c>
      <c r="D10" s="12">
        <v>20</v>
      </c>
      <c r="E10" s="12"/>
      <c r="F10" s="13"/>
      <c r="G10" s="14"/>
      <c r="H10" s="13"/>
      <c r="I10" s="14"/>
      <c r="J10" s="15" t="s">
        <v>177</v>
      </c>
      <c r="K10" s="15" t="s">
        <v>38</v>
      </c>
      <c r="L10" s="15" t="s">
        <v>76</v>
      </c>
      <c r="M10" s="15" t="s">
        <v>12</v>
      </c>
      <c r="N10" s="13"/>
      <c r="O10" s="14"/>
      <c r="P10" s="13" t="s">
        <v>28</v>
      </c>
      <c r="Q10" s="14">
        <v>43138</v>
      </c>
      <c r="R10" s="12">
        <v>490</v>
      </c>
      <c r="S10" s="16" t="s">
        <v>91</v>
      </c>
      <c r="T10" s="16"/>
      <c r="U10" s="12">
        <f t="shared" si="0"/>
        <v>9800</v>
      </c>
      <c r="V10" s="12">
        <f>IF('Détail Achats'!$S10="DA",'Détail Achats'!$U10*19%,0)</f>
        <v>1862</v>
      </c>
      <c r="W10" s="12">
        <f t="shared" si="1"/>
        <v>11662</v>
      </c>
      <c r="X10" s="14">
        <f>IF('Détail Achats'!$Q10&lt;&gt;"",'Détail Achats'!$Q10+30,"")</f>
        <v>43168</v>
      </c>
    </row>
    <row r="11" spans="1:24" hidden="1" x14ac:dyDescent="0.25">
      <c r="A11" s="47"/>
      <c r="B11" s="23" t="s">
        <v>29</v>
      </c>
      <c r="C11" s="19" t="s">
        <v>79</v>
      </c>
      <c r="D11" s="20">
        <v>100</v>
      </c>
      <c r="E11" s="20"/>
      <c r="F11" s="21"/>
      <c r="G11" s="22"/>
      <c r="H11" s="21"/>
      <c r="I11" s="22"/>
      <c r="J11" s="23" t="s">
        <v>177</v>
      </c>
      <c r="K11" s="23" t="s">
        <v>37</v>
      </c>
      <c r="L11" s="23" t="s">
        <v>57</v>
      </c>
      <c r="M11" s="23" t="s">
        <v>40</v>
      </c>
      <c r="N11" s="21" t="s">
        <v>39</v>
      </c>
      <c r="O11" s="22">
        <v>43153</v>
      </c>
      <c r="P11" s="21"/>
      <c r="Q11" s="22"/>
      <c r="R11" s="20"/>
      <c r="S11" s="24" t="s">
        <v>91</v>
      </c>
      <c r="T11" s="24"/>
      <c r="U11" s="20">
        <f t="shared" si="0"/>
        <v>0</v>
      </c>
      <c r="V11" s="20">
        <f>IF('Détail Achats'!$S11="DA",'Détail Achats'!$U11*19%,0)</f>
        <v>0</v>
      </c>
      <c r="W11" s="20">
        <f t="shared" si="1"/>
        <v>0</v>
      </c>
      <c r="X11" s="22" t="str">
        <f>IF('Détail Achats'!$Q11&lt;&gt;"",'Détail Achats'!$Q11+30,"")</f>
        <v/>
      </c>
    </row>
    <row r="12" spans="1:24" hidden="1" x14ac:dyDescent="0.25">
      <c r="A12" s="46"/>
      <c r="B12" s="15" t="s">
        <v>30</v>
      </c>
      <c r="C12" s="11" t="s">
        <v>79</v>
      </c>
      <c r="D12" s="12">
        <v>100</v>
      </c>
      <c r="E12" s="12"/>
      <c r="F12" s="13"/>
      <c r="G12" s="14"/>
      <c r="H12" s="13"/>
      <c r="I12" s="14"/>
      <c r="J12" s="15" t="s">
        <v>177</v>
      </c>
      <c r="K12" s="15" t="s">
        <v>37</v>
      </c>
      <c r="L12" s="15" t="s">
        <v>57</v>
      </c>
      <c r="M12" s="15" t="s">
        <v>40</v>
      </c>
      <c r="N12" s="13" t="s">
        <v>39</v>
      </c>
      <c r="O12" s="14">
        <v>43153</v>
      </c>
      <c r="P12" s="13"/>
      <c r="Q12" s="14"/>
      <c r="R12" s="12"/>
      <c r="S12" s="16" t="s">
        <v>91</v>
      </c>
      <c r="T12" s="16"/>
      <c r="U12" s="12">
        <f t="shared" si="0"/>
        <v>0</v>
      </c>
      <c r="V12" s="12">
        <f>IF('Détail Achats'!$S12="DA",'Détail Achats'!$U12*19%,0)</f>
        <v>0</v>
      </c>
      <c r="W12" s="12">
        <f t="shared" si="1"/>
        <v>0</v>
      </c>
      <c r="X12" s="14" t="str">
        <f>IF('Détail Achats'!$Q12&lt;&gt;"",'Détail Achats'!$Q12+30,"")</f>
        <v/>
      </c>
    </row>
    <row r="13" spans="1:24" hidden="1" x14ac:dyDescent="0.25">
      <c r="A13" s="47"/>
      <c r="B13" s="23" t="s">
        <v>31</v>
      </c>
      <c r="C13" s="19" t="s">
        <v>79</v>
      </c>
      <c r="D13" s="20">
        <v>50</v>
      </c>
      <c r="E13" s="20"/>
      <c r="F13" s="21"/>
      <c r="G13" s="22"/>
      <c r="H13" s="21"/>
      <c r="I13" s="22"/>
      <c r="J13" s="23" t="s">
        <v>177</v>
      </c>
      <c r="K13" s="23" t="s">
        <v>37</v>
      </c>
      <c r="L13" s="23" t="s">
        <v>57</v>
      </c>
      <c r="M13" s="23" t="s">
        <v>40</v>
      </c>
      <c r="N13" s="21" t="s">
        <v>39</v>
      </c>
      <c r="O13" s="22">
        <v>43153</v>
      </c>
      <c r="P13" s="21"/>
      <c r="Q13" s="22"/>
      <c r="R13" s="20"/>
      <c r="S13" s="24" t="s">
        <v>91</v>
      </c>
      <c r="T13" s="24"/>
      <c r="U13" s="20">
        <f t="shared" si="0"/>
        <v>0</v>
      </c>
      <c r="V13" s="20">
        <f>IF('Détail Achats'!$S13="DA",'Détail Achats'!$U13*19%,0)</f>
        <v>0</v>
      </c>
      <c r="W13" s="20">
        <f t="shared" si="1"/>
        <v>0</v>
      </c>
      <c r="X13" s="22" t="str">
        <f>IF('Détail Achats'!$Q13&lt;&gt;"",'Détail Achats'!$Q13+30,"")</f>
        <v/>
      </c>
    </row>
    <row r="14" spans="1:24" hidden="1" x14ac:dyDescent="0.25">
      <c r="A14" s="46"/>
      <c r="B14" s="15" t="s">
        <v>32</v>
      </c>
      <c r="C14" s="11" t="s">
        <v>79</v>
      </c>
      <c r="D14" s="12">
        <v>50</v>
      </c>
      <c r="E14" s="12"/>
      <c r="F14" s="13"/>
      <c r="G14" s="14"/>
      <c r="H14" s="13"/>
      <c r="I14" s="14"/>
      <c r="J14" s="15" t="s">
        <v>177</v>
      </c>
      <c r="K14" s="15" t="s">
        <v>37</v>
      </c>
      <c r="L14" s="15" t="s">
        <v>57</v>
      </c>
      <c r="M14" s="15" t="s">
        <v>40</v>
      </c>
      <c r="N14" s="13" t="s">
        <v>39</v>
      </c>
      <c r="O14" s="14">
        <v>43153</v>
      </c>
      <c r="P14" s="13"/>
      <c r="Q14" s="14"/>
      <c r="R14" s="12"/>
      <c r="S14" s="16" t="s">
        <v>91</v>
      </c>
      <c r="T14" s="16"/>
      <c r="U14" s="12">
        <f t="shared" si="0"/>
        <v>0</v>
      </c>
      <c r="V14" s="12">
        <f>IF('Détail Achats'!$S14="DA",'Détail Achats'!$U14*19%,0)</f>
        <v>0</v>
      </c>
      <c r="W14" s="12">
        <f t="shared" si="1"/>
        <v>0</v>
      </c>
      <c r="X14" s="14" t="str">
        <f>IF('Détail Achats'!$Q14&lt;&gt;"",'Détail Achats'!$Q14+30,"")</f>
        <v/>
      </c>
    </row>
    <row r="15" spans="1:24" hidden="1" x14ac:dyDescent="0.25">
      <c r="A15" s="47"/>
      <c r="B15" s="23" t="s">
        <v>33</v>
      </c>
      <c r="C15" s="19" t="s">
        <v>79</v>
      </c>
      <c r="D15" s="20">
        <v>30</v>
      </c>
      <c r="E15" s="20"/>
      <c r="F15" s="21"/>
      <c r="G15" s="22"/>
      <c r="H15" s="21"/>
      <c r="I15" s="22"/>
      <c r="J15" s="23" t="s">
        <v>177</v>
      </c>
      <c r="K15" s="23" t="s">
        <v>37</v>
      </c>
      <c r="L15" s="23" t="s">
        <v>57</v>
      </c>
      <c r="M15" s="23" t="s">
        <v>40</v>
      </c>
      <c r="N15" s="21" t="s">
        <v>39</v>
      </c>
      <c r="O15" s="22">
        <v>43153</v>
      </c>
      <c r="P15" s="21"/>
      <c r="Q15" s="22"/>
      <c r="R15" s="20"/>
      <c r="S15" s="24" t="s">
        <v>91</v>
      </c>
      <c r="T15" s="24"/>
      <c r="U15" s="20">
        <f t="shared" si="0"/>
        <v>0</v>
      </c>
      <c r="V15" s="20">
        <f>IF('Détail Achats'!$S15="DA",'Détail Achats'!$U15*19%,0)</f>
        <v>0</v>
      </c>
      <c r="W15" s="20">
        <f t="shared" si="1"/>
        <v>0</v>
      </c>
      <c r="X15" s="22" t="str">
        <f>IF('Détail Achats'!$Q15&lt;&gt;"",'Détail Achats'!$Q15+30,"")</f>
        <v/>
      </c>
    </row>
    <row r="16" spans="1:24" hidden="1" x14ac:dyDescent="0.25">
      <c r="A16" s="46"/>
      <c r="B16" s="15" t="s">
        <v>34</v>
      </c>
      <c r="C16" s="11" t="s">
        <v>79</v>
      </c>
      <c r="D16" s="12">
        <v>100</v>
      </c>
      <c r="E16" s="12"/>
      <c r="F16" s="13"/>
      <c r="G16" s="14"/>
      <c r="H16" s="13"/>
      <c r="I16" s="14"/>
      <c r="J16" s="15" t="s">
        <v>177</v>
      </c>
      <c r="K16" s="15" t="s">
        <v>37</v>
      </c>
      <c r="L16" s="15" t="s">
        <v>57</v>
      </c>
      <c r="M16" s="15" t="s">
        <v>40</v>
      </c>
      <c r="N16" s="13" t="s">
        <v>39</v>
      </c>
      <c r="O16" s="14">
        <v>43153</v>
      </c>
      <c r="P16" s="13"/>
      <c r="Q16" s="14"/>
      <c r="R16" s="12"/>
      <c r="S16" s="16" t="s">
        <v>91</v>
      </c>
      <c r="T16" s="16"/>
      <c r="U16" s="12">
        <f t="shared" si="0"/>
        <v>0</v>
      </c>
      <c r="V16" s="12">
        <f>IF('Détail Achats'!$S16="DA",'Détail Achats'!$U16*19%,0)</f>
        <v>0</v>
      </c>
      <c r="W16" s="12">
        <f t="shared" si="1"/>
        <v>0</v>
      </c>
      <c r="X16" s="14" t="str">
        <f>IF('Détail Achats'!$Q16&lt;&gt;"",'Détail Achats'!$Q16+30,"")</f>
        <v/>
      </c>
    </row>
    <row r="17" spans="1:24" hidden="1" x14ac:dyDescent="0.25">
      <c r="A17" s="47"/>
      <c r="B17" s="23" t="s">
        <v>35</v>
      </c>
      <c r="C17" s="19" t="s">
        <v>79</v>
      </c>
      <c r="D17" s="20">
        <v>100</v>
      </c>
      <c r="E17" s="20"/>
      <c r="F17" s="21"/>
      <c r="G17" s="22"/>
      <c r="H17" s="21"/>
      <c r="I17" s="22"/>
      <c r="J17" s="23" t="s">
        <v>177</v>
      </c>
      <c r="K17" s="23" t="s">
        <v>37</v>
      </c>
      <c r="L17" s="23" t="s">
        <v>57</v>
      </c>
      <c r="M17" s="23" t="s">
        <v>40</v>
      </c>
      <c r="N17" s="21" t="s">
        <v>39</v>
      </c>
      <c r="O17" s="22">
        <v>43153</v>
      </c>
      <c r="P17" s="21"/>
      <c r="Q17" s="22"/>
      <c r="R17" s="20"/>
      <c r="S17" s="24" t="s">
        <v>91</v>
      </c>
      <c r="T17" s="24"/>
      <c r="U17" s="20">
        <f t="shared" si="0"/>
        <v>0</v>
      </c>
      <c r="V17" s="20">
        <f>IF('Détail Achats'!$S17="DA",'Détail Achats'!$U17*19%,0)</f>
        <v>0</v>
      </c>
      <c r="W17" s="20">
        <f t="shared" si="1"/>
        <v>0</v>
      </c>
      <c r="X17" s="22" t="str">
        <f>IF('Détail Achats'!$Q17&lt;&gt;"",'Détail Achats'!$Q17+30,"")</f>
        <v/>
      </c>
    </row>
    <row r="18" spans="1:24" hidden="1" x14ac:dyDescent="0.25">
      <c r="A18" s="46"/>
      <c r="B18" s="15" t="s">
        <v>41</v>
      </c>
      <c r="C18" s="11" t="s">
        <v>79</v>
      </c>
      <c r="D18" s="12">
        <v>54</v>
      </c>
      <c r="E18" s="12"/>
      <c r="F18" s="13"/>
      <c r="G18" s="14"/>
      <c r="H18" s="13"/>
      <c r="I18" s="14"/>
      <c r="J18" s="15" t="s">
        <v>177</v>
      </c>
      <c r="K18" s="15" t="s">
        <v>37</v>
      </c>
      <c r="L18" s="15" t="s">
        <v>56</v>
      </c>
      <c r="M18" s="15" t="s">
        <v>12</v>
      </c>
      <c r="N18" s="13" t="s">
        <v>46</v>
      </c>
      <c r="O18" s="14">
        <v>43153</v>
      </c>
      <c r="P18" s="13" t="s">
        <v>47</v>
      </c>
      <c r="Q18" s="14">
        <v>43153</v>
      </c>
      <c r="R18" s="12">
        <v>1450</v>
      </c>
      <c r="S18" s="16" t="s">
        <v>91</v>
      </c>
      <c r="T18" s="16"/>
      <c r="U18" s="12">
        <f t="shared" si="0"/>
        <v>78300</v>
      </c>
      <c r="V18" s="12">
        <f>IF('Détail Achats'!$S18="DA",'Détail Achats'!$U18*19%,0)</f>
        <v>14877</v>
      </c>
      <c r="W18" s="12">
        <f t="shared" si="1"/>
        <v>93177</v>
      </c>
      <c r="X18" s="14">
        <f>IF('Détail Achats'!$Q18&lt;&gt;"",'Détail Achats'!$Q18+30,"")</f>
        <v>43183</v>
      </c>
    </row>
    <row r="19" spans="1:24" hidden="1" x14ac:dyDescent="0.25">
      <c r="A19" s="47"/>
      <c r="B19" s="23" t="s">
        <v>42</v>
      </c>
      <c r="C19" s="19" t="s">
        <v>79</v>
      </c>
      <c r="D19" s="20">
        <v>50</v>
      </c>
      <c r="E19" s="20"/>
      <c r="F19" s="21"/>
      <c r="G19" s="22"/>
      <c r="H19" s="21"/>
      <c r="I19" s="22"/>
      <c r="J19" s="23" t="s">
        <v>177</v>
      </c>
      <c r="K19" s="23" t="s">
        <v>37</v>
      </c>
      <c r="L19" s="23" t="s">
        <v>56</v>
      </c>
      <c r="M19" s="23" t="s">
        <v>12</v>
      </c>
      <c r="N19" s="21" t="s">
        <v>46</v>
      </c>
      <c r="O19" s="22">
        <v>43153</v>
      </c>
      <c r="P19" s="21" t="s">
        <v>47</v>
      </c>
      <c r="Q19" s="22">
        <v>43153</v>
      </c>
      <c r="R19" s="20">
        <v>2290</v>
      </c>
      <c r="S19" s="24" t="s">
        <v>91</v>
      </c>
      <c r="T19" s="24"/>
      <c r="U19" s="20">
        <f t="shared" si="0"/>
        <v>114500</v>
      </c>
      <c r="V19" s="20">
        <f>IF('Détail Achats'!$S19="DA",'Détail Achats'!$U19*19%,0)</f>
        <v>21755</v>
      </c>
      <c r="W19" s="20">
        <f t="shared" si="1"/>
        <v>136255</v>
      </c>
      <c r="X19" s="22">
        <f>IF('Détail Achats'!$Q19&lt;&gt;"",'Détail Achats'!$Q19+30,"")</f>
        <v>43183</v>
      </c>
    </row>
    <row r="20" spans="1:24" hidden="1" x14ac:dyDescent="0.25">
      <c r="A20" s="46"/>
      <c r="B20" s="15" t="s">
        <v>43</v>
      </c>
      <c r="C20" s="11" t="s">
        <v>79</v>
      </c>
      <c r="D20" s="12">
        <v>2</v>
      </c>
      <c r="E20" s="12"/>
      <c r="F20" s="13"/>
      <c r="G20" s="14"/>
      <c r="H20" s="13"/>
      <c r="I20" s="14"/>
      <c r="J20" s="15" t="s">
        <v>177</v>
      </c>
      <c r="K20" s="15" t="s">
        <v>37</v>
      </c>
      <c r="L20" s="15" t="s">
        <v>56</v>
      </c>
      <c r="M20" s="15" t="s">
        <v>12</v>
      </c>
      <c r="N20" s="13" t="s">
        <v>46</v>
      </c>
      <c r="O20" s="14">
        <v>43153</v>
      </c>
      <c r="P20" s="13" t="s">
        <v>47</v>
      </c>
      <c r="Q20" s="14">
        <v>43153</v>
      </c>
      <c r="R20" s="12">
        <v>4550</v>
      </c>
      <c r="S20" s="16" t="s">
        <v>91</v>
      </c>
      <c r="T20" s="16"/>
      <c r="U20" s="12">
        <f t="shared" si="0"/>
        <v>9100</v>
      </c>
      <c r="V20" s="12">
        <f>IF('Détail Achats'!$S20="DA",'Détail Achats'!$U20*19%,0)</f>
        <v>1729</v>
      </c>
      <c r="W20" s="12">
        <f t="shared" si="1"/>
        <v>10829</v>
      </c>
      <c r="X20" s="14">
        <f>IF('Détail Achats'!$Q20&lt;&gt;"",'Détail Achats'!$Q20+30,"")</f>
        <v>43183</v>
      </c>
    </row>
    <row r="21" spans="1:24" hidden="1" x14ac:dyDescent="0.25">
      <c r="A21" s="47"/>
      <c r="B21" s="23" t="s">
        <v>44</v>
      </c>
      <c r="C21" s="19" t="s">
        <v>79</v>
      </c>
      <c r="D21" s="20">
        <v>1</v>
      </c>
      <c r="E21" s="20"/>
      <c r="F21" s="21"/>
      <c r="G21" s="22"/>
      <c r="H21" s="21"/>
      <c r="I21" s="22"/>
      <c r="J21" s="23" t="s">
        <v>177</v>
      </c>
      <c r="K21" s="23" t="s">
        <v>37</v>
      </c>
      <c r="L21" s="23" t="s">
        <v>56</v>
      </c>
      <c r="M21" s="23" t="s">
        <v>12</v>
      </c>
      <c r="N21" s="21" t="s">
        <v>46</v>
      </c>
      <c r="O21" s="22">
        <v>43153</v>
      </c>
      <c r="P21" s="21" t="s">
        <v>47</v>
      </c>
      <c r="Q21" s="22">
        <v>43153</v>
      </c>
      <c r="R21" s="20">
        <v>1954</v>
      </c>
      <c r="S21" s="24" t="s">
        <v>91</v>
      </c>
      <c r="T21" s="24"/>
      <c r="U21" s="20">
        <f t="shared" si="0"/>
        <v>1954</v>
      </c>
      <c r="V21" s="20">
        <f>IF('Détail Achats'!$S21="DA",'Détail Achats'!$U21*19%,0)</f>
        <v>371.26</v>
      </c>
      <c r="W21" s="20">
        <f t="shared" si="1"/>
        <v>2325.2600000000002</v>
      </c>
      <c r="X21" s="22">
        <f>IF('Détail Achats'!$Q21&lt;&gt;"",'Détail Achats'!$Q21+30,"")</f>
        <v>43183</v>
      </c>
    </row>
    <row r="22" spans="1:24" hidden="1" x14ac:dyDescent="0.25">
      <c r="A22" s="46"/>
      <c r="B22" s="15" t="s">
        <v>45</v>
      </c>
      <c r="C22" s="11" t="s">
        <v>79</v>
      </c>
      <c r="D22" s="12">
        <v>1</v>
      </c>
      <c r="E22" s="12"/>
      <c r="F22" s="13"/>
      <c r="G22" s="14"/>
      <c r="H22" s="13"/>
      <c r="I22" s="14"/>
      <c r="J22" s="15" t="s">
        <v>177</v>
      </c>
      <c r="K22" s="15" t="s">
        <v>37</v>
      </c>
      <c r="L22" s="15" t="s">
        <v>56</v>
      </c>
      <c r="M22" s="15" t="s">
        <v>12</v>
      </c>
      <c r="N22" s="13" t="s">
        <v>46</v>
      </c>
      <c r="O22" s="14">
        <v>43153</v>
      </c>
      <c r="P22" s="13" t="s">
        <v>47</v>
      </c>
      <c r="Q22" s="14">
        <v>43153</v>
      </c>
      <c r="R22" s="12">
        <v>2400</v>
      </c>
      <c r="S22" s="16" t="s">
        <v>91</v>
      </c>
      <c r="T22" s="16"/>
      <c r="U22" s="12">
        <f t="shared" si="0"/>
        <v>2400</v>
      </c>
      <c r="V22" s="12">
        <f>IF('Détail Achats'!$S22="DA",'Détail Achats'!$U22*19%,0)</f>
        <v>456</v>
      </c>
      <c r="W22" s="12">
        <f t="shared" si="1"/>
        <v>2856</v>
      </c>
      <c r="X22" s="14">
        <f>IF('Détail Achats'!$Q22&lt;&gt;"",'Détail Achats'!$Q22+30,"")</f>
        <v>43183</v>
      </c>
    </row>
    <row r="23" spans="1:24" hidden="1" x14ac:dyDescent="0.25">
      <c r="A23" s="47"/>
      <c r="B23" s="23" t="s">
        <v>48</v>
      </c>
      <c r="C23" s="19" t="s">
        <v>79</v>
      </c>
      <c r="D23" s="20">
        <v>2</v>
      </c>
      <c r="E23" s="20"/>
      <c r="F23" s="21"/>
      <c r="G23" s="22"/>
      <c r="H23" s="21"/>
      <c r="I23" s="22"/>
      <c r="J23" s="23" t="s">
        <v>177</v>
      </c>
      <c r="K23" s="23" t="s">
        <v>37</v>
      </c>
      <c r="L23" s="23" t="s">
        <v>56</v>
      </c>
      <c r="M23" s="23" t="s">
        <v>49</v>
      </c>
      <c r="N23" s="21" t="s">
        <v>50</v>
      </c>
      <c r="O23" s="22">
        <v>43109</v>
      </c>
      <c r="P23" s="21"/>
      <c r="Q23" s="22"/>
      <c r="R23" s="20">
        <v>2356.1999999999998</v>
      </c>
      <c r="S23" s="24" t="s">
        <v>91</v>
      </c>
      <c r="T23" s="24"/>
      <c r="U23" s="20">
        <f t="shared" si="0"/>
        <v>4712.3999999999996</v>
      </c>
      <c r="V23" s="20">
        <f>IF('Détail Achats'!$S23="DA",'Détail Achats'!$U23*19%,0)</f>
        <v>895.35599999999999</v>
      </c>
      <c r="W23" s="20">
        <f t="shared" si="1"/>
        <v>5607.7559999999994</v>
      </c>
      <c r="X23" s="22" t="str">
        <f>IF('Détail Achats'!$Q23&lt;&gt;"",'Détail Achats'!$Q23+30,"")</f>
        <v/>
      </c>
    </row>
    <row r="24" spans="1:24" hidden="1" x14ac:dyDescent="0.25">
      <c r="A24" s="46"/>
      <c r="B24" s="15" t="s">
        <v>51</v>
      </c>
      <c r="C24" s="11" t="s">
        <v>80</v>
      </c>
      <c r="D24" s="12">
        <v>2200</v>
      </c>
      <c r="E24" s="12"/>
      <c r="F24" s="13"/>
      <c r="G24" s="14"/>
      <c r="H24" s="13"/>
      <c r="I24" s="14"/>
      <c r="J24" s="15" t="s">
        <v>177</v>
      </c>
      <c r="K24" s="15" t="s">
        <v>38</v>
      </c>
      <c r="L24" s="15" t="s">
        <v>76</v>
      </c>
      <c r="M24" s="15" t="s">
        <v>52</v>
      </c>
      <c r="N24" s="13" t="s">
        <v>53</v>
      </c>
      <c r="O24" s="14">
        <v>43102</v>
      </c>
      <c r="P24" s="13" t="s">
        <v>54</v>
      </c>
      <c r="Q24" s="14">
        <v>43100</v>
      </c>
      <c r="R24" s="12">
        <v>3.5</v>
      </c>
      <c r="S24" s="16" t="s">
        <v>91</v>
      </c>
      <c r="T24" s="16"/>
      <c r="U24" s="12">
        <f t="shared" si="0"/>
        <v>7700</v>
      </c>
      <c r="V24" s="12">
        <f>IF('Détail Achats'!$S24="DA",'Détail Achats'!$U24*19%,0)</f>
        <v>1463</v>
      </c>
      <c r="W24" s="12">
        <f t="shared" si="1"/>
        <v>9163</v>
      </c>
      <c r="X24" s="14">
        <f>IF('Détail Achats'!$Q24&lt;&gt;"",'Détail Achats'!$Q24+30,"")</f>
        <v>43130</v>
      </c>
    </row>
    <row r="25" spans="1:24" hidden="1" x14ac:dyDescent="0.25">
      <c r="A25" s="47"/>
      <c r="B25" s="23" t="s">
        <v>58</v>
      </c>
      <c r="C25" s="19" t="s">
        <v>79</v>
      </c>
      <c r="D25" s="20">
        <v>100</v>
      </c>
      <c r="E25" s="20"/>
      <c r="F25" s="21"/>
      <c r="G25" s="22"/>
      <c r="H25" s="21"/>
      <c r="I25" s="22"/>
      <c r="J25" s="23" t="s">
        <v>177</v>
      </c>
      <c r="K25" s="23" t="s">
        <v>37</v>
      </c>
      <c r="L25" s="23" t="s">
        <v>57</v>
      </c>
      <c r="M25" s="23" t="s">
        <v>40</v>
      </c>
      <c r="N25" s="21" t="s">
        <v>69</v>
      </c>
      <c r="O25" s="22">
        <v>43122</v>
      </c>
      <c r="P25" s="21"/>
      <c r="Q25" s="22"/>
      <c r="R25" s="20"/>
      <c r="S25" s="24" t="s">
        <v>91</v>
      </c>
      <c r="T25" s="24"/>
      <c r="U25" s="20">
        <f t="shared" si="0"/>
        <v>0</v>
      </c>
      <c r="V25" s="20">
        <f>IF('Détail Achats'!$S25="DA",'Détail Achats'!$U25*19%,0)</f>
        <v>0</v>
      </c>
      <c r="W25" s="20">
        <f t="shared" si="1"/>
        <v>0</v>
      </c>
      <c r="X25" s="22" t="str">
        <f>IF('Détail Achats'!$Q25&lt;&gt;"",'Détail Achats'!$Q25+30,"")</f>
        <v/>
      </c>
    </row>
    <row r="26" spans="1:24" hidden="1" x14ac:dyDescent="0.25">
      <c r="A26" s="46"/>
      <c r="B26" s="15" t="s">
        <v>59</v>
      </c>
      <c r="C26" s="11" t="s">
        <v>79</v>
      </c>
      <c r="D26" s="12">
        <v>20</v>
      </c>
      <c r="E26" s="12"/>
      <c r="F26" s="13"/>
      <c r="G26" s="14"/>
      <c r="H26" s="13"/>
      <c r="I26" s="14"/>
      <c r="J26" s="15" t="s">
        <v>177</v>
      </c>
      <c r="K26" s="15" t="s">
        <v>37</v>
      </c>
      <c r="L26" s="15" t="s">
        <v>57</v>
      </c>
      <c r="M26" s="15" t="s">
        <v>40</v>
      </c>
      <c r="N26" s="13" t="s">
        <v>69</v>
      </c>
      <c r="O26" s="14">
        <v>43122</v>
      </c>
      <c r="P26" s="13"/>
      <c r="Q26" s="14"/>
      <c r="R26" s="12"/>
      <c r="S26" s="16" t="s">
        <v>91</v>
      </c>
      <c r="T26" s="16"/>
      <c r="U26" s="12">
        <f t="shared" si="0"/>
        <v>0</v>
      </c>
      <c r="V26" s="12">
        <f>IF('Détail Achats'!$S26="DA",'Détail Achats'!$U26*19%,0)</f>
        <v>0</v>
      </c>
      <c r="W26" s="12">
        <f t="shared" si="1"/>
        <v>0</v>
      </c>
      <c r="X26" s="14" t="str">
        <f>IF('Détail Achats'!$Q26&lt;&gt;"",'Détail Achats'!$Q26+30,"")</f>
        <v/>
      </c>
    </row>
    <row r="27" spans="1:24" hidden="1" x14ac:dyDescent="0.25">
      <c r="A27" s="47"/>
      <c r="B27" s="23" t="s">
        <v>60</v>
      </c>
      <c r="C27" s="19" t="s">
        <v>79</v>
      </c>
      <c r="D27" s="20">
        <v>20</v>
      </c>
      <c r="E27" s="20"/>
      <c r="F27" s="21"/>
      <c r="G27" s="22"/>
      <c r="H27" s="21"/>
      <c r="I27" s="22"/>
      <c r="J27" s="23" t="s">
        <v>177</v>
      </c>
      <c r="K27" s="23" t="s">
        <v>37</v>
      </c>
      <c r="L27" s="23" t="s">
        <v>57</v>
      </c>
      <c r="M27" s="23" t="s">
        <v>40</v>
      </c>
      <c r="N27" s="21" t="s">
        <v>69</v>
      </c>
      <c r="O27" s="22">
        <v>43122</v>
      </c>
      <c r="P27" s="21"/>
      <c r="Q27" s="22"/>
      <c r="R27" s="20"/>
      <c r="S27" s="24" t="s">
        <v>91</v>
      </c>
      <c r="T27" s="24"/>
      <c r="U27" s="20">
        <f t="shared" si="0"/>
        <v>0</v>
      </c>
      <c r="V27" s="20">
        <f>IF('Détail Achats'!$S27="DA",'Détail Achats'!$U27*19%,0)</f>
        <v>0</v>
      </c>
      <c r="W27" s="20">
        <f t="shared" si="1"/>
        <v>0</v>
      </c>
      <c r="X27" s="22" t="str">
        <f>IF('Détail Achats'!$Q27&lt;&gt;"",'Détail Achats'!$Q27+30,"")</f>
        <v/>
      </c>
    </row>
    <row r="28" spans="1:24" hidden="1" x14ac:dyDescent="0.25">
      <c r="A28" s="46"/>
      <c r="B28" s="15" t="s">
        <v>61</v>
      </c>
      <c r="C28" s="11" t="s">
        <v>79</v>
      </c>
      <c r="D28" s="12">
        <v>20</v>
      </c>
      <c r="E28" s="12"/>
      <c r="F28" s="13"/>
      <c r="G28" s="14"/>
      <c r="H28" s="13"/>
      <c r="I28" s="14"/>
      <c r="J28" s="15" t="s">
        <v>177</v>
      </c>
      <c r="K28" s="15" t="s">
        <v>37</v>
      </c>
      <c r="L28" s="15" t="s">
        <v>57</v>
      </c>
      <c r="M28" s="15" t="s">
        <v>40</v>
      </c>
      <c r="N28" s="13" t="s">
        <v>69</v>
      </c>
      <c r="O28" s="14">
        <v>43122</v>
      </c>
      <c r="P28" s="13"/>
      <c r="Q28" s="14"/>
      <c r="R28" s="12"/>
      <c r="S28" s="16" t="s">
        <v>91</v>
      </c>
      <c r="T28" s="16"/>
      <c r="U28" s="12">
        <f t="shared" si="0"/>
        <v>0</v>
      </c>
      <c r="V28" s="12">
        <f>IF('Détail Achats'!$S28="DA",'Détail Achats'!$U28*19%,0)</f>
        <v>0</v>
      </c>
      <c r="W28" s="12">
        <f t="shared" si="1"/>
        <v>0</v>
      </c>
      <c r="X28" s="14" t="str">
        <f>IF('Détail Achats'!$Q28&lt;&gt;"",'Détail Achats'!$Q28+30,"")</f>
        <v/>
      </c>
    </row>
    <row r="29" spans="1:24" hidden="1" x14ac:dyDescent="0.25">
      <c r="A29" s="47"/>
      <c r="B29" s="23" t="s">
        <v>62</v>
      </c>
      <c r="C29" s="19" t="s">
        <v>79</v>
      </c>
      <c r="D29" s="20">
        <v>10</v>
      </c>
      <c r="E29" s="20"/>
      <c r="F29" s="21"/>
      <c r="G29" s="22"/>
      <c r="H29" s="21"/>
      <c r="I29" s="22"/>
      <c r="J29" s="23" t="s">
        <v>177</v>
      </c>
      <c r="K29" s="23" t="s">
        <v>37</v>
      </c>
      <c r="L29" s="23" t="s">
        <v>57</v>
      </c>
      <c r="M29" s="23" t="s">
        <v>40</v>
      </c>
      <c r="N29" s="21" t="s">
        <v>69</v>
      </c>
      <c r="O29" s="22">
        <v>43122</v>
      </c>
      <c r="P29" s="21"/>
      <c r="Q29" s="22"/>
      <c r="R29" s="20"/>
      <c r="S29" s="24" t="s">
        <v>91</v>
      </c>
      <c r="T29" s="24"/>
      <c r="U29" s="20">
        <f t="shared" si="0"/>
        <v>0</v>
      </c>
      <c r="V29" s="20">
        <f>IF('Détail Achats'!$S29="DA",'Détail Achats'!$U29*19%,0)</f>
        <v>0</v>
      </c>
      <c r="W29" s="20">
        <f t="shared" si="1"/>
        <v>0</v>
      </c>
      <c r="X29" s="22" t="str">
        <f>IF('Détail Achats'!$Q29&lt;&gt;"",'Détail Achats'!$Q29+30,"")</f>
        <v/>
      </c>
    </row>
    <row r="30" spans="1:24" hidden="1" x14ac:dyDescent="0.25">
      <c r="A30" s="46"/>
      <c r="B30" s="15" t="s">
        <v>63</v>
      </c>
      <c r="C30" s="11" t="s">
        <v>79</v>
      </c>
      <c r="D30" s="12">
        <v>1500</v>
      </c>
      <c r="E30" s="12"/>
      <c r="F30" s="13"/>
      <c r="G30" s="14"/>
      <c r="H30" s="13"/>
      <c r="I30" s="14"/>
      <c r="J30" s="15" t="s">
        <v>177</v>
      </c>
      <c r="K30" s="15" t="s">
        <v>37</v>
      </c>
      <c r="L30" s="15" t="s">
        <v>57</v>
      </c>
      <c r="M30" s="15" t="s">
        <v>40</v>
      </c>
      <c r="N30" s="13" t="s">
        <v>69</v>
      </c>
      <c r="O30" s="14">
        <v>43122</v>
      </c>
      <c r="P30" s="13"/>
      <c r="Q30" s="14"/>
      <c r="R30" s="12"/>
      <c r="S30" s="16" t="s">
        <v>91</v>
      </c>
      <c r="T30" s="16"/>
      <c r="U30" s="12">
        <f t="shared" si="0"/>
        <v>0</v>
      </c>
      <c r="V30" s="12">
        <f>IF('Détail Achats'!$S30="DA",'Détail Achats'!$U30*19%,0)</f>
        <v>0</v>
      </c>
      <c r="W30" s="12">
        <f t="shared" si="1"/>
        <v>0</v>
      </c>
      <c r="X30" s="14" t="str">
        <f>IF('Détail Achats'!$Q30&lt;&gt;"",'Détail Achats'!$Q30+30,"")</f>
        <v/>
      </c>
    </row>
    <row r="31" spans="1:24" hidden="1" x14ac:dyDescent="0.25">
      <c r="A31" s="47"/>
      <c r="B31" s="23" t="s">
        <v>64</v>
      </c>
      <c r="C31" s="19" t="s">
        <v>79</v>
      </c>
      <c r="D31" s="20">
        <v>3</v>
      </c>
      <c r="E31" s="20"/>
      <c r="F31" s="21"/>
      <c r="G31" s="22"/>
      <c r="H31" s="21"/>
      <c r="I31" s="22"/>
      <c r="J31" s="23" t="s">
        <v>177</v>
      </c>
      <c r="K31" s="23" t="s">
        <v>37</v>
      </c>
      <c r="L31" s="23" t="s">
        <v>57</v>
      </c>
      <c r="M31" s="23" t="s">
        <v>40</v>
      </c>
      <c r="N31" s="21" t="s">
        <v>69</v>
      </c>
      <c r="O31" s="22">
        <v>43122</v>
      </c>
      <c r="P31" s="21"/>
      <c r="Q31" s="22"/>
      <c r="R31" s="20"/>
      <c r="S31" s="24" t="s">
        <v>91</v>
      </c>
      <c r="T31" s="24"/>
      <c r="U31" s="20">
        <f t="shared" si="0"/>
        <v>0</v>
      </c>
      <c r="V31" s="20">
        <f>IF('Détail Achats'!$S31="DA",'Détail Achats'!$U31*19%,0)</f>
        <v>0</v>
      </c>
      <c r="W31" s="20">
        <f t="shared" si="1"/>
        <v>0</v>
      </c>
      <c r="X31" s="22" t="str">
        <f>IF('Détail Achats'!$Q31&lt;&gt;"",'Détail Achats'!$Q31+30,"")</f>
        <v/>
      </c>
    </row>
    <row r="32" spans="1:24" hidden="1" x14ac:dyDescent="0.25">
      <c r="A32" s="46"/>
      <c r="B32" s="15" t="s">
        <v>65</v>
      </c>
      <c r="C32" s="11" t="s">
        <v>79</v>
      </c>
      <c r="D32" s="12">
        <v>1</v>
      </c>
      <c r="E32" s="12"/>
      <c r="F32" s="13"/>
      <c r="G32" s="14"/>
      <c r="H32" s="13"/>
      <c r="I32" s="14"/>
      <c r="J32" s="15" t="s">
        <v>177</v>
      </c>
      <c r="K32" s="15" t="s">
        <v>37</v>
      </c>
      <c r="L32" s="15" t="s">
        <v>57</v>
      </c>
      <c r="M32" s="15" t="s">
        <v>40</v>
      </c>
      <c r="N32" s="13" t="s">
        <v>69</v>
      </c>
      <c r="O32" s="14">
        <v>43122</v>
      </c>
      <c r="P32" s="13"/>
      <c r="Q32" s="14"/>
      <c r="R32" s="12"/>
      <c r="S32" s="16" t="s">
        <v>91</v>
      </c>
      <c r="T32" s="16"/>
      <c r="U32" s="12">
        <f t="shared" si="0"/>
        <v>0</v>
      </c>
      <c r="V32" s="12">
        <f>IF('Détail Achats'!$S32="DA",'Détail Achats'!$U32*19%,0)</f>
        <v>0</v>
      </c>
      <c r="W32" s="12">
        <f t="shared" si="1"/>
        <v>0</v>
      </c>
      <c r="X32" s="14" t="str">
        <f>IF('Détail Achats'!$Q32&lt;&gt;"",'Détail Achats'!$Q32+30,"")</f>
        <v/>
      </c>
    </row>
    <row r="33" spans="1:24" hidden="1" x14ac:dyDescent="0.25">
      <c r="A33" s="47"/>
      <c r="B33" s="23" t="s">
        <v>66</v>
      </c>
      <c r="C33" s="19" t="s">
        <v>78</v>
      </c>
      <c r="D33" s="20">
        <v>2</v>
      </c>
      <c r="E33" s="20"/>
      <c r="F33" s="21"/>
      <c r="G33" s="22"/>
      <c r="H33" s="21"/>
      <c r="I33" s="22"/>
      <c r="J33" s="23" t="s">
        <v>177</v>
      </c>
      <c r="K33" s="23" t="s">
        <v>37</v>
      </c>
      <c r="L33" s="23" t="s">
        <v>57</v>
      </c>
      <c r="M33" s="23" t="s">
        <v>40</v>
      </c>
      <c r="N33" s="21" t="s">
        <v>69</v>
      </c>
      <c r="O33" s="22">
        <v>43122</v>
      </c>
      <c r="P33" s="21"/>
      <c r="Q33" s="22"/>
      <c r="R33" s="20"/>
      <c r="S33" s="24" t="s">
        <v>91</v>
      </c>
      <c r="T33" s="24"/>
      <c r="U33" s="20">
        <f t="shared" si="0"/>
        <v>0</v>
      </c>
      <c r="V33" s="20">
        <f>IF('Détail Achats'!$S33="DA",'Détail Achats'!$U33*19%,0)</f>
        <v>0</v>
      </c>
      <c r="W33" s="20">
        <f t="shared" si="1"/>
        <v>0</v>
      </c>
      <c r="X33" s="22" t="str">
        <f>IF('Détail Achats'!$Q33&lt;&gt;"",'Détail Achats'!$Q33+30,"")</f>
        <v/>
      </c>
    </row>
    <row r="34" spans="1:24" hidden="1" x14ac:dyDescent="0.25">
      <c r="A34" s="46"/>
      <c r="B34" s="15" t="s">
        <v>67</v>
      </c>
      <c r="C34" s="11" t="s">
        <v>79</v>
      </c>
      <c r="D34" s="12">
        <v>2</v>
      </c>
      <c r="E34" s="12"/>
      <c r="F34" s="13"/>
      <c r="G34" s="14"/>
      <c r="H34" s="13"/>
      <c r="I34" s="14"/>
      <c r="J34" s="15" t="s">
        <v>177</v>
      </c>
      <c r="K34" s="15" t="s">
        <v>37</v>
      </c>
      <c r="L34" s="15" t="s">
        <v>57</v>
      </c>
      <c r="M34" s="15" t="s">
        <v>40</v>
      </c>
      <c r="N34" s="13" t="s">
        <v>69</v>
      </c>
      <c r="O34" s="14">
        <v>43122</v>
      </c>
      <c r="P34" s="13"/>
      <c r="Q34" s="14"/>
      <c r="R34" s="12"/>
      <c r="S34" s="16" t="s">
        <v>91</v>
      </c>
      <c r="T34" s="16"/>
      <c r="U34" s="12">
        <f t="shared" si="0"/>
        <v>0</v>
      </c>
      <c r="V34" s="12">
        <f>IF('Détail Achats'!$S34="DA",'Détail Achats'!$U34*19%,0)</f>
        <v>0</v>
      </c>
      <c r="W34" s="12">
        <f t="shared" si="1"/>
        <v>0</v>
      </c>
      <c r="X34" s="14" t="str">
        <f>IF('Détail Achats'!$Q34&lt;&gt;"",'Détail Achats'!$Q34+30,"")</f>
        <v/>
      </c>
    </row>
    <row r="35" spans="1:24" hidden="1" x14ac:dyDescent="0.25">
      <c r="A35" s="47"/>
      <c r="B35" s="23" t="s">
        <v>68</v>
      </c>
      <c r="C35" s="19" t="s">
        <v>78</v>
      </c>
      <c r="D35" s="20">
        <v>2</v>
      </c>
      <c r="E35" s="20"/>
      <c r="F35" s="21"/>
      <c r="G35" s="22"/>
      <c r="H35" s="21"/>
      <c r="I35" s="22"/>
      <c r="J35" s="23" t="s">
        <v>177</v>
      </c>
      <c r="K35" s="23" t="s">
        <v>37</v>
      </c>
      <c r="L35" s="23" t="s">
        <v>57</v>
      </c>
      <c r="M35" s="23" t="s">
        <v>40</v>
      </c>
      <c r="N35" s="21" t="s">
        <v>69</v>
      </c>
      <c r="O35" s="22">
        <v>43122</v>
      </c>
      <c r="P35" s="21"/>
      <c r="Q35" s="22"/>
      <c r="R35" s="20"/>
      <c r="S35" s="24" t="s">
        <v>91</v>
      </c>
      <c r="T35" s="24"/>
      <c r="U35" s="20">
        <f t="shared" si="0"/>
        <v>0</v>
      </c>
      <c r="V35" s="20">
        <f>IF('Détail Achats'!$S35="DA",'Détail Achats'!$U35*19%,0)</f>
        <v>0</v>
      </c>
      <c r="W35" s="20">
        <f t="shared" si="1"/>
        <v>0</v>
      </c>
      <c r="X35" s="22" t="str">
        <f>IF('Détail Achats'!$Q35&lt;&gt;"",'Détail Achats'!$Q35+30,"")</f>
        <v/>
      </c>
    </row>
    <row r="36" spans="1:24" hidden="1" x14ac:dyDescent="0.25">
      <c r="A36" s="46"/>
      <c r="B36" s="15" t="s">
        <v>22</v>
      </c>
      <c r="C36" s="11" t="s">
        <v>80</v>
      </c>
      <c r="D36" s="12">
        <v>3600</v>
      </c>
      <c r="E36" s="12"/>
      <c r="F36" s="13"/>
      <c r="G36" s="14"/>
      <c r="H36" s="13"/>
      <c r="I36" s="14"/>
      <c r="J36" s="15" t="s">
        <v>177</v>
      </c>
      <c r="K36" s="15" t="s">
        <v>38</v>
      </c>
      <c r="L36" s="15" t="s">
        <v>76</v>
      </c>
      <c r="M36" s="15" t="s">
        <v>12</v>
      </c>
      <c r="N36" s="13" t="s">
        <v>70</v>
      </c>
      <c r="O36" s="14">
        <v>43123</v>
      </c>
      <c r="P36" s="13" t="s">
        <v>71</v>
      </c>
      <c r="Q36" s="14">
        <v>43124</v>
      </c>
      <c r="R36" s="12">
        <v>11.95</v>
      </c>
      <c r="S36" s="16" t="s">
        <v>91</v>
      </c>
      <c r="T36" s="16"/>
      <c r="U36" s="12">
        <f t="shared" si="0"/>
        <v>43020</v>
      </c>
      <c r="V36" s="12">
        <f>IF('Détail Achats'!$S36="DA",'Détail Achats'!$U36*19%,0)</f>
        <v>8173.8</v>
      </c>
      <c r="W36" s="12">
        <f t="shared" si="1"/>
        <v>51193.8</v>
      </c>
      <c r="X36" s="14">
        <f>IF('Détail Achats'!$Q36&lt;&gt;"",'Détail Achats'!$Q36+30,"")</f>
        <v>43154</v>
      </c>
    </row>
    <row r="37" spans="1:24" hidden="1" x14ac:dyDescent="0.25">
      <c r="A37" s="47"/>
      <c r="B37" s="23" t="s">
        <v>72</v>
      </c>
      <c r="C37" s="19" t="s">
        <v>80</v>
      </c>
      <c r="D37" s="20">
        <v>20</v>
      </c>
      <c r="E37" s="20"/>
      <c r="F37" s="21"/>
      <c r="G37" s="22"/>
      <c r="H37" s="21"/>
      <c r="I37" s="22"/>
      <c r="J37" s="23" t="s">
        <v>177</v>
      </c>
      <c r="K37" s="23" t="s">
        <v>73</v>
      </c>
      <c r="L37" s="23" t="s">
        <v>76</v>
      </c>
      <c r="M37" s="23" t="s">
        <v>12</v>
      </c>
      <c r="N37" s="21" t="s">
        <v>74</v>
      </c>
      <c r="O37" s="22">
        <v>43121</v>
      </c>
      <c r="P37" s="21" t="s">
        <v>75</v>
      </c>
      <c r="Q37" s="22">
        <v>43121</v>
      </c>
      <c r="R37" s="20">
        <v>1350</v>
      </c>
      <c r="S37" s="24" t="s">
        <v>91</v>
      </c>
      <c r="T37" s="24"/>
      <c r="U37" s="20">
        <f t="shared" si="0"/>
        <v>27000</v>
      </c>
      <c r="V37" s="20">
        <f>IF('Détail Achats'!$S37="DA",'Détail Achats'!$U37*19%,0)</f>
        <v>5130</v>
      </c>
      <c r="W37" s="20">
        <f t="shared" si="1"/>
        <v>32130</v>
      </c>
      <c r="X37" s="22">
        <f>IF('Détail Achats'!$Q37&lt;&gt;"",'Détail Achats'!$Q37+30,"")</f>
        <v>43151</v>
      </c>
    </row>
    <row r="38" spans="1:24" hidden="1" x14ac:dyDescent="0.25">
      <c r="A38" s="46"/>
      <c r="B38" s="15" t="s">
        <v>81</v>
      </c>
      <c r="C38" s="11" t="s">
        <v>82</v>
      </c>
      <c r="D38" s="12">
        <v>2</v>
      </c>
      <c r="E38" s="12"/>
      <c r="F38" s="13"/>
      <c r="G38" s="14"/>
      <c r="H38" s="13"/>
      <c r="I38" s="14"/>
      <c r="J38" s="15" t="s">
        <v>177</v>
      </c>
      <c r="K38" s="15" t="s">
        <v>76</v>
      </c>
      <c r="L38" s="15" t="s">
        <v>83</v>
      </c>
      <c r="M38" s="15" t="s">
        <v>84</v>
      </c>
      <c r="N38" s="13" t="s">
        <v>85</v>
      </c>
      <c r="O38" s="14">
        <v>43117</v>
      </c>
      <c r="P38" s="13" t="s">
        <v>86</v>
      </c>
      <c r="Q38" s="14">
        <v>43117</v>
      </c>
      <c r="R38" s="12">
        <v>40000</v>
      </c>
      <c r="S38" s="16" t="s">
        <v>91</v>
      </c>
      <c r="T38" s="16"/>
      <c r="U38" s="12">
        <f t="shared" si="0"/>
        <v>80000</v>
      </c>
      <c r="V38" s="12">
        <f>IF('Détail Achats'!$S38="DA",'Détail Achats'!$U38*19%,0)</f>
        <v>15200</v>
      </c>
      <c r="W38" s="12">
        <f t="shared" si="1"/>
        <v>95200</v>
      </c>
      <c r="X38" s="14">
        <f>IF('Détail Achats'!$Q38&lt;&gt;"",'Détail Achats'!$Q38+30,"")</f>
        <v>43147</v>
      </c>
    </row>
    <row r="39" spans="1:24" hidden="1" x14ac:dyDescent="0.25">
      <c r="A39" s="47"/>
      <c r="B39" s="23" t="s">
        <v>87</v>
      </c>
      <c r="C39" s="19" t="s">
        <v>79</v>
      </c>
      <c r="D39" s="20">
        <v>1</v>
      </c>
      <c r="E39" s="20"/>
      <c r="F39" s="21"/>
      <c r="G39" s="22"/>
      <c r="H39" s="21"/>
      <c r="I39" s="22"/>
      <c r="J39" s="23" t="s">
        <v>177</v>
      </c>
      <c r="K39" s="23" t="s">
        <v>37</v>
      </c>
      <c r="L39" s="23" t="s">
        <v>56</v>
      </c>
      <c r="M39" s="23" t="s">
        <v>12</v>
      </c>
      <c r="N39" s="21" t="s">
        <v>88</v>
      </c>
      <c r="O39" s="22">
        <v>43135</v>
      </c>
      <c r="P39" s="21" t="s">
        <v>13</v>
      </c>
      <c r="Q39" s="22">
        <v>43135</v>
      </c>
      <c r="R39" s="20">
        <v>3810</v>
      </c>
      <c r="S39" s="24" t="s">
        <v>91</v>
      </c>
      <c r="T39" s="24"/>
      <c r="U39" s="20">
        <f t="shared" si="0"/>
        <v>3810</v>
      </c>
      <c r="V39" s="20">
        <f>IF('Détail Achats'!$S39="DA",'Détail Achats'!$U39*19%,0)</f>
        <v>723.9</v>
      </c>
      <c r="W39" s="20">
        <f t="shared" si="1"/>
        <v>4533.8999999999996</v>
      </c>
      <c r="X39" s="22">
        <f>IF('Détail Achats'!$Q39&lt;&gt;"",'Détail Achats'!$Q39+30,"")</f>
        <v>43165</v>
      </c>
    </row>
    <row r="40" spans="1:24" hidden="1" x14ac:dyDescent="0.25">
      <c r="A40" s="46"/>
      <c r="B40" s="15" t="s">
        <v>93</v>
      </c>
      <c r="C40" s="11" t="s">
        <v>78</v>
      </c>
      <c r="D40" s="12">
        <v>1</v>
      </c>
      <c r="E40" s="12"/>
      <c r="F40" s="13"/>
      <c r="G40" s="14"/>
      <c r="H40" s="13"/>
      <c r="I40" s="14"/>
      <c r="J40" s="15" t="s">
        <v>177</v>
      </c>
      <c r="K40" s="15" t="s">
        <v>37</v>
      </c>
      <c r="L40" s="15" t="s">
        <v>56</v>
      </c>
      <c r="M40" s="15" t="s">
        <v>52</v>
      </c>
      <c r="N40" s="13" t="s">
        <v>110</v>
      </c>
      <c r="O40" s="14">
        <v>43095</v>
      </c>
      <c r="P40" s="13" t="s">
        <v>111</v>
      </c>
      <c r="Q40" s="14">
        <v>43102</v>
      </c>
      <c r="R40" s="12">
        <v>1200</v>
      </c>
      <c r="S40" s="16" t="s">
        <v>91</v>
      </c>
      <c r="T40" s="16"/>
      <c r="U40" s="12">
        <f t="shared" si="0"/>
        <v>1200</v>
      </c>
      <c r="V40" s="12">
        <f>IF('Détail Achats'!$S40="DA",'Détail Achats'!$U40*19%,0)</f>
        <v>228</v>
      </c>
      <c r="W40" s="12">
        <f t="shared" si="1"/>
        <v>1428</v>
      </c>
      <c r="X40" s="14">
        <f>IF('Détail Achats'!$Q40&lt;&gt;"",'Détail Achats'!$Q40+30,"")</f>
        <v>43132</v>
      </c>
    </row>
    <row r="41" spans="1:24" hidden="1" x14ac:dyDescent="0.25">
      <c r="A41" s="47"/>
      <c r="B41" s="23" t="s">
        <v>94</v>
      </c>
      <c r="C41" s="19" t="s">
        <v>78</v>
      </c>
      <c r="D41" s="20">
        <v>1</v>
      </c>
      <c r="E41" s="20"/>
      <c r="F41" s="21"/>
      <c r="G41" s="22"/>
      <c r="H41" s="21"/>
      <c r="I41" s="22"/>
      <c r="J41" s="23" t="s">
        <v>177</v>
      </c>
      <c r="K41" s="23" t="s">
        <v>37</v>
      </c>
      <c r="L41" s="23" t="s">
        <v>56</v>
      </c>
      <c r="M41" s="23" t="s">
        <v>52</v>
      </c>
      <c r="N41" s="21" t="s">
        <v>110</v>
      </c>
      <c r="O41" s="22">
        <v>43095</v>
      </c>
      <c r="P41" s="21" t="s">
        <v>111</v>
      </c>
      <c r="Q41" s="22">
        <v>43102</v>
      </c>
      <c r="R41" s="20">
        <v>2600</v>
      </c>
      <c r="S41" s="24" t="s">
        <v>91</v>
      </c>
      <c r="T41" s="24"/>
      <c r="U41" s="20">
        <f t="shared" si="0"/>
        <v>2600</v>
      </c>
      <c r="V41" s="20">
        <f>IF('Détail Achats'!$S41="DA",'Détail Achats'!$U41*19%,0)</f>
        <v>494</v>
      </c>
      <c r="W41" s="20">
        <f t="shared" si="1"/>
        <v>3094</v>
      </c>
      <c r="X41" s="22">
        <f>IF('Détail Achats'!$Q41&lt;&gt;"",'Détail Achats'!$Q41+30,"")</f>
        <v>43132</v>
      </c>
    </row>
    <row r="42" spans="1:24" hidden="1" x14ac:dyDescent="0.25">
      <c r="A42" s="46"/>
      <c r="B42" s="15" t="s">
        <v>95</v>
      </c>
      <c r="C42" s="11" t="s">
        <v>78</v>
      </c>
      <c r="D42" s="12">
        <v>1</v>
      </c>
      <c r="E42" s="12"/>
      <c r="F42" s="13"/>
      <c r="G42" s="14"/>
      <c r="H42" s="13"/>
      <c r="I42" s="14"/>
      <c r="J42" s="15" t="s">
        <v>177</v>
      </c>
      <c r="K42" s="15" t="s">
        <v>37</v>
      </c>
      <c r="L42" s="15" t="s">
        <v>56</v>
      </c>
      <c r="M42" s="15" t="s">
        <v>52</v>
      </c>
      <c r="N42" s="13" t="s">
        <v>110</v>
      </c>
      <c r="O42" s="14">
        <v>43095</v>
      </c>
      <c r="P42" s="13" t="s">
        <v>111</v>
      </c>
      <c r="Q42" s="14">
        <v>43102</v>
      </c>
      <c r="R42" s="12">
        <v>960</v>
      </c>
      <c r="S42" s="16" t="s">
        <v>91</v>
      </c>
      <c r="T42" s="16"/>
      <c r="U42" s="12">
        <f t="shared" si="0"/>
        <v>960</v>
      </c>
      <c r="V42" s="12">
        <f>IF('Détail Achats'!$S42="DA",'Détail Achats'!$U42*19%,0)</f>
        <v>182.4</v>
      </c>
      <c r="W42" s="12">
        <f t="shared" si="1"/>
        <v>1142.4000000000001</v>
      </c>
      <c r="X42" s="14">
        <f>IF('Détail Achats'!$Q42&lt;&gt;"",'Détail Achats'!$Q42+30,"")</f>
        <v>43132</v>
      </c>
    </row>
    <row r="43" spans="1:24" hidden="1" x14ac:dyDescent="0.25">
      <c r="A43" s="47"/>
      <c r="B43" s="23" t="s">
        <v>96</v>
      </c>
      <c r="C43" s="19" t="s">
        <v>78</v>
      </c>
      <c r="D43" s="20">
        <v>1</v>
      </c>
      <c r="E43" s="20"/>
      <c r="F43" s="21"/>
      <c r="G43" s="22"/>
      <c r="H43" s="21"/>
      <c r="I43" s="22"/>
      <c r="J43" s="23" t="s">
        <v>177</v>
      </c>
      <c r="K43" s="23" t="s">
        <v>37</v>
      </c>
      <c r="L43" s="23" t="s">
        <v>56</v>
      </c>
      <c r="M43" s="23" t="s">
        <v>52</v>
      </c>
      <c r="N43" s="21" t="s">
        <v>110</v>
      </c>
      <c r="O43" s="22">
        <v>43095</v>
      </c>
      <c r="P43" s="21" t="s">
        <v>111</v>
      </c>
      <c r="Q43" s="22">
        <v>43102</v>
      </c>
      <c r="R43" s="20">
        <v>960</v>
      </c>
      <c r="S43" s="24" t="s">
        <v>91</v>
      </c>
      <c r="T43" s="24"/>
      <c r="U43" s="20">
        <f t="shared" si="0"/>
        <v>960</v>
      </c>
      <c r="V43" s="20">
        <f>IF('Détail Achats'!$S43="DA",'Détail Achats'!$U43*19%,0)</f>
        <v>182.4</v>
      </c>
      <c r="W43" s="20">
        <f t="shared" si="1"/>
        <v>1142.4000000000001</v>
      </c>
      <c r="X43" s="22">
        <f>IF('Détail Achats'!$Q43&lt;&gt;"",'Détail Achats'!$Q43+30,"")</f>
        <v>43132</v>
      </c>
    </row>
    <row r="44" spans="1:24" hidden="1" x14ac:dyDescent="0.25">
      <c r="A44" s="46"/>
      <c r="B44" s="15" t="s">
        <v>97</v>
      </c>
      <c r="C44" s="11" t="s">
        <v>78</v>
      </c>
      <c r="D44" s="12">
        <v>2</v>
      </c>
      <c r="E44" s="12"/>
      <c r="F44" s="13"/>
      <c r="G44" s="14"/>
      <c r="H44" s="13"/>
      <c r="I44" s="14"/>
      <c r="J44" s="15" t="s">
        <v>177</v>
      </c>
      <c r="K44" s="15" t="s">
        <v>37</v>
      </c>
      <c r="L44" s="15" t="s">
        <v>56</v>
      </c>
      <c r="M44" s="15" t="s">
        <v>52</v>
      </c>
      <c r="N44" s="13" t="s">
        <v>110</v>
      </c>
      <c r="O44" s="14">
        <v>43095</v>
      </c>
      <c r="P44" s="13" t="s">
        <v>111</v>
      </c>
      <c r="Q44" s="14">
        <v>43102</v>
      </c>
      <c r="R44" s="12">
        <v>420</v>
      </c>
      <c r="S44" s="16" t="s">
        <v>91</v>
      </c>
      <c r="T44" s="16"/>
      <c r="U44" s="12">
        <f t="shared" si="0"/>
        <v>840</v>
      </c>
      <c r="V44" s="12">
        <f>IF('Détail Achats'!$S44="DA",'Détail Achats'!$U44*19%,0)</f>
        <v>159.6</v>
      </c>
      <c r="W44" s="12">
        <f t="shared" si="1"/>
        <v>999.6</v>
      </c>
      <c r="X44" s="14">
        <f>IF('Détail Achats'!$Q44&lt;&gt;"",'Détail Achats'!$Q44+30,"")</f>
        <v>43132</v>
      </c>
    </row>
    <row r="45" spans="1:24" hidden="1" x14ac:dyDescent="0.25">
      <c r="A45" s="47"/>
      <c r="B45" s="23" t="s">
        <v>98</v>
      </c>
      <c r="C45" s="19" t="s">
        <v>78</v>
      </c>
      <c r="D45" s="20">
        <v>2</v>
      </c>
      <c r="E45" s="20"/>
      <c r="F45" s="21"/>
      <c r="G45" s="22"/>
      <c r="H45" s="21"/>
      <c r="I45" s="22"/>
      <c r="J45" s="23" t="s">
        <v>177</v>
      </c>
      <c r="K45" s="23" t="s">
        <v>37</v>
      </c>
      <c r="L45" s="23" t="s">
        <v>56</v>
      </c>
      <c r="M45" s="23" t="s">
        <v>52</v>
      </c>
      <c r="N45" s="21" t="s">
        <v>110</v>
      </c>
      <c r="O45" s="22">
        <v>43095</v>
      </c>
      <c r="P45" s="21" t="s">
        <v>111</v>
      </c>
      <c r="Q45" s="22">
        <v>43102</v>
      </c>
      <c r="R45" s="20">
        <v>2290</v>
      </c>
      <c r="S45" s="24" t="s">
        <v>91</v>
      </c>
      <c r="T45" s="24"/>
      <c r="U45" s="20">
        <f t="shared" si="0"/>
        <v>4580</v>
      </c>
      <c r="V45" s="20">
        <f>IF('Détail Achats'!$S45="DA",'Détail Achats'!$U45*19%,0)</f>
        <v>870.2</v>
      </c>
      <c r="W45" s="20">
        <f t="shared" si="1"/>
        <v>5450.2</v>
      </c>
      <c r="X45" s="22">
        <f>IF('Détail Achats'!$Q45&lt;&gt;"",'Détail Achats'!$Q45+30,"")</f>
        <v>43132</v>
      </c>
    </row>
    <row r="46" spans="1:24" hidden="1" x14ac:dyDescent="0.25">
      <c r="A46" s="46"/>
      <c r="B46" s="15" t="s">
        <v>99</v>
      </c>
      <c r="C46" s="11" t="s">
        <v>78</v>
      </c>
      <c r="D46" s="12">
        <v>6</v>
      </c>
      <c r="E46" s="12"/>
      <c r="F46" s="13"/>
      <c r="G46" s="14"/>
      <c r="H46" s="13"/>
      <c r="I46" s="14"/>
      <c r="J46" s="15" t="s">
        <v>177</v>
      </c>
      <c r="K46" s="15" t="s">
        <v>37</v>
      </c>
      <c r="L46" s="15" t="s">
        <v>56</v>
      </c>
      <c r="M46" s="15" t="s">
        <v>52</v>
      </c>
      <c r="N46" s="13" t="s">
        <v>110</v>
      </c>
      <c r="O46" s="14">
        <v>43095</v>
      </c>
      <c r="P46" s="13" t="s">
        <v>111</v>
      </c>
      <c r="Q46" s="14">
        <v>43102</v>
      </c>
      <c r="R46" s="12">
        <v>910</v>
      </c>
      <c r="S46" s="16" t="s">
        <v>91</v>
      </c>
      <c r="T46" s="16"/>
      <c r="U46" s="12">
        <f t="shared" si="0"/>
        <v>5460</v>
      </c>
      <c r="V46" s="12">
        <f>IF('Détail Achats'!$S46="DA",'Détail Achats'!$U46*19%,0)</f>
        <v>1037.4000000000001</v>
      </c>
      <c r="W46" s="12">
        <f t="shared" si="1"/>
        <v>6497.4</v>
      </c>
      <c r="X46" s="14">
        <f>IF('Détail Achats'!$Q46&lt;&gt;"",'Détail Achats'!$Q46+30,"")</f>
        <v>43132</v>
      </c>
    </row>
    <row r="47" spans="1:24" hidden="1" x14ac:dyDescent="0.25">
      <c r="A47" s="47"/>
      <c r="B47" s="23" t="s">
        <v>100</v>
      </c>
      <c r="C47" s="19" t="s">
        <v>78</v>
      </c>
      <c r="D47" s="20">
        <v>4</v>
      </c>
      <c r="E47" s="20"/>
      <c r="F47" s="21"/>
      <c r="G47" s="22"/>
      <c r="H47" s="21"/>
      <c r="I47" s="22"/>
      <c r="J47" s="23" t="s">
        <v>177</v>
      </c>
      <c r="K47" s="23" t="s">
        <v>37</v>
      </c>
      <c r="L47" s="23" t="s">
        <v>56</v>
      </c>
      <c r="M47" s="23" t="s">
        <v>52</v>
      </c>
      <c r="N47" s="21" t="s">
        <v>110</v>
      </c>
      <c r="O47" s="22">
        <v>43095</v>
      </c>
      <c r="P47" s="21" t="s">
        <v>111</v>
      </c>
      <c r="Q47" s="22">
        <v>43102</v>
      </c>
      <c r="R47" s="20">
        <v>3050</v>
      </c>
      <c r="S47" s="24" t="s">
        <v>91</v>
      </c>
      <c r="T47" s="24"/>
      <c r="U47" s="20">
        <f t="shared" si="0"/>
        <v>12200</v>
      </c>
      <c r="V47" s="20">
        <f>IF('Détail Achats'!$S47="DA",'Détail Achats'!$U47*19%,0)</f>
        <v>2318</v>
      </c>
      <c r="W47" s="20">
        <f t="shared" si="1"/>
        <v>14518</v>
      </c>
      <c r="X47" s="22">
        <f>IF('Détail Achats'!$Q47&lt;&gt;"",'Détail Achats'!$Q47+30,"")</f>
        <v>43132</v>
      </c>
    </row>
    <row r="48" spans="1:24" hidden="1" x14ac:dyDescent="0.25">
      <c r="A48" s="46"/>
      <c r="B48" s="15" t="s">
        <v>101</v>
      </c>
      <c r="C48" s="11" t="s">
        <v>78</v>
      </c>
      <c r="D48" s="12">
        <v>4</v>
      </c>
      <c r="E48" s="12"/>
      <c r="F48" s="13"/>
      <c r="G48" s="14"/>
      <c r="H48" s="13"/>
      <c r="I48" s="14"/>
      <c r="J48" s="15" t="s">
        <v>177</v>
      </c>
      <c r="K48" s="15" t="s">
        <v>37</v>
      </c>
      <c r="L48" s="15" t="s">
        <v>56</v>
      </c>
      <c r="M48" s="15" t="s">
        <v>52</v>
      </c>
      <c r="N48" s="13" t="s">
        <v>110</v>
      </c>
      <c r="O48" s="14">
        <v>43095</v>
      </c>
      <c r="P48" s="13" t="s">
        <v>111</v>
      </c>
      <c r="Q48" s="14">
        <v>43102</v>
      </c>
      <c r="R48" s="12">
        <v>210</v>
      </c>
      <c r="S48" s="16" t="s">
        <v>91</v>
      </c>
      <c r="T48" s="16"/>
      <c r="U48" s="12">
        <f t="shared" si="0"/>
        <v>840</v>
      </c>
      <c r="V48" s="12">
        <f>IF('Détail Achats'!$S48="DA",'Détail Achats'!$U48*19%,0)</f>
        <v>159.6</v>
      </c>
      <c r="W48" s="12">
        <f t="shared" si="1"/>
        <v>999.6</v>
      </c>
      <c r="X48" s="14">
        <f>IF('Détail Achats'!$Q48&lt;&gt;"",'Détail Achats'!$Q48+30,"")</f>
        <v>43132</v>
      </c>
    </row>
    <row r="49" spans="1:24" hidden="1" x14ac:dyDescent="0.25">
      <c r="A49" s="47"/>
      <c r="B49" s="23" t="s">
        <v>102</v>
      </c>
      <c r="C49" s="19" t="s">
        <v>78</v>
      </c>
      <c r="D49" s="20">
        <v>5</v>
      </c>
      <c r="E49" s="20"/>
      <c r="F49" s="21"/>
      <c r="G49" s="22"/>
      <c r="H49" s="21"/>
      <c r="I49" s="22"/>
      <c r="J49" s="23" t="s">
        <v>177</v>
      </c>
      <c r="K49" s="23" t="s">
        <v>37</v>
      </c>
      <c r="L49" s="23" t="s">
        <v>56</v>
      </c>
      <c r="M49" s="23" t="s">
        <v>52</v>
      </c>
      <c r="N49" s="21" t="s">
        <v>110</v>
      </c>
      <c r="O49" s="22">
        <v>43095</v>
      </c>
      <c r="P49" s="21" t="s">
        <v>111</v>
      </c>
      <c r="Q49" s="22">
        <v>43102</v>
      </c>
      <c r="R49" s="20">
        <v>2040</v>
      </c>
      <c r="S49" s="24" t="s">
        <v>91</v>
      </c>
      <c r="T49" s="24"/>
      <c r="U49" s="20">
        <f t="shared" si="0"/>
        <v>10200</v>
      </c>
      <c r="V49" s="20">
        <f>IF('Détail Achats'!$S49="DA",'Détail Achats'!$U49*19%,0)</f>
        <v>1938</v>
      </c>
      <c r="W49" s="20">
        <f t="shared" si="1"/>
        <v>12138</v>
      </c>
      <c r="X49" s="22">
        <f>IF('Détail Achats'!$Q49&lt;&gt;"",'Détail Achats'!$Q49+30,"")</f>
        <v>43132</v>
      </c>
    </row>
    <row r="50" spans="1:24" hidden="1" x14ac:dyDescent="0.25">
      <c r="A50" s="46"/>
      <c r="B50" s="15" t="s">
        <v>103</v>
      </c>
      <c r="C50" s="11" t="s">
        <v>78</v>
      </c>
      <c r="D50" s="12">
        <v>6</v>
      </c>
      <c r="E50" s="12"/>
      <c r="F50" s="13"/>
      <c r="G50" s="14"/>
      <c r="H50" s="13"/>
      <c r="I50" s="14"/>
      <c r="J50" s="15" t="s">
        <v>177</v>
      </c>
      <c r="K50" s="15" t="s">
        <v>37</v>
      </c>
      <c r="L50" s="15" t="s">
        <v>56</v>
      </c>
      <c r="M50" s="15" t="s">
        <v>52</v>
      </c>
      <c r="N50" s="13" t="s">
        <v>110</v>
      </c>
      <c r="O50" s="14">
        <v>43095</v>
      </c>
      <c r="P50" s="13" t="s">
        <v>111</v>
      </c>
      <c r="Q50" s="14">
        <v>43102</v>
      </c>
      <c r="R50" s="12">
        <v>4920</v>
      </c>
      <c r="S50" s="16" t="s">
        <v>91</v>
      </c>
      <c r="T50" s="16"/>
      <c r="U50" s="12">
        <f t="shared" si="0"/>
        <v>29520</v>
      </c>
      <c r="V50" s="12">
        <f>IF('Détail Achats'!$S50="DA",'Détail Achats'!$U50*19%,0)</f>
        <v>5608.8</v>
      </c>
      <c r="W50" s="12">
        <f t="shared" si="1"/>
        <v>35128.800000000003</v>
      </c>
      <c r="X50" s="14">
        <f>IF('Détail Achats'!$Q50&lt;&gt;"",'Détail Achats'!$Q50+30,"")</f>
        <v>43132</v>
      </c>
    </row>
    <row r="51" spans="1:24" hidden="1" x14ac:dyDescent="0.25">
      <c r="A51" s="47"/>
      <c r="B51" s="23" t="s">
        <v>104</v>
      </c>
      <c r="C51" s="19" t="s">
        <v>78</v>
      </c>
      <c r="D51" s="20">
        <v>8</v>
      </c>
      <c r="E51" s="20"/>
      <c r="F51" s="21"/>
      <c r="G51" s="22"/>
      <c r="H51" s="21"/>
      <c r="I51" s="22"/>
      <c r="J51" s="23" t="s">
        <v>177</v>
      </c>
      <c r="K51" s="23" t="s">
        <v>37</v>
      </c>
      <c r="L51" s="23" t="s">
        <v>56</v>
      </c>
      <c r="M51" s="23" t="s">
        <v>52</v>
      </c>
      <c r="N51" s="21" t="s">
        <v>110</v>
      </c>
      <c r="O51" s="22">
        <v>43095</v>
      </c>
      <c r="P51" s="21" t="s">
        <v>111</v>
      </c>
      <c r="Q51" s="22">
        <v>43102</v>
      </c>
      <c r="R51" s="20">
        <v>970</v>
      </c>
      <c r="S51" s="24" t="s">
        <v>91</v>
      </c>
      <c r="T51" s="24"/>
      <c r="U51" s="20">
        <f t="shared" si="0"/>
        <v>7760</v>
      </c>
      <c r="V51" s="20">
        <f>IF('Détail Achats'!$S51="DA",'Détail Achats'!$U51*19%,0)</f>
        <v>1474.4</v>
      </c>
      <c r="W51" s="20">
        <f t="shared" si="1"/>
        <v>9234.4</v>
      </c>
      <c r="X51" s="22">
        <f>IF('Détail Achats'!$Q51&lt;&gt;"",'Détail Achats'!$Q51+30,"")</f>
        <v>43132</v>
      </c>
    </row>
    <row r="52" spans="1:24" hidden="1" x14ac:dyDescent="0.25">
      <c r="A52" s="46"/>
      <c r="B52" s="15" t="s">
        <v>105</v>
      </c>
      <c r="C52" s="11" t="s">
        <v>78</v>
      </c>
      <c r="D52" s="12">
        <v>9</v>
      </c>
      <c r="E52" s="12"/>
      <c r="F52" s="13"/>
      <c r="G52" s="14"/>
      <c r="H52" s="13"/>
      <c r="I52" s="14"/>
      <c r="J52" s="15" t="s">
        <v>177</v>
      </c>
      <c r="K52" s="15" t="s">
        <v>37</v>
      </c>
      <c r="L52" s="15" t="s">
        <v>56</v>
      </c>
      <c r="M52" s="15" t="s">
        <v>52</v>
      </c>
      <c r="N52" s="13" t="s">
        <v>110</v>
      </c>
      <c r="O52" s="14">
        <v>43095</v>
      </c>
      <c r="P52" s="13" t="s">
        <v>111</v>
      </c>
      <c r="Q52" s="14">
        <v>43102</v>
      </c>
      <c r="R52" s="12">
        <v>800</v>
      </c>
      <c r="S52" s="16" t="s">
        <v>91</v>
      </c>
      <c r="T52" s="16"/>
      <c r="U52" s="12">
        <f t="shared" si="0"/>
        <v>7200</v>
      </c>
      <c r="V52" s="12">
        <f>IF('Détail Achats'!$S52="DA",'Détail Achats'!$U52*19%,0)</f>
        <v>1368</v>
      </c>
      <c r="W52" s="12">
        <f t="shared" si="1"/>
        <v>8568</v>
      </c>
      <c r="X52" s="14">
        <f>IF('Détail Achats'!$Q52&lt;&gt;"",'Détail Achats'!$Q52+30,"")</f>
        <v>43132</v>
      </c>
    </row>
    <row r="53" spans="1:24" hidden="1" x14ac:dyDescent="0.25">
      <c r="A53" s="47"/>
      <c r="B53" s="23" t="s">
        <v>106</v>
      </c>
      <c r="C53" s="19" t="s">
        <v>78</v>
      </c>
      <c r="D53" s="20">
        <v>12</v>
      </c>
      <c r="E53" s="20"/>
      <c r="F53" s="21"/>
      <c r="G53" s="22"/>
      <c r="H53" s="21"/>
      <c r="I53" s="22"/>
      <c r="J53" s="23" t="s">
        <v>177</v>
      </c>
      <c r="K53" s="23" t="s">
        <v>37</v>
      </c>
      <c r="L53" s="23" t="s">
        <v>56</v>
      </c>
      <c r="M53" s="23" t="s">
        <v>52</v>
      </c>
      <c r="N53" s="21" t="s">
        <v>110</v>
      </c>
      <c r="O53" s="22">
        <v>43095</v>
      </c>
      <c r="P53" s="21" t="s">
        <v>111</v>
      </c>
      <c r="Q53" s="22">
        <v>43102</v>
      </c>
      <c r="R53" s="20">
        <v>940</v>
      </c>
      <c r="S53" s="24" t="s">
        <v>91</v>
      </c>
      <c r="T53" s="24"/>
      <c r="U53" s="20">
        <f t="shared" si="0"/>
        <v>11280</v>
      </c>
      <c r="V53" s="20">
        <f>IF('Détail Achats'!$S53="DA",'Détail Achats'!$U53*19%,0)</f>
        <v>2143.1999999999998</v>
      </c>
      <c r="W53" s="20">
        <f t="shared" si="1"/>
        <v>13423.2</v>
      </c>
      <c r="X53" s="22">
        <f>IF('Détail Achats'!$Q53&lt;&gt;"",'Détail Achats'!$Q53+30,"")</f>
        <v>43132</v>
      </c>
    </row>
    <row r="54" spans="1:24" hidden="1" x14ac:dyDescent="0.25">
      <c r="A54" s="46"/>
      <c r="B54" s="15" t="s">
        <v>107</v>
      </c>
      <c r="C54" s="11" t="s">
        <v>78</v>
      </c>
      <c r="D54" s="12">
        <v>15</v>
      </c>
      <c r="E54" s="12"/>
      <c r="F54" s="13"/>
      <c r="G54" s="14"/>
      <c r="H54" s="13"/>
      <c r="I54" s="14"/>
      <c r="J54" s="15" t="s">
        <v>177</v>
      </c>
      <c r="K54" s="15" t="s">
        <v>37</v>
      </c>
      <c r="L54" s="15" t="s">
        <v>56</v>
      </c>
      <c r="M54" s="15" t="s">
        <v>52</v>
      </c>
      <c r="N54" s="13" t="s">
        <v>110</v>
      </c>
      <c r="O54" s="14">
        <v>43095</v>
      </c>
      <c r="P54" s="13" t="s">
        <v>111</v>
      </c>
      <c r="Q54" s="14">
        <v>43102</v>
      </c>
      <c r="R54" s="12">
        <v>2270</v>
      </c>
      <c r="S54" s="16" t="s">
        <v>91</v>
      </c>
      <c r="T54" s="16"/>
      <c r="U54" s="12">
        <f t="shared" si="0"/>
        <v>34050</v>
      </c>
      <c r="V54" s="12">
        <f>IF('Détail Achats'!$S54="DA",'Détail Achats'!$U54*19%,0)</f>
        <v>6469.5</v>
      </c>
      <c r="W54" s="12">
        <f t="shared" si="1"/>
        <v>40519.5</v>
      </c>
      <c r="X54" s="14">
        <f>IF('Détail Achats'!$Q54&lt;&gt;"",'Détail Achats'!$Q54+30,"")</f>
        <v>43132</v>
      </c>
    </row>
    <row r="55" spans="1:24" hidden="1" x14ac:dyDescent="0.25">
      <c r="A55" s="47"/>
      <c r="B55" s="23" t="s">
        <v>108</v>
      </c>
      <c r="C55" s="19" t="s">
        <v>78</v>
      </c>
      <c r="D55" s="20">
        <v>22</v>
      </c>
      <c r="E55" s="20"/>
      <c r="F55" s="21"/>
      <c r="G55" s="22"/>
      <c r="H55" s="21"/>
      <c r="I55" s="22"/>
      <c r="J55" s="23" t="s">
        <v>177</v>
      </c>
      <c r="K55" s="23" t="s">
        <v>37</v>
      </c>
      <c r="L55" s="23" t="s">
        <v>56</v>
      </c>
      <c r="M55" s="23" t="s">
        <v>52</v>
      </c>
      <c r="N55" s="21" t="s">
        <v>110</v>
      </c>
      <c r="O55" s="22">
        <v>43095</v>
      </c>
      <c r="P55" s="21" t="s">
        <v>111</v>
      </c>
      <c r="Q55" s="22">
        <v>43102</v>
      </c>
      <c r="R55" s="20">
        <v>480</v>
      </c>
      <c r="S55" s="24" t="s">
        <v>91</v>
      </c>
      <c r="T55" s="24"/>
      <c r="U55" s="20">
        <f t="shared" si="0"/>
        <v>10560</v>
      </c>
      <c r="V55" s="20">
        <f>IF('Détail Achats'!$S55="DA",'Détail Achats'!$U55*19%,0)</f>
        <v>2006.4</v>
      </c>
      <c r="W55" s="20">
        <f t="shared" si="1"/>
        <v>12566.4</v>
      </c>
      <c r="X55" s="22">
        <f>IF('Détail Achats'!$Q55&lt;&gt;"",'Détail Achats'!$Q55+30,"")</f>
        <v>43132</v>
      </c>
    </row>
    <row r="56" spans="1:24" hidden="1" x14ac:dyDescent="0.25">
      <c r="A56" s="46"/>
      <c r="B56" s="15" t="s">
        <v>109</v>
      </c>
      <c r="C56" s="11" t="s">
        <v>78</v>
      </c>
      <c r="D56" s="12">
        <v>30</v>
      </c>
      <c r="E56" s="12"/>
      <c r="F56" s="13"/>
      <c r="G56" s="14"/>
      <c r="H56" s="13"/>
      <c r="I56" s="14"/>
      <c r="J56" s="15" t="s">
        <v>177</v>
      </c>
      <c r="K56" s="15" t="s">
        <v>37</v>
      </c>
      <c r="L56" s="15" t="s">
        <v>56</v>
      </c>
      <c r="M56" s="15" t="s">
        <v>52</v>
      </c>
      <c r="N56" s="13" t="s">
        <v>110</v>
      </c>
      <c r="O56" s="14">
        <v>43095</v>
      </c>
      <c r="P56" s="13" t="s">
        <v>111</v>
      </c>
      <c r="Q56" s="14">
        <v>43102</v>
      </c>
      <c r="R56" s="12">
        <v>190</v>
      </c>
      <c r="S56" s="16" t="s">
        <v>91</v>
      </c>
      <c r="T56" s="16"/>
      <c r="U56" s="12">
        <f t="shared" si="0"/>
        <v>5700</v>
      </c>
      <c r="V56" s="12">
        <f>IF('Détail Achats'!$S56="DA",'Détail Achats'!$U56*19%,0)</f>
        <v>1083</v>
      </c>
      <c r="W56" s="12">
        <f t="shared" si="1"/>
        <v>6783</v>
      </c>
      <c r="X56" s="14">
        <f>IF('Détail Achats'!$Q56&lt;&gt;"",'Détail Achats'!$Q56+30,"")</f>
        <v>43132</v>
      </c>
    </row>
    <row r="57" spans="1:24" hidden="1" x14ac:dyDescent="0.25">
      <c r="A57" s="47"/>
      <c r="B57" s="23" t="s">
        <v>112</v>
      </c>
      <c r="C57" s="19" t="s">
        <v>78</v>
      </c>
      <c r="D57" s="20">
        <v>10</v>
      </c>
      <c r="E57" s="20"/>
      <c r="F57" s="21"/>
      <c r="G57" s="22"/>
      <c r="H57" s="21"/>
      <c r="I57" s="22"/>
      <c r="J57" s="23" t="s">
        <v>177</v>
      </c>
      <c r="K57" s="23" t="s">
        <v>37</v>
      </c>
      <c r="L57" s="23" t="s">
        <v>56</v>
      </c>
      <c r="M57" s="15" t="s">
        <v>200</v>
      </c>
      <c r="N57" s="21" t="s">
        <v>123</v>
      </c>
      <c r="O57" s="22">
        <v>43095</v>
      </c>
      <c r="P57" s="21" t="s">
        <v>124</v>
      </c>
      <c r="Q57" s="22">
        <v>43096</v>
      </c>
      <c r="R57" s="20">
        <v>180</v>
      </c>
      <c r="S57" s="24" t="s">
        <v>91</v>
      </c>
      <c r="T57" s="24"/>
      <c r="U57" s="20">
        <f t="shared" si="0"/>
        <v>1800</v>
      </c>
      <c r="V57" s="20">
        <f>IF('Détail Achats'!$S57="DA",'Détail Achats'!$U57*19%,0)</f>
        <v>342</v>
      </c>
      <c r="W57" s="20">
        <f t="shared" si="1"/>
        <v>2142</v>
      </c>
      <c r="X57" s="22">
        <f>IF('Détail Achats'!$Q57&lt;&gt;"",'Détail Achats'!$Q57+30,"")</f>
        <v>43126</v>
      </c>
    </row>
    <row r="58" spans="1:24" hidden="1" x14ac:dyDescent="0.25">
      <c r="A58" s="46"/>
      <c r="B58" s="15" t="s">
        <v>113</v>
      </c>
      <c r="C58" s="11" t="s">
        <v>78</v>
      </c>
      <c r="D58" s="12">
        <v>10</v>
      </c>
      <c r="E58" s="12"/>
      <c r="F58" s="13"/>
      <c r="G58" s="14"/>
      <c r="H58" s="13"/>
      <c r="I58" s="14"/>
      <c r="J58" s="15" t="s">
        <v>177</v>
      </c>
      <c r="K58" s="15" t="s">
        <v>37</v>
      </c>
      <c r="L58" s="15" t="s">
        <v>56</v>
      </c>
      <c r="M58" s="15" t="s">
        <v>200</v>
      </c>
      <c r="N58" s="13" t="s">
        <v>123</v>
      </c>
      <c r="O58" s="14">
        <v>43095</v>
      </c>
      <c r="P58" s="13" t="s">
        <v>124</v>
      </c>
      <c r="Q58" s="14">
        <v>43096</v>
      </c>
      <c r="R58" s="12">
        <v>300</v>
      </c>
      <c r="S58" s="16" t="s">
        <v>91</v>
      </c>
      <c r="T58" s="16"/>
      <c r="U58" s="12">
        <f t="shared" si="0"/>
        <v>3000</v>
      </c>
      <c r="V58" s="12">
        <f>IF('Détail Achats'!$S58="DA",'Détail Achats'!$U58*19%,0)</f>
        <v>570</v>
      </c>
      <c r="W58" s="12">
        <f t="shared" si="1"/>
        <v>3570</v>
      </c>
      <c r="X58" s="14">
        <f>IF('Détail Achats'!$Q58&lt;&gt;"",'Détail Achats'!$Q58+30,"")</f>
        <v>43126</v>
      </c>
    </row>
    <row r="59" spans="1:24" hidden="1" x14ac:dyDescent="0.25">
      <c r="A59" s="47"/>
      <c r="B59" s="23" t="s">
        <v>114</v>
      </c>
      <c r="C59" s="19" t="s">
        <v>78</v>
      </c>
      <c r="D59" s="20">
        <v>1</v>
      </c>
      <c r="E59" s="20"/>
      <c r="F59" s="21"/>
      <c r="G59" s="22"/>
      <c r="H59" s="21"/>
      <c r="I59" s="22"/>
      <c r="J59" s="23" t="s">
        <v>177</v>
      </c>
      <c r="K59" s="23" t="s">
        <v>37</v>
      </c>
      <c r="L59" s="23" t="s">
        <v>56</v>
      </c>
      <c r="M59" s="15" t="s">
        <v>200</v>
      </c>
      <c r="N59" s="21" t="s">
        <v>123</v>
      </c>
      <c r="O59" s="22">
        <v>43095</v>
      </c>
      <c r="P59" s="21" t="s">
        <v>124</v>
      </c>
      <c r="Q59" s="22">
        <v>43096</v>
      </c>
      <c r="R59" s="20">
        <v>13440</v>
      </c>
      <c r="S59" s="24" t="s">
        <v>91</v>
      </c>
      <c r="T59" s="24"/>
      <c r="U59" s="20">
        <f t="shared" si="0"/>
        <v>13440</v>
      </c>
      <c r="V59" s="20">
        <f>IF('Détail Achats'!$S59="DA",'Détail Achats'!$U59*19%,0)</f>
        <v>2553.6</v>
      </c>
      <c r="W59" s="20">
        <f t="shared" si="1"/>
        <v>15993.6</v>
      </c>
      <c r="X59" s="22">
        <f>IF('Détail Achats'!$Q59&lt;&gt;"",'Détail Achats'!$Q59+30,"")</f>
        <v>43126</v>
      </c>
    </row>
    <row r="60" spans="1:24" hidden="1" x14ac:dyDescent="0.25">
      <c r="A60" s="46"/>
      <c r="B60" s="15" t="s">
        <v>115</v>
      </c>
      <c r="C60" s="11" t="s">
        <v>78</v>
      </c>
      <c r="D60" s="12">
        <v>1</v>
      </c>
      <c r="E60" s="12"/>
      <c r="F60" s="13"/>
      <c r="G60" s="14"/>
      <c r="H60" s="13"/>
      <c r="I60" s="14"/>
      <c r="J60" s="15" t="s">
        <v>177</v>
      </c>
      <c r="K60" s="15" t="s">
        <v>37</v>
      </c>
      <c r="L60" s="15" t="s">
        <v>56</v>
      </c>
      <c r="M60" s="15" t="s">
        <v>200</v>
      </c>
      <c r="N60" s="13" t="s">
        <v>123</v>
      </c>
      <c r="O60" s="14">
        <v>43095</v>
      </c>
      <c r="P60" s="13" t="s">
        <v>124</v>
      </c>
      <c r="Q60" s="14">
        <v>43096</v>
      </c>
      <c r="R60" s="12">
        <v>960</v>
      </c>
      <c r="S60" s="16" t="s">
        <v>91</v>
      </c>
      <c r="T60" s="16"/>
      <c r="U60" s="12">
        <f t="shared" si="0"/>
        <v>960</v>
      </c>
      <c r="V60" s="12">
        <f>IF('Détail Achats'!$S60="DA",'Détail Achats'!$U60*19%,0)</f>
        <v>182.4</v>
      </c>
      <c r="W60" s="12">
        <f t="shared" si="1"/>
        <v>1142.4000000000001</v>
      </c>
      <c r="X60" s="14">
        <f>IF('Détail Achats'!$Q60&lt;&gt;"",'Détail Achats'!$Q60+30,"")</f>
        <v>43126</v>
      </c>
    </row>
    <row r="61" spans="1:24" hidden="1" x14ac:dyDescent="0.25">
      <c r="A61" s="47"/>
      <c r="B61" s="23" t="s">
        <v>116</v>
      </c>
      <c r="C61" s="19" t="s">
        <v>78</v>
      </c>
      <c r="D61" s="20">
        <v>1</v>
      </c>
      <c r="E61" s="20"/>
      <c r="F61" s="21"/>
      <c r="G61" s="22"/>
      <c r="H61" s="21"/>
      <c r="I61" s="22"/>
      <c r="J61" s="23" t="s">
        <v>177</v>
      </c>
      <c r="K61" s="23" t="s">
        <v>37</v>
      </c>
      <c r="L61" s="23" t="s">
        <v>56</v>
      </c>
      <c r="M61" s="15" t="s">
        <v>200</v>
      </c>
      <c r="N61" s="21" t="s">
        <v>123</v>
      </c>
      <c r="O61" s="22">
        <v>43095</v>
      </c>
      <c r="P61" s="21" t="s">
        <v>124</v>
      </c>
      <c r="Q61" s="22">
        <v>43096</v>
      </c>
      <c r="R61" s="20">
        <v>970</v>
      </c>
      <c r="S61" s="24" t="s">
        <v>91</v>
      </c>
      <c r="T61" s="24"/>
      <c r="U61" s="20">
        <f t="shared" si="0"/>
        <v>970</v>
      </c>
      <c r="V61" s="20">
        <f>IF('Détail Achats'!$S61="DA",'Détail Achats'!$U61*19%,0)</f>
        <v>184.3</v>
      </c>
      <c r="W61" s="20">
        <f t="shared" si="1"/>
        <v>1154.3</v>
      </c>
      <c r="X61" s="22">
        <f>IF('Détail Achats'!$Q61&lt;&gt;"",'Détail Achats'!$Q61+30,"")</f>
        <v>43126</v>
      </c>
    </row>
    <row r="62" spans="1:24" hidden="1" x14ac:dyDescent="0.25">
      <c r="A62" s="46"/>
      <c r="B62" s="15" t="s">
        <v>117</v>
      </c>
      <c r="C62" s="11" t="s">
        <v>78</v>
      </c>
      <c r="D62" s="12">
        <v>3</v>
      </c>
      <c r="E62" s="12"/>
      <c r="F62" s="13"/>
      <c r="G62" s="14"/>
      <c r="H62" s="13"/>
      <c r="I62" s="14"/>
      <c r="J62" s="15" t="s">
        <v>177</v>
      </c>
      <c r="K62" s="15" t="s">
        <v>37</v>
      </c>
      <c r="L62" s="15" t="s">
        <v>56</v>
      </c>
      <c r="M62" s="15" t="s">
        <v>200</v>
      </c>
      <c r="N62" s="13" t="s">
        <v>123</v>
      </c>
      <c r="O62" s="14">
        <v>43095</v>
      </c>
      <c r="P62" s="13" t="s">
        <v>124</v>
      </c>
      <c r="Q62" s="14">
        <v>43096</v>
      </c>
      <c r="R62" s="12">
        <v>420</v>
      </c>
      <c r="S62" s="16" t="s">
        <v>91</v>
      </c>
      <c r="T62" s="16"/>
      <c r="U62" s="12">
        <f t="shared" si="0"/>
        <v>1260</v>
      </c>
      <c r="V62" s="12">
        <f>IF('Détail Achats'!$S62="DA",'Détail Achats'!$U62*19%,0)</f>
        <v>239.4</v>
      </c>
      <c r="W62" s="12">
        <f t="shared" si="1"/>
        <v>1499.4</v>
      </c>
      <c r="X62" s="14">
        <f>IF('Détail Achats'!$Q62&lt;&gt;"",'Détail Achats'!$Q62+30,"")</f>
        <v>43126</v>
      </c>
    </row>
    <row r="63" spans="1:24" hidden="1" x14ac:dyDescent="0.25">
      <c r="A63" s="47"/>
      <c r="B63" s="23" t="s">
        <v>118</v>
      </c>
      <c r="C63" s="19" t="s">
        <v>78</v>
      </c>
      <c r="D63" s="20">
        <v>3</v>
      </c>
      <c r="E63" s="20"/>
      <c r="F63" s="21"/>
      <c r="G63" s="22"/>
      <c r="H63" s="21"/>
      <c r="I63" s="22"/>
      <c r="J63" s="23" t="s">
        <v>177</v>
      </c>
      <c r="K63" s="23" t="s">
        <v>37</v>
      </c>
      <c r="L63" s="23" t="s">
        <v>56</v>
      </c>
      <c r="M63" s="15" t="s">
        <v>200</v>
      </c>
      <c r="N63" s="21" t="s">
        <v>123</v>
      </c>
      <c r="O63" s="22">
        <v>43095</v>
      </c>
      <c r="P63" s="21" t="s">
        <v>124</v>
      </c>
      <c r="Q63" s="22">
        <v>43096</v>
      </c>
      <c r="R63" s="20">
        <v>210</v>
      </c>
      <c r="S63" s="24" t="s">
        <v>91</v>
      </c>
      <c r="T63" s="24"/>
      <c r="U63" s="20">
        <f t="shared" si="0"/>
        <v>630</v>
      </c>
      <c r="V63" s="20">
        <f>IF('Détail Achats'!$S63="DA",'Détail Achats'!$U63*19%,0)</f>
        <v>119.7</v>
      </c>
      <c r="W63" s="20">
        <f t="shared" si="1"/>
        <v>749.7</v>
      </c>
      <c r="X63" s="22">
        <f>IF('Détail Achats'!$Q63&lt;&gt;"",'Détail Achats'!$Q63+30,"")</f>
        <v>43126</v>
      </c>
    </row>
    <row r="64" spans="1:24" hidden="1" x14ac:dyDescent="0.25">
      <c r="A64" s="46"/>
      <c r="B64" s="15" t="s">
        <v>119</v>
      </c>
      <c r="C64" s="11" t="s">
        <v>78</v>
      </c>
      <c r="D64" s="12">
        <v>1</v>
      </c>
      <c r="E64" s="12"/>
      <c r="F64" s="13"/>
      <c r="G64" s="14"/>
      <c r="H64" s="13"/>
      <c r="I64" s="14"/>
      <c r="J64" s="15" t="s">
        <v>177</v>
      </c>
      <c r="K64" s="15" t="s">
        <v>37</v>
      </c>
      <c r="L64" s="15" t="s">
        <v>56</v>
      </c>
      <c r="M64" s="15" t="s">
        <v>200</v>
      </c>
      <c r="N64" s="13" t="s">
        <v>123</v>
      </c>
      <c r="O64" s="14">
        <v>43095</v>
      </c>
      <c r="P64" s="13" t="s">
        <v>124</v>
      </c>
      <c r="Q64" s="14">
        <v>43096</v>
      </c>
      <c r="R64" s="12">
        <v>1030</v>
      </c>
      <c r="S64" s="16" t="s">
        <v>91</v>
      </c>
      <c r="T64" s="16"/>
      <c r="U64" s="12">
        <f t="shared" si="0"/>
        <v>1030</v>
      </c>
      <c r="V64" s="12">
        <f>IF('Détail Achats'!$S64="DA",'Détail Achats'!$U64*19%,0)</f>
        <v>195.7</v>
      </c>
      <c r="W64" s="12">
        <f t="shared" si="1"/>
        <v>1225.7</v>
      </c>
      <c r="X64" s="14">
        <f>IF('Détail Achats'!$Q64&lt;&gt;"",'Détail Achats'!$Q64+30,"")</f>
        <v>43126</v>
      </c>
    </row>
    <row r="65" spans="1:24" hidden="1" x14ac:dyDescent="0.25">
      <c r="A65" s="47"/>
      <c r="B65" s="23" t="s">
        <v>93</v>
      </c>
      <c r="C65" s="19" t="s">
        <v>78</v>
      </c>
      <c r="D65" s="20">
        <v>1</v>
      </c>
      <c r="E65" s="20"/>
      <c r="F65" s="21"/>
      <c r="G65" s="22"/>
      <c r="H65" s="21"/>
      <c r="I65" s="22"/>
      <c r="J65" s="23" t="s">
        <v>177</v>
      </c>
      <c r="K65" s="23" t="s">
        <v>37</v>
      </c>
      <c r="L65" s="23" t="s">
        <v>56</v>
      </c>
      <c r="M65" s="15" t="s">
        <v>200</v>
      </c>
      <c r="N65" s="21" t="s">
        <v>123</v>
      </c>
      <c r="O65" s="22">
        <v>43095</v>
      </c>
      <c r="P65" s="21" t="s">
        <v>124</v>
      </c>
      <c r="Q65" s="22">
        <v>43096</v>
      </c>
      <c r="R65" s="20">
        <v>1200</v>
      </c>
      <c r="S65" s="24" t="s">
        <v>91</v>
      </c>
      <c r="T65" s="24"/>
      <c r="U65" s="20">
        <f t="shared" si="0"/>
        <v>1200</v>
      </c>
      <c r="V65" s="20">
        <f>IF('Détail Achats'!$S65="DA",'Détail Achats'!$U65*19%,0)</f>
        <v>228</v>
      </c>
      <c r="W65" s="20">
        <f t="shared" si="1"/>
        <v>1428</v>
      </c>
      <c r="X65" s="22">
        <f>IF('Détail Achats'!$Q65&lt;&gt;"",'Détail Achats'!$Q65+30,"")</f>
        <v>43126</v>
      </c>
    </row>
    <row r="66" spans="1:24" hidden="1" x14ac:dyDescent="0.25">
      <c r="A66" s="46"/>
      <c r="B66" s="15" t="s">
        <v>120</v>
      </c>
      <c r="C66" s="11" t="s">
        <v>78</v>
      </c>
      <c r="D66" s="12">
        <v>1</v>
      </c>
      <c r="E66" s="12"/>
      <c r="F66" s="13"/>
      <c r="G66" s="14"/>
      <c r="H66" s="13"/>
      <c r="I66" s="14"/>
      <c r="J66" s="15" t="s">
        <v>177</v>
      </c>
      <c r="K66" s="15" t="s">
        <v>37</v>
      </c>
      <c r="L66" s="15" t="s">
        <v>56</v>
      </c>
      <c r="M66" s="15" t="s">
        <v>200</v>
      </c>
      <c r="N66" s="13" t="s">
        <v>123</v>
      </c>
      <c r="O66" s="14">
        <v>43095</v>
      </c>
      <c r="P66" s="13" t="s">
        <v>124</v>
      </c>
      <c r="Q66" s="14">
        <v>43096</v>
      </c>
      <c r="R66" s="12">
        <v>2290</v>
      </c>
      <c r="S66" s="16" t="s">
        <v>91</v>
      </c>
      <c r="T66" s="16"/>
      <c r="U66" s="12">
        <f t="shared" ref="U66:U129" si="2">R66*D66</f>
        <v>2290</v>
      </c>
      <c r="V66" s="12">
        <f>IF('Détail Achats'!$S66="DA",'Détail Achats'!$U66*19%,0)</f>
        <v>435.1</v>
      </c>
      <c r="W66" s="12">
        <f t="shared" ref="W66:W129" si="3">V66+U66</f>
        <v>2725.1</v>
      </c>
      <c r="X66" s="14">
        <f>IF('Détail Achats'!$Q66&lt;&gt;"",'Détail Achats'!$Q66+30,"")</f>
        <v>43126</v>
      </c>
    </row>
    <row r="67" spans="1:24" hidden="1" x14ac:dyDescent="0.25">
      <c r="A67" s="47"/>
      <c r="B67" s="23" t="s">
        <v>121</v>
      </c>
      <c r="C67" s="19" t="s">
        <v>79</v>
      </c>
      <c r="D67" s="20">
        <v>4</v>
      </c>
      <c r="E67" s="20"/>
      <c r="F67" s="21"/>
      <c r="G67" s="22"/>
      <c r="H67" s="21"/>
      <c r="I67" s="22"/>
      <c r="J67" s="23" t="s">
        <v>177</v>
      </c>
      <c r="K67" s="23" t="s">
        <v>37</v>
      </c>
      <c r="L67" s="23" t="s">
        <v>56</v>
      </c>
      <c r="M67" s="15" t="s">
        <v>200</v>
      </c>
      <c r="N67" s="21" t="s">
        <v>123</v>
      </c>
      <c r="O67" s="22">
        <v>43095</v>
      </c>
      <c r="P67" s="21" t="s">
        <v>124</v>
      </c>
      <c r="Q67" s="22">
        <v>43096</v>
      </c>
      <c r="R67" s="20">
        <v>630</v>
      </c>
      <c r="S67" s="24" t="s">
        <v>91</v>
      </c>
      <c r="T67" s="24"/>
      <c r="U67" s="20">
        <f t="shared" si="2"/>
        <v>2520</v>
      </c>
      <c r="V67" s="20">
        <f>IF('Détail Achats'!$S67="DA",'Détail Achats'!$U67*19%,0)</f>
        <v>478.8</v>
      </c>
      <c r="W67" s="20">
        <f t="shared" si="3"/>
        <v>2998.8</v>
      </c>
      <c r="X67" s="22">
        <f>IF('Détail Achats'!$Q67&lt;&gt;"",'Détail Achats'!$Q67+30,"")</f>
        <v>43126</v>
      </c>
    </row>
    <row r="68" spans="1:24" hidden="1" x14ac:dyDescent="0.25">
      <c r="A68" s="46"/>
      <c r="B68" s="15" t="s">
        <v>122</v>
      </c>
      <c r="C68" s="11" t="s">
        <v>79</v>
      </c>
      <c r="D68" s="12">
        <v>3</v>
      </c>
      <c r="E68" s="12"/>
      <c r="F68" s="13"/>
      <c r="G68" s="14"/>
      <c r="H68" s="13"/>
      <c r="I68" s="14"/>
      <c r="J68" s="15" t="s">
        <v>177</v>
      </c>
      <c r="K68" s="15" t="s">
        <v>37</v>
      </c>
      <c r="L68" s="15" t="s">
        <v>56</v>
      </c>
      <c r="M68" s="15" t="s">
        <v>200</v>
      </c>
      <c r="N68" s="13" t="s">
        <v>123</v>
      </c>
      <c r="O68" s="14">
        <v>43095</v>
      </c>
      <c r="P68" s="13" t="s">
        <v>124</v>
      </c>
      <c r="Q68" s="14">
        <v>43096</v>
      </c>
      <c r="R68" s="12">
        <v>630</v>
      </c>
      <c r="S68" s="16" t="s">
        <v>91</v>
      </c>
      <c r="T68" s="16"/>
      <c r="U68" s="12">
        <f t="shared" si="2"/>
        <v>1890</v>
      </c>
      <c r="V68" s="12">
        <f>IF('Détail Achats'!$S68="DA",'Détail Achats'!$U68*19%,0)</f>
        <v>359.1</v>
      </c>
      <c r="W68" s="12">
        <f t="shared" si="3"/>
        <v>2249.1</v>
      </c>
      <c r="X68" s="14">
        <f>IF('Détail Achats'!$Q68&lt;&gt;"",'Détail Achats'!$Q68+30,"")</f>
        <v>43126</v>
      </c>
    </row>
    <row r="69" spans="1:24" hidden="1" x14ac:dyDescent="0.25">
      <c r="A69" s="47"/>
      <c r="B69" s="23" t="s">
        <v>125</v>
      </c>
      <c r="C69" s="19" t="s">
        <v>78</v>
      </c>
      <c r="D69" s="20">
        <v>100</v>
      </c>
      <c r="E69" s="20"/>
      <c r="F69" s="21"/>
      <c r="G69" s="22"/>
      <c r="H69" s="21"/>
      <c r="I69" s="22"/>
      <c r="J69" s="23" t="s">
        <v>177</v>
      </c>
      <c r="K69" s="23" t="s">
        <v>37</v>
      </c>
      <c r="L69" s="23" t="s">
        <v>56</v>
      </c>
      <c r="M69" s="23" t="s">
        <v>12</v>
      </c>
      <c r="N69" s="21" t="s">
        <v>138</v>
      </c>
      <c r="O69" s="22">
        <v>43095</v>
      </c>
      <c r="P69" s="21" t="s">
        <v>139</v>
      </c>
      <c r="Q69" s="22">
        <v>43102</v>
      </c>
      <c r="R69" s="20">
        <v>250</v>
      </c>
      <c r="S69" s="24" t="s">
        <v>91</v>
      </c>
      <c r="T69" s="24"/>
      <c r="U69" s="20">
        <f t="shared" si="2"/>
        <v>25000</v>
      </c>
      <c r="V69" s="20">
        <f>IF('Détail Achats'!$S69="DA",'Détail Achats'!$U69*19%,0)</f>
        <v>4750</v>
      </c>
      <c r="W69" s="20">
        <f t="shared" si="3"/>
        <v>29750</v>
      </c>
      <c r="X69" s="22">
        <f>IF('Détail Achats'!$Q69&lt;&gt;"",'Détail Achats'!$Q69+30,"")</f>
        <v>43132</v>
      </c>
    </row>
    <row r="70" spans="1:24" hidden="1" x14ac:dyDescent="0.25">
      <c r="A70" s="46"/>
      <c r="B70" s="15" t="s">
        <v>126</v>
      </c>
      <c r="C70" s="11" t="s">
        <v>78</v>
      </c>
      <c r="D70" s="12">
        <v>17</v>
      </c>
      <c r="E70" s="12"/>
      <c r="F70" s="13"/>
      <c r="G70" s="14"/>
      <c r="H70" s="13"/>
      <c r="I70" s="14"/>
      <c r="J70" s="15" t="s">
        <v>177</v>
      </c>
      <c r="K70" s="15" t="s">
        <v>37</v>
      </c>
      <c r="L70" s="15" t="s">
        <v>56</v>
      </c>
      <c r="M70" s="15" t="s">
        <v>12</v>
      </c>
      <c r="N70" s="13" t="s">
        <v>138</v>
      </c>
      <c r="O70" s="14">
        <v>43095</v>
      </c>
      <c r="P70" s="13" t="s">
        <v>139</v>
      </c>
      <c r="Q70" s="14">
        <v>43102</v>
      </c>
      <c r="R70" s="12">
        <v>210</v>
      </c>
      <c r="S70" s="16" t="s">
        <v>91</v>
      </c>
      <c r="T70" s="16"/>
      <c r="U70" s="12">
        <f t="shared" si="2"/>
        <v>3570</v>
      </c>
      <c r="V70" s="12">
        <f>IF('Détail Achats'!$S70="DA",'Détail Achats'!$U70*19%,0)</f>
        <v>678.3</v>
      </c>
      <c r="W70" s="12">
        <f t="shared" si="3"/>
        <v>4248.3</v>
      </c>
      <c r="X70" s="14">
        <f>IF('Détail Achats'!$Q70&lt;&gt;"",'Détail Achats'!$Q70+30,"")</f>
        <v>43132</v>
      </c>
    </row>
    <row r="71" spans="1:24" hidden="1" x14ac:dyDescent="0.25">
      <c r="A71" s="47"/>
      <c r="B71" s="23" t="s">
        <v>127</v>
      </c>
      <c r="C71" s="19" t="s">
        <v>78</v>
      </c>
      <c r="D71" s="20">
        <v>5</v>
      </c>
      <c r="E71" s="20"/>
      <c r="F71" s="21"/>
      <c r="G71" s="22"/>
      <c r="H71" s="21"/>
      <c r="I71" s="22"/>
      <c r="J71" s="23" t="s">
        <v>177</v>
      </c>
      <c r="K71" s="23" t="s">
        <v>37</v>
      </c>
      <c r="L71" s="23" t="s">
        <v>56</v>
      </c>
      <c r="M71" s="23" t="s">
        <v>12</v>
      </c>
      <c r="N71" s="21" t="s">
        <v>138</v>
      </c>
      <c r="O71" s="22">
        <v>43095</v>
      </c>
      <c r="P71" s="21" t="s">
        <v>139</v>
      </c>
      <c r="Q71" s="22">
        <v>43102</v>
      </c>
      <c r="R71" s="20">
        <v>2600</v>
      </c>
      <c r="S71" s="24" t="s">
        <v>91</v>
      </c>
      <c r="T71" s="24"/>
      <c r="U71" s="20">
        <f t="shared" si="2"/>
        <v>13000</v>
      </c>
      <c r="V71" s="20">
        <f>IF('Détail Achats'!$S71="DA",'Détail Achats'!$U71*19%,0)</f>
        <v>2470</v>
      </c>
      <c r="W71" s="20">
        <f t="shared" si="3"/>
        <v>15470</v>
      </c>
      <c r="X71" s="22">
        <f>IF('Détail Achats'!$Q71&lt;&gt;"",'Détail Achats'!$Q71+30,"")</f>
        <v>43132</v>
      </c>
    </row>
    <row r="72" spans="1:24" hidden="1" x14ac:dyDescent="0.25">
      <c r="A72" s="46"/>
      <c r="B72" s="15" t="s">
        <v>128</v>
      </c>
      <c r="C72" s="11" t="s">
        <v>78</v>
      </c>
      <c r="D72" s="12">
        <v>10</v>
      </c>
      <c r="E72" s="12"/>
      <c r="F72" s="13"/>
      <c r="G72" s="14"/>
      <c r="H72" s="13"/>
      <c r="I72" s="14"/>
      <c r="J72" s="15" t="s">
        <v>177</v>
      </c>
      <c r="K72" s="15" t="s">
        <v>37</v>
      </c>
      <c r="L72" s="15" t="s">
        <v>56</v>
      </c>
      <c r="M72" s="15" t="s">
        <v>12</v>
      </c>
      <c r="N72" s="13" t="s">
        <v>138</v>
      </c>
      <c r="O72" s="14">
        <v>43095</v>
      </c>
      <c r="P72" s="13" t="s">
        <v>139</v>
      </c>
      <c r="Q72" s="14">
        <v>43102</v>
      </c>
      <c r="R72" s="12">
        <v>690</v>
      </c>
      <c r="S72" s="16" t="s">
        <v>91</v>
      </c>
      <c r="T72" s="16"/>
      <c r="U72" s="12">
        <f t="shared" si="2"/>
        <v>6900</v>
      </c>
      <c r="V72" s="12">
        <f>IF('Détail Achats'!$S72="DA",'Détail Achats'!$U72*19%,0)</f>
        <v>1311</v>
      </c>
      <c r="W72" s="12">
        <f t="shared" si="3"/>
        <v>8211</v>
      </c>
      <c r="X72" s="14">
        <f>IF('Détail Achats'!$Q72&lt;&gt;"",'Détail Achats'!$Q72+30,"")</f>
        <v>43132</v>
      </c>
    </row>
    <row r="73" spans="1:24" hidden="1" x14ac:dyDescent="0.25">
      <c r="A73" s="47"/>
      <c r="B73" s="23" t="s">
        <v>129</v>
      </c>
      <c r="C73" s="19" t="s">
        <v>78</v>
      </c>
      <c r="D73" s="20">
        <v>5</v>
      </c>
      <c r="E73" s="20"/>
      <c r="F73" s="21"/>
      <c r="G73" s="22"/>
      <c r="H73" s="21"/>
      <c r="I73" s="22"/>
      <c r="J73" s="23" t="s">
        <v>177</v>
      </c>
      <c r="K73" s="23" t="s">
        <v>37</v>
      </c>
      <c r="L73" s="23" t="s">
        <v>56</v>
      </c>
      <c r="M73" s="23" t="s">
        <v>12</v>
      </c>
      <c r="N73" s="21" t="s">
        <v>138</v>
      </c>
      <c r="O73" s="22">
        <v>43095</v>
      </c>
      <c r="P73" s="21" t="s">
        <v>139</v>
      </c>
      <c r="Q73" s="22">
        <v>43102</v>
      </c>
      <c r="R73" s="20">
        <v>800</v>
      </c>
      <c r="S73" s="24" t="s">
        <v>91</v>
      </c>
      <c r="T73" s="24"/>
      <c r="U73" s="20">
        <f t="shared" si="2"/>
        <v>4000</v>
      </c>
      <c r="V73" s="20">
        <f>IF('Détail Achats'!$S73="DA",'Détail Achats'!$U73*19%,0)</f>
        <v>760</v>
      </c>
      <c r="W73" s="20">
        <f t="shared" si="3"/>
        <v>4760</v>
      </c>
      <c r="X73" s="22">
        <f>IF('Détail Achats'!$Q73&lt;&gt;"",'Détail Achats'!$Q73+30,"")</f>
        <v>43132</v>
      </c>
    </row>
    <row r="74" spans="1:24" hidden="1" x14ac:dyDescent="0.25">
      <c r="A74" s="46"/>
      <c r="B74" s="15" t="s">
        <v>130</v>
      </c>
      <c r="C74" s="11" t="s">
        <v>78</v>
      </c>
      <c r="D74" s="12">
        <v>5</v>
      </c>
      <c r="E74" s="12"/>
      <c r="F74" s="13"/>
      <c r="G74" s="14"/>
      <c r="H74" s="13"/>
      <c r="I74" s="14"/>
      <c r="J74" s="15" t="s">
        <v>177</v>
      </c>
      <c r="K74" s="15" t="s">
        <v>37</v>
      </c>
      <c r="L74" s="15" t="s">
        <v>56</v>
      </c>
      <c r="M74" s="15" t="s">
        <v>12</v>
      </c>
      <c r="N74" s="13" t="s">
        <v>138</v>
      </c>
      <c r="O74" s="14">
        <v>43095</v>
      </c>
      <c r="P74" s="13" t="s">
        <v>139</v>
      </c>
      <c r="Q74" s="14">
        <v>43102</v>
      </c>
      <c r="R74" s="12">
        <v>4370</v>
      </c>
      <c r="S74" s="16" t="s">
        <v>91</v>
      </c>
      <c r="T74" s="16"/>
      <c r="U74" s="12">
        <f t="shared" si="2"/>
        <v>21850</v>
      </c>
      <c r="V74" s="12">
        <f>IF('Détail Achats'!$S74="DA",'Détail Achats'!$U74*19%,0)</f>
        <v>4151.5</v>
      </c>
      <c r="W74" s="12">
        <f t="shared" si="3"/>
        <v>26001.5</v>
      </c>
      <c r="X74" s="14">
        <f>IF('Détail Achats'!$Q74&lt;&gt;"",'Détail Achats'!$Q74+30,"")</f>
        <v>43132</v>
      </c>
    </row>
    <row r="75" spans="1:24" hidden="1" x14ac:dyDescent="0.25">
      <c r="A75" s="47"/>
      <c r="B75" s="23" t="s">
        <v>131</v>
      </c>
      <c r="C75" s="19" t="s">
        <v>78</v>
      </c>
      <c r="D75" s="20">
        <v>10</v>
      </c>
      <c r="E75" s="20"/>
      <c r="F75" s="21"/>
      <c r="G75" s="22"/>
      <c r="H75" s="21"/>
      <c r="I75" s="22"/>
      <c r="J75" s="23" t="s">
        <v>177</v>
      </c>
      <c r="K75" s="23" t="s">
        <v>37</v>
      </c>
      <c r="L75" s="23" t="s">
        <v>56</v>
      </c>
      <c r="M75" s="23" t="s">
        <v>12</v>
      </c>
      <c r="N75" s="21" t="s">
        <v>138</v>
      </c>
      <c r="O75" s="22">
        <v>43095</v>
      </c>
      <c r="P75" s="21" t="s">
        <v>139</v>
      </c>
      <c r="Q75" s="22">
        <v>43102</v>
      </c>
      <c r="R75" s="20">
        <v>1900</v>
      </c>
      <c r="S75" s="24" t="s">
        <v>91</v>
      </c>
      <c r="T75" s="24"/>
      <c r="U75" s="20">
        <f t="shared" si="2"/>
        <v>19000</v>
      </c>
      <c r="V75" s="20">
        <f>IF('Détail Achats'!$S75="DA",'Détail Achats'!$U75*19%,0)</f>
        <v>3610</v>
      </c>
      <c r="W75" s="20">
        <f t="shared" si="3"/>
        <v>22610</v>
      </c>
      <c r="X75" s="22">
        <f>IF('Détail Achats'!$Q75&lt;&gt;"",'Détail Achats'!$Q75+30,"")</f>
        <v>43132</v>
      </c>
    </row>
    <row r="76" spans="1:24" hidden="1" x14ac:dyDescent="0.25">
      <c r="A76" s="46"/>
      <c r="B76" s="15" t="s">
        <v>132</v>
      </c>
      <c r="C76" s="11" t="s">
        <v>78</v>
      </c>
      <c r="D76" s="12">
        <v>10</v>
      </c>
      <c r="E76" s="12"/>
      <c r="F76" s="13"/>
      <c r="G76" s="14"/>
      <c r="H76" s="13"/>
      <c r="I76" s="14"/>
      <c r="J76" s="15" t="s">
        <v>177</v>
      </c>
      <c r="K76" s="15" t="s">
        <v>37</v>
      </c>
      <c r="L76" s="15" t="s">
        <v>56</v>
      </c>
      <c r="M76" s="15" t="s">
        <v>12</v>
      </c>
      <c r="N76" s="13" t="s">
        <v>138</v>
      </c>
      <c r="O76" s="14">
        <v>43095</v>
      </c>
      <c r="P76" s="13" t="s">
        <v>139</v>
      </c>
      <c r="Q76" s="14">
        <v>43102</v>
      </c>
      <c r="R76" s="12">
        <v>420</v>
      </c>
      <c r="S76" s="16" t="s">
        <v>91</v>
      </c>
      <c r="T76" s="16"/>
      <c r="U76" s="12">
        <f t="shared" si="2"/>
        <v>4200</v>
      </c>
      <c r="V76" s="12">
        <f>IF('Détail Achats'!$S76="DA",'Détail Achats'!$U76*19%,0)</f>
        <v>798</v>
      </c>
      <c r="W76" s="12">
        <f t="shared" si="3"/>
        <v>4998</v>
      </c>
      <c r="X76" s="14">
        <f>IF('Détail Achats'!$Q76&lt;&gt;"",'Détail Achats'!$Q76+30,"")</f>
        <v>43132</v>
      </c>
    </row>
    <row r="77" spans="1:24" hidden="1" x14ac:dyDescent="0.25">
      <c r="A77" s="47"/>
      <c r="B77" s="23" t="s">
        <v>133</v>
      </c>
      <c r="C77" s="19" t="s">
        <v>78</v>
      </c>
      <c r="D77" s="20">
        <v>16</v>
      </c>
      <c r="E77" s="20"/>
      <c r="F77" s="21"/>
      <c r="G77" s="22"/>
      <c r="H77" s="21"/>
      <c r="I77" s="22"/>
      <c r="J77" s="23" t="s">
        <v>177</v>
      </c>
      <c r="K77" s="23" t="s">
        <v>37</v>
      </c>
      <c r="L77" s="23" t="s">
        <v>56</v>
      </c>
      <c r="M77" s="23" t="s">
        <v>12</v>
      </c>
      <c r="N77" s="21" t="s">
        <v>138</v>
      </c>
      <c r="O77" s="22">
        <v>43095</v>
      </c>
      <c r="P77" s="21" t="s">
        <v>139</v>
      </c>
      <c r="Q77" s="22">
        <v>43102</v>
      </c>
      <c r="R77" s="20">
        <v>210</v>
      </c>
      <c r="S77" s="24" t="s">
        <v>91</v>
      </c>
      <c r="T77" s="24"/>
      <c r="U77" s="20">
        <f t="shared" si="2"/>
        <v>3360</v>
      </c>
      <c r="V77" s="20">
        <f>IF('Détail Achats'!$S77="DA",'Détail Achats'!$U77*19%,0)</f>
        <v>638.4</v>
      </c>
      <c r="W77" s="20">
        <f t="shared" si="3"/>
        <v>3998.4</v>
      </c>
      <c r="X77" s="22">
        <f>IF('Détail Achats'!$Q77&lt;&gt;"",'Détail Achats'!$Q77+30,"")</f>
        <v>43132</v>
      </c>
    </row>
    <row r="78" spans="1:24" hidden="1" x14ac:dyDescent="0.25">
      <c r="A78" s="46"/>
      <c r="B78" s="15" t="s">
        <v>134</v>
      </c>
      <c r="C78" s="11" t="s">
        <v>78</v>
      </c>
      <c r="D78" s="12">
        <v>20</v>
      </c>
      <c r="E78" s="12"/>
      <c r="F78" s="13"/>
      <c r="G78" s="14"/>
      <c r="H78" s="13"/>
      <c r="I78" s="14"/>
      <c r="J78" s="15" t="s">
        <v>177</v>
      </c>
      <c r="K78" s="15" t="s">
        <v>37</v>
      </c>
      <c r="L78" s="15" t="s">
        <v>56</v>
      </c>
      <c r="M78" s="15" t="s">
        <v>12</v>
      </c>
      <c r="N78" s="13" t="s">
        <v>138</v>
      </c>
      <c r="O78" s="14">
        <v>43095</v>
      </c>
      <c r="P78" s="13" t="s">
        <v>139</v>
      </c>
      <c r="Q78" s="14">
        <v>43102</v>
      </c>
      <c r="R78" s="12">
        <v>300</v>
      </c>
      <c r="S78" s="16" t="s">
        <v>91</v>
      </c>
      <c r="T78" s="16"/>
      <c r="U78" s="12">
        <f t="shared" si="2"/>
        <v>6000</v>
      </c>
      <c r="V78" s="12">
        <f>IF('Détail Achats'!$S78="DA",'Détail Achats'!$U78*19%,0)</f>
        <v>1140</v>
      </c>
      <c r="W78" s="12">
        <f t="shared" si="3"/>
        <v>7140</v>
      </c>
      <c r="X78" s="14">
        <f>IF('Détail Achats'!$Q78&lt;&gt;"",'Détail Achats'!$Q78+30,"")</f>
        <v>43132</v>
      </c>
    </row>
    <row r="79" spans="1:24" hidden="1" x14ac:dyDescent="0.25">
      <c r="A79" s="47"/>
      <c r="B79" s="23" t="s">
        <v>135</v>
      </c>
      <c r="C79" s="19" t="s">
        <v>78</v>
      </c>
      <c r="D79" s="20">
        <v>30</v>
      </c>
      <c r="E79" s="20"/>
      <c r="F79" s="21"/>
      <c r="G79" s="22"/>
      <c r="H79" s="21"/>
      <c r="I79" s="22"/>
      <c r="J79" s="23" t="s">
        <v>177</v>
      </c>
      <c r="K79" s="23" t="s">
        <v>37</v>
      </c>
      <c r="L79" s="23" t="s">
        <v>56</v>
      </c>
      <c r="M79" s="23" t="s">
        <v>12</v>
      </c>
      <c r="N79" s="21" t="s">
        <v>138</v>
      </c>
      <c r="O79" s="22">
        <v>43095</v>
      </c>
      <c r="P79" s="21" t="s">
        <v>139</v>
      </c>
      <c r="Q79" s="22">
        <v>43102</v>
      </c>
      <c r="R79" s="20">
        <v>210</v>
      </c>
      <c r="S79" s="24" t="s">
        <v>91</v>
      </c>
      <c r="T79" s="24"/>
      <c r="U79" s="20">
        <f t="shared" si="2"/>
        <v>6300</v>
      </c>
      <c r="V79" s="20">
        <f>IF('Détail Achats'!$S79="DA",'Détail Achats'!$U79*19%,0)</f>
        <v>1197</v>
      </c>
      <c r="W79" s="20">
        <f t="shared" si="3"/>
        <v>7497</v>
      </c>
      <c r="X79" s="22">
        <f>IF('Détail Achats'!$Q79&lt;&gt;"",'Détail Achats'!$Q79+30,"")</f>
        <v>43132</v>
      </c>
    </row>
    <row r="80" spans="1:24" hidden="1" x14ac:dyDescent="0.25">
      <c r="A80" s="46"/>
      <c r="B80" s="15" t="s">
        <v>136</v>
      </c>
      <c r="C80" s="11" t="s">
        <v>78</v>
      </c>
      <c r="D80" s="12">
        <v>10</v>
      </c>
      <c r="E80" s="12"/>
      <c r="F80" s="13"/>
      <c r="G80" s="14"/>
      <c r="H80" s="13"/>
      <c r="I80" s="14"/>
      <c r="J80" s="15" t="s">
        <v>177</v>
      </c>
      <c r="K80" s="15" t="s">
        <v>37</v>
      </c>
      <c r="L80" s="15" t="s">
        <v>56</v>
      </c>
      <c r="M80" s="15" t="s">
        <v>12</v>
      </c>
      <c r="N80" s="13" t="s">
        <v>138</v>
      </c>
      <c r="O80" s="14">
        <v>43095</v>
      </c>
      <c r="P80" s="13" t="s">
        <v>139</v>
      </c>
      <c r="Q80" s="14">
        <v>43102</v>
      </c>
      <c r="R80" s="12">
        <v>1590</v>
      </c>
      <c r="S80" s="16" t="s">
        <v>91</v>
      </c>
      <c r="T80" s="16"/>
      <c r="U80" s="12">
        <f t="shared" si="2"/>
        <v>15900</v>
      </c>
      <c r="V80" s="12">
        <f>IF('Détail Achats'!$S80="DA",'Détail Achats'!$U80*19%,0)</f>
        <v>3021</v>
      </c>
      <c r="W80" s="12">
        <f t="shared" si="3"/>
        <v>18921</v>
      </c>
      <c r="X80" s="14">
        <f>IF('Détail Achats'!$Q80&lt;&gt;"",'Détail Achats'!$Q80+30,"")</f>
        <v>43132</v>
      </c>
    </row>
    <row r="81" spans="1:24" hidden="1" x14ac:dyDescent="0.25">
      <c r="A81" s="47"/>
      <c r="B81" s="23" t="s">
        <v>137</v>
      </c>
      <c r="C81" s="19" t="s">
        <v>79</v>
      </c>
      <c r="D81" s="20">
        <v>4</v>
      </c>
      <c r="E81" s="20"/>
      <c r="F81" s="21"/>
      <c r="G81" s="22"/>
      <c r="H81" s="21"/>
      <c r="I81" s="22"/>
      <c r="J81" s="23" t="s">
        <v>177</v>
      </c>
      <c r="K81" s="23" t="s">
        <v>37</v>
      </c>
      <c r="L81" s="23" t="s">
        <v>56</v>
      </c>
      <c r="M81" s="23" t="s">
        <v>12</v>
      </c>
      <c r="N81" s="21" t="s">
        <v>138</v>
      </c>
      <c r="O81" s="22">
        <v>43095</v>
      </c>
      <c r="P81" s="21" t="s">
        <v>139</v>
      </c>
      <c r="Q81" s="22">
        <v>43102</v>
      </c>
      <c r="R81" s="20">
        <v>530</v>
      </c>
      <c r="S81" s="24" t="s">
        <v>91</v>
      </c>
      <c r="T81" s="24"/>
      <c r="U81" s="20">
        <f t="shared" si="2"/>
        <v>2120</v>
      </c>
      <c r="V81" s="20">
        <f>IF('Détail Achats'!$S81="DA",'Détail Achats'!$U81*19%,0)</f>
        <v>402.8</v>
      </c>
      <c r="W81" s="20">
        <f t="shared" si="3"/>
        <v>2522.8000000000002</v>
      </c>
      <c r="X81" s="22">
        <f>IF('Détail Achats'!$Q81&lt;&gt;"",'Détail Achats'!$Q81+30,"")</f>
        <v>43132</v>
      </c>
    </row>
    <row r="82" spans="1:24" hidden="1" x14ac:dyDescent="0.25">
      <c r="A82" s="46"/>
      <c r="B82" s="15" t="s">
        <v>132</v>
      </c>
      <c r="C82" s="11" t="s">
        <v>78</v>
      </c>
      <c r="D82" s="12">
        <v>48</v>
      </c>
      <c r="E82" s="12"/>
      <c r="F82" s="13"/>
      <c r="G82" s="14"/>
      <c r="H82" s="13"/>
      <c r="I82" s="14"/>
      <c r="J82" s="15" t="s">
        <v>177</v>
      </c>
      <c r="K82" s="15" t="s">
        <v>37</v>
      </c>
      <c r="L82" s="15" t="s">
        <v>56</v>
      </c>
      <c r="M82" s="15" t="s">
        <v>12</v>
      </c>
      <c r="N82" s="13" t="s">
        <v>155</v>
      </c>
      <c r="O82" s="14">
        <v>43102</v>
      </c>
      <c r="P82" s="13" t="s">
        <v>139</v>
      </c>
      <c r="Q82" s="14">
        <v>43102</v>
      </c>
      <c r="R82" s="12">
        <v>420</v>
      </c>
      <c r="S82" s="16" t="s">
        <v>91</v>
      </c>
      <c r="T82" s="16"/>
      <c r="U82" s="12">
        <f t="shared" si="2"/>
        <v>20160</v>
      </c>
      <c r="V82" s="12">
        <f>IF('Détail Achats'!$S82="DA",'Détail Achats'!$U82*19%,0)</f>
        <v>3830.4</v>
      </c>
      <c r="W82" s="12">
        <f t="shared" si="3"/>
        <v>23990.400000000001</v>
      </c>
      <c r="X82" s="14">
        <f>IF('Détail Achats'!$Q82&lt;&gt;"",'Détail Achats'!$Q82+30,"")</f>
        <v>43132</v>
      </c>
    </row>
    <row r="83" spans="1:24" hidden="1" x14ac:dyDescent="0.25">
      <c r="A83" s="47"/>
      <c r="B83" s="23" t="s">
        <v>128</v>
      </c>
      <c r="C83" s="19" t="s">
        <v>78</v>
      </c>
      <c r="D83" s="20">
        <v>7</v>
      </c>
      <c r="E83" s="20"/>
      <c r="F83" s="21"/>
      <c r="G83" s="22"/>
      <c r="H83" s="21"/>
      <c r="I83" s="22"/>
      <c r="J83" s="23" t="s">
        <v>177</v>
      </c>
      <c r="K83" s="23" t="s">
        <v>37</v>
      </c>
      <c r="L83" s="23" t="s">
        <v>56</v>
      </c>
      <c r="M83" s="23" t="s">
        <v>12</v>
      </c>
      <c r="N83" s="21"/>
      <c r="O83" s="22"/>
      <c r="P83" s="21"/>
      <c r="Q83" s="22"/>
      <c r="R83" s="20">
        <v>690</v>
      </c>
      <c r="S83" s="24" t="s">
        <v>91</v>
      </c>
      <c r="T83" s="24"/>
      <c r="U83" s="20">
        <f t="shared" si="2"/>
        <v>4830</v>
      </c>
      <c r="V83" s="20">
        <f>IF('Détail Achats'!$S83="DA",'Détail Achats'!$U83*19%,0)</f>
        <v>917.7</v>
      </c>
      <c r="W83" s="20">
        <f t="shared" si="3"/>
        <v>5747.7</v>
      </c>
      <c r="X83" s="22" t="str">
        <f>IF('Détail Achats'!$Q83&lt;&gt;"",'Détail Achats'!$Q83+30,"")</f>
        <v/>
      </c>
    </row>
    <row r="84" spans="1:24" hidden="1" x14ac:dyDescent="0.25">
      <c r="A84" s="46"/>
      <c r="B84" s="15" t="s">
        <v>140</v>
      </c>
      <c r="C84" s="11" t="s">
        <v>78</v>
      </c>
      <c r="D84" s="12">
        <v>30</v>
      </c>
      <c r="E84" s="12"/>
      <c r="F84" s="13"/>
      <c r="G84" s="14"/>
      <c r="H84" s="13"/>
      <c r="I84" s="14"/>
      <c r="J84" s="15" t="s">
        <v>177</v>
      </c>
      <c r="K84" s="15" t="s">
        <v>37</v>
      </c>
      <c r="L84" s="15" t="s">
        <v>56</v>
      </c>
      <c r="M84" s="15" t="s">
        <v>12</v>
      </c>
      <c r="N84" s="13"/>
      <c r="O84" s="14"/>
      <c r="P84" s="13"/>
      <c r="Q84" s="14"/>
      <c r="R84" s="12">
        <v>440</v>
      </c>
      <c r="S84" s="16" t="s">
        <v>91</v>
      </c>
      <c r="T84" s="16"/>
      <c r="U84" s="12">
        <f t="shared" si="2"/>
        <v>13200</v>
      </c>
      <c r="V84" s="12">
        <f>IF('Détail Achats'!$S84="DA",'Détail Achats'!$U84*19%,0)</f>
        <v>2508</v>
      </c>
      <c r="W84" s="12">
        <f t="shared" si="3"/>
        <v>15708</v>
      </c>
      <c r="X84" s="14" t="str">
        <f>IF('Détail Achats'!$Q84&lt;&gt;"",'Détail Achats'!$Q84+30,"")</f>
        <v/>
      </c>
    </row>
    <row r="85" spans="1:24" hidden="1" x14ac:dyDescent="0.25">
      <c r="A85" s="47"/>
      <c r="B85" s="23" t="s">
        <v>141</v>
      </c>
      <c r="C85" s="19" t="s">
        <v>78</v>
      </c>
      <c r="D85" s="20">
        <v>99</v>
      </c>
      <c r="E85" s="20"/>
      <c r="F85" s="21"/>
      <c r="G85" s="22"/>
      <c r="H85" s="21"/>
      <c r="I85" s="22"/>
      <c r="J85" s="23" t="s">
        <v>177</v>
      </c>
      <c r="K85" s="23" t="s">
        <v>37</v>
      </c>
      <c r="L85" s="23" t="s">
        <v>56</v>
      </c>
      <c r="M85" s="23" t="s">
        <v>12</v>
      </c>
      <c r="N85" s="21"/>
      <c r="O85" s="22"/>
      <c r="P85" s="21"/>
      <c r="Q85" s="22"/>
      <c r="R85" s="20">
        <v>960</v>
      </c>
      <c r="S85" s="24" t="s">
        <v>91</v>
      </c>
      <c r="T85" s="24"/>
      <c r="U85" s="20">
        <f t="shared" si="2"/>
        <v>95040</v>
      </c>
      <c r="V85" s="20">
        <f>IF('Détail Achats'!$S85="DA",'Détail Achats'!$U85*19%,0)</f>
        <v>18057.599999999999</v>
      </c>
      <c r="W85" s="20">
        <f t="shared" si="3"/>
        <v>113097.60000000001</v>
      </c>
      <c r="X85" s="22" t="str">
        <f>IF('Détail Achats'!$Q85&lt;&gt;"",'Détail Achats'!$Q85+30,"")</f>
        <v/>
      </c>
    </row>
    <row r="86" spans="1:24" hidden="1" x14ac:dyDescent="0.25">
      <c r="A86" s="46"/>
      <c r="B86" s="15" t="s">
        <v>130</v>
      </c>
      <c r="C86" s="11" t="s">
        <v>78</v>
      </c>
      <c r="D86" s="12">
        <v>5</v>
      </c>
      <c r="E86" s="12"/>
      <c r="F86" s="13"/>
      <c r="G86" s="14"/>
      <c r="H86" s="13"/>
      <c r="I86" s="14"/>
      <c r="J86" s="15" t="s">
        <v>177</v>
      </c>
      <c r="K86" s="15" t="s">
        <v>37</v>
      </c>
      <c r="L86" s="15" t="s">
        <v>56</v>
      </c>
      <c r="M86" s="15" t="s">
        <v>12</v>
      </c>
      <c r="N86" s="13"/>
      <c r="O86" s="14"/>
      <c r="P86" s="13"/>
      <c r="Q86" s="14"/>
      <c r="R86" s="12">
        <v>4370</v>
      </c>
      <c r="S86" s="16" t="s">
        <v>91</v>
      </c>
      <c r="T86" s="16"/>
      <c r="U86" s="12">
        <f t="shared" si="2"/>
        <v>21850</v>
      </c>
      <c r="V86" s="12">
        <f>IF('Détail Achats'!$S86="DA",'Détail Achats'!$U86*19%,0)</f>
        <v>4151.5</v>
      </c>
      <c r="W86" s="12">
        <f t="shared" si="3"/>
        <v>26001.5</v>
      </c>
      <c r="X86" s="14" t="str">
        <f>IF('Détail Achats'!$Q86&lt;&gt;"",'Détail Achats'!$Q86+30,"")</f>
        <v/>
      </c>
    </row>
    <row r="87" spans="1:24" hidden="1" x14ac:dyDescent="0.25">
      <c r="A87" s="47"/>
      <c r="B87" s="23" t="s">
        <v>126</v>
      </c>
      <c r="C87" s="19" t="s">
        <v>78</v>
      </c>
      <c r="D87" s="20">
        <v>37</v>
      </c>
      <c r="E87" s="20"/>
      <c r="F87" s="21"/>
      <c r="G87" s="22"/>
      <c r="H87" s="21"/>
      <c r="I87" s="22"/>
      <c r="J87" s="23" t="s">
        <v>177</v>
      </c>
      <c r="K87" s="23" t="s">
        <v>37</v>
      </c>
      <c r="L87" s="23" t="s">
        <v>56</v>
      </c>
      <c r="M87" s="23" t="s">
        <v>12</v>
      </c>
      <c r="N87" s="21"/>
      <c r="O87" s="22"/>
      <c r="P87" s="21"/>
      <c r="Q87" s="22"/>
      <c r="R87" s="20">
        <v>210</v>
      </c>
      <c r="S87" s="24" t="s">
        <v>91</v>
      </c>
      <c r="T87" s="24"/>
      <c r="U87" s="20">
        <f t="shared" si="2"/>
        <v>7770</v>
      </c>
      <c r="V87" s="20">
        <f>IF('Détail Achats'!$S87="DA",'Détail Achats'!$U87*19%,0)</f>
        <v>1476.3</v>
      </c>
      <c r="W87" s="20">
        <f t="shared" si="3"/>
        <v>9246.2999999999993</v>
      </c>
      <c r="X87" s="22" t="str">
        <f>IF('Détail Achats'!$Q87&lt;&gt;"",'Détail Achats'!$Q87+30,"")</f>
        <v/>
      </c>
    </row>
    <row r="88" spans="1:24" hidden="1" x14ac:dyDescent="0.25">
      <c r="A88" s="46"/>
      <c r="B88" s="15" t="s">
        <v>126</v>
      </c>
      <c r="C88" s="11" t="s">
        <v>78</v>
      </c>
      <c r="D88" s="12">
        <v>20</v>
      </c>
      <c r="E88" s="12"/>
      <c r="F88" s="13"/>
      <c r="G88" s="14"/>
      <c r="H88" s="13"/>
      <c r="I88" s="14"/>
      <c r="J88" s="15" t="s">
        <v>177</v>
      </c>
      <c r="K88" s="15" t="s">
        <v>37</v>
      </c>
      <c r="L88" s="15" t="s">
        <v>56</v>
      </c>
      <c r="M88" s="15" t="s">
        <v>12</v>
      </c>
      <c r="N88" s="13"/>
      <c r="O88" s="14"/>
      <c r="P88" s="13"/>
      <c r="Q88" s="14"/>
      <c r="R88" s="12">
        <v>360</v>
      </c>
      <c r="S88" s="16" t="s">
        <v>91</v>
      </c>
      <c r="T88" s="16"/>
      <c r="U88" s="12">
        <f t="shared" si="2"/>
        <v>7200</v>
      </c>
      <c r="V88" s="12">
        <f>IF('Détail Achats'!$S88="DA",'Détail Achats'!$U88*19%,0)</f>
        <v>1368</v>
      </c>
      <c r="W88" s="12">
        <f t="shared" si="3"/>
        <v>8568</v>
      </c>
      <c r="X88" s="14" t="str">
        <f>IF('Détail Achats'!$Q88&lt;&gt;"",'Détail Achats'!$Q88+30,"")</f>
        <v/>
      </c>
    </row>
    <row r="89" spans="1:24" hidden="1" x14ac:dyDescent="0.25">
      <c r="A89" s="47"/>
      <c r="B89" s="23" t="s">
        <v>142</v>
      </c>
      <c r="C89" s="19" t="s">
        <v>78</v>
      </c>
      <c r="D89" s="20">
        <v>9</v>
      </c>
      <c r="E89" s="20"/>
      <c r="F89" s="21"/>
      <c r="G89" s="22"/>
      <c r="H89" s="21"/>
      <c r="I89" s="22"/>
      <c r="J89" s="23" t="s">
        <v>177</v>
      </c>
      <c r="K89" s="23" t="s">
        <v>37</v>
      </c>
      <c r="L89" s="23" t="s">
        <v>56</v>
      </c>
      <c r="M89" s="23" t="s">
        <v>12</v>
      </c>
      <c r="N89" s="21"/>
      <c r="O89" s="22"/>
      <c r="P89" s="21"/>
      <c r="Q89" s="22"/>
      <c r="R89" s="20">
        <v>960</v>
      </c>
      <c r="S89" s="24" t="s">
        <v>91</v>
      </c>
      <c r="T89" s="24"/>
      <c r="U89" s="20">
        <f t="shared" si="2"/>
        <v>8640</v>
      </c>
      <c r="V89" s="20">
        <f>IF('Détail Achats'!$S89="DA",'Détail Achats'!$U89*19%,0)</f>
        <v>1641.6</v>
      </c>
      <c r="W89" s="20">
        <f t="shared" si="3"/>
        <v>10281.6</v>
      </c>
      <c r="X89" s="22" t="str">
        <f>IF('Détail Achats'!$Q89&lt;&gt;"",'Détail Achats'!$Q89+30,"")</f>
        <v/>
      </c>
    </row>
    <row r="90" spans="1:24" hidden="1" x14ac:dyDescent="0.25">
      <c r="A90" s="46"/>
      <c r="B90" s="15" t="s">
        <v>143</v>
      </c>
      <c r="C90" s="11" t="s">
        <v>78</v>
      </c>
      <c r="D90" s="12">
        <v>2</v>
      </c>
      <c r="E90" s="12"/>
      <c r="F90" s="13"/>
      <c r="G90" s="14"/>
      <c r="H90" s="13"/>
      <c r="I90" s="14"/>
      <c r="J90" s="15" t="s">
        <v>177</v>
      </c>
      <c r="K90" s="15" t="s">
        <v>37</v>
      </c>
      <c r="L90" s="15" t="s">
        <v>56</v>
      </c>
      <c r="M90" s="15" t="s">
        <v>12</v>
      </c>
      <c r="N90" s="13"/>
      <c r="O90" s="14"/>
      <c r="P90" s="13"/>
      <c r="Q90" s="14"/>
      <c r="R90" s="12">
        <v>7889.5</v>
      </c>
      <c r="S90" s="16" t="s">
        <v>91</v>
      </c>
      <c r="T90" s="16"/>
      <c r="U90" s="12">
        <f t="shared" si="2"/>
        <v>15779</v>
      </c>
      <c r="V90" s="12">
        <f>IF('Détail Achats'!$S90="DA",'Détail Achats'!$U90*19%,0)</f>
        <v>2998.01</v>
      </c>
      <c r="W90" s="12">
        <f t="shared" si="3"/>
        <v>18777.010000000002</v>
      </c>
      <c r="X90" s="14" t="str">
        <f>IF('Détail Achats'!$Q90&lt;&gt;"",'Détail Achats'!$Q90+30,"")</f>
        <v/>
      </c>
    </row>
    <row r="91" spans="1:24" hidden="1" x14ac:dyDescent="0.25">
      <c r="A91" s="47"/>
      <c r="B91" s="23" t="s">
        <v>144</v>
      </c>
      <c r="C91" s="19" t="s">
        <v>78</v>
      </c>
      <c r="D91" s="20">
        <v>1</v>
      </c>
      <c r="E91" s="20"/>
      <c r="F91" s="21"/>
      <c r="G91" s="22"/>
      <c r="H91" s="21"/>
      <c r="I91" s="22"/>
      <c r="J91" s="23" t="s">
        <v>177</v>
      </c>
      <c r="K91" s="23" t="s">
        <v>37</v>
      </c>
      <c r="L91" s="23" t="s">
        <v>56</v>
      </c>
      <c r="M91" s="23" t="s">
        <v>12</v>
      </c>
      <c r="N91" s="21"/>
      <c r="O91" s="22"/>
      <c r="P91" s="21"/>
      <c r="Q91" s="22"/>
      <c r="R91" s="20">
        <v>8724.1</v>
      </c>
      <c r="S91" s="24" t="s">
        <v>91</v>
      </c>
      <c r="T91" s="24"/>
      <c r="U91" s="20">
        <f t="shared" si="2"/>
        <v>8724.1</v>
      </c>
      <c r="V91" s="20">
        <f>IF('Détail Achats'!$S91="DA",'Détail Achats'!$U91*19%,0)</f>
        <v>1657.5790000000002</v>
      </c>
      <c r="W91" s="20">
        <f t="shared" si="3"/>
        <v>10381.679</v>
      </c>
      <c r="X91" s="22" t="str">
        <f>IF('Détail Achats'!$Q91&lt;&gt;"",'Détail Achats'!$Q91+30,"")</f>
        <v/>
      </c>
    </row>
    <row r="92" spans="1:24" hidden="1" x14ac:dyDescent="0.25">
      <c r="A92" s="46"/>
      <c r="B92" s="15" t="s">
        <v>145</v>
      </c>
      <c r="C92" s="11" t="s">
        <v>78</v>
      </c>
      <c r="D92" s="12">
        <v>10</v>
      </c>
      <c r="E92" s="12"/>
      <c r="F92" s="13"/>
      <c r="G92" s="14"/>
      <c r="H92" s="13"/>
      <c r="I92" s="14"/>
      <c r="J92" s="15" t="s">
        <v>177</v>
      </c>
      <c r="K92" s="15" t="s">
        <v>37</v>
      </c>
      <c r="L92" s="15" t="s">
        <v>56</v>
      </c>
      <c r="M92" s="15" t="s">
        <v>12</v>
      </c>
      <c r="N92" s="13"/>
      <c r="O92" s="14"/>
      <c r="P92" s="13"/>
      <c r="Q92" s="14"/>
      <c r="R92" s="12">
        <v>2290</v>
      </c>
      <c r="S92" s="16" t="s">
        <v>91</v>
      </c>
      <c r="T92" s="16"/>
      <c r="U92" s="12">
        <f t="shared" si="2"/>
        <v>22900</v>
      </c>
      <c r="V92" s="12">
        <f>IF('Détail Achats'!$S92="DA",'Détail Achats'!$U92*19%,0)</f>
        <v>4351</v>
      </c>
      <c r="W92" s="12">
        <f t="shared" si="3"/>
        <v>27251</v>
      </c>
      <c r="X92" s="14" t="str">
        <f>IF('Détail Achats'!$Q92&lt;&gt;"",'Détail Achats'!$Q92+30,"")</f>
        <v/>
      </c>
    </row>
    <row r="93" spans="1:24" hidden="1" x14ac:dyDescent="0.25">
      <c r="A93" s="47"/>
      <c r="B93" s="23" t="s">
        <v>146</v>
      </c>
      <c r="C93" s="19" t="s">
        <v>78</v>
      </c>
      <c r="D93" s="20">
        <v>31</v>
      </c>
      <c r="E93" s="20"/>
      <c r="F93" s="21"/>
      <c r="G93" s="22"/>
      <c r="H93" s="21"/>
      <c r="I93" s="22"/>
      <c r="J93" s="23" t="s">
        <v>177</v>
      </c>
      <c r="K93" s="23" t="s">
        <v>37</v>
      </c>
      <c r="L93" s="23" t="s">
        <v>56</v>
      </c>
      <c r="M93" s="23" t="s">
        <v>12</v>
      </c>
      <c r="N93" s="21"/>
      <c r="O93" s="22"/>
      <c r="P93" s="21"/>
      <c r="Q93" s="22"/>
      <c r="R93" s="20">
        <v>2338.1</v>
      </c>
      <c r="S93" s="24" t="s">
        <v>91</v>
      </c>
      <c r="T93" s="24"/>
      <c r="U93" s="20">
        <f t="shared" si="2"/>
        <v>72481.099999999991</v>
      </c>
      <c r="V93" s="20">
        <f>IF('Détail Achats'!$S93="DA",'Détail Achats'!$U93*19%,0)</f>
        <v>13771.408999999998</v>
      </c>
      <c r="W93" s="20">
        <f t="shared" si="3"/>
        <v>86252.508999999991</v>
      </c>
      <c r="X93" s="22" t="str">
        <f>IF('Détail Achats'!$Q93&lt;&gt;"",'Détail Achats'!$Q93+30,"")</f>
        <v/>
      </c>
    </row>
    <row r="94" spans="1:24" hidden="1" x14ac:dyDescent="0.25">
      <c r="A94" s="46"/>
      <c r="B94" s="15" t="s">
        <v>147</v>
      </c>
      <c r="C94" s="11" t="s">
        <v>78</v>
      </c>
      <c r="D94" s="12">
        <v>8</v>
      </c>
      <c r="E94" s="12"/>
      <c r="F94" s="13"/>
      <c r="G94" s="14"/>
      <c r="H94" s="13"/>
      <c r="I94" s="14"/>
      <c r="J94" s="15" t="s">
        <v>177</v>
      </c>
      <c r="K94" s="15" t="s">
        <v>37</v>
      </c>
      <c r="L94" s="15" t="s">
        <v>56</v>
      </c>
      <c r="M94" s="15" t="s">
        <v>12</v>
      </c>
      <c r="N94" s="13"/>
      <c r="O94" s="14"/>
      <c r="P94" s="13"/>
      <c r="Q94" s="14"/>
      <c r="R94" s="12">
        <v>940</v>
      </c>
      <c r="S94" s="16" t="s">
        <v>91</v>
      </c>
      <c r="T94" s="16"/>
      <c r="U94" s="12">
        <f t="shared" si="2"/>
        <v>7520</v>
      </c>
      <c r="V94" s="12">
        <f>IF('Détail Achats'!$S94="DA",'Détail Achats'!$U94*19%,0)</f>
        <v>1428.8</v>
      </c>
      <c r="W94" s="12">
        <f t="shared" si="3"/>
        <v>8948.7999999999993</v>
      </c>
      <c r="X94" s="14" t="str">
        <f>IF('Détail Achats'!$Q94&lt;&gt;"",'Détail Achats'!$Q94+30,"")</f>
        <v/>
      </c>
    </row>
    <row r="95" spans="1:24" hidden="1" x14ac:dyDescent="0.25">
      <c r="A95" s="47"/>
      <c r="B95" s="23" t="s">
        <v>148</v>
      </c>
      <c r="C95" s="19" t="s">
        <v>78</v>
      </c>
      <c r="D95" s="20">
        <v>52</v>
      </c>
      <c r="E95" s="20"/>
      <c r="F95" s="21"/>
      <c r="G95" s="22"/>
      <c r="H95" s="21"/>
      <c r="I95" s="22"/>
      <c r="J95" s="23" t="s">
        <v>177</v>
      </c>
      <c r="K95" s="23" t="s">
        <v>37</v>
      </c>
      <c r="L95" s="23" t="s">
        <v>56</v>
      </c>
      <c r="M95" s="23" t="s">
        <v>12</v>
      </c>
      <c r="N95" s="21"/>
      <c r="O95" s="22"/>
      <c r="P95" s="21"/>
      <c r="Q95" s="22"/>
      <c r="R95" s="20">
        <v>970</v>
      </c>
      <c r="S95" s="24" t="s">
        <v>91</v>
      </c>
      <c r="T95" s="24"/>
      <c r="U95" s="20">
        <f t="shared" si="2"/>
        <v>50440</v>
      </c>
      <c r="V95" s="20">
        <f>IF('Détail Achats'!$S95="DA",'Détail Achats'!$U95*19%,0)</f>
        <v>9583.6</v>
      </c>
      <c r="W95" s="20">
        <f t="shared" si="3"/>
        <v>60023.6</v>
      </c>
      <c r="X95" s="22" t="str">
        <f>IF('Détail Achats'!$Q95&lt;&gt;"",'Détail Achats'!$Q95+30,"")</f>
        <v/>
      </c>
    </row>
    <row r="96" spans="1:24" hidden="1" x14ac:dyDescent="0.25">
      <c r="A96" s="46"/>
      <c r="B96" s="15" t="s">
        <v>149</v>
      </c>
      <c r="C96" s="11" t="s">
        <v>78</v>
      </c>
      <c r="D96" s="12">
        <v>34</v>
      </c>
      <c r="E96" s="12"/>
      <c r="F96" s="13"/>
      <c r="G96" s="14"/>
      <c r="H96" s="13"/>
      <c r="I96" s="14"/>
      <c r="J96" s="15" t="s">
        <v>177</v>
      </c>
      <c r="K96" s="15" t="s">
        <v>37</v>
      </c>
      <c r="L96" s="15" t="s">
        <v>56</v>
      </c>
      <c r="M96" s="15" t="s">
        <v>12</v>
      </c>
      <c r="N96" s="13"/>
      <c r="O96" s="14"/>
      <c r="P96" s="13"/>
      <c r="Q96" s="14"/>
      <c r="R96" s="12">
        <v>1510</v>
      </c>
      <c r="S96" s="16" t="s">
        <v>91</v>
      </c>
      <c r="T96" s="16"/>
      <c r="U96" s="12">
        <f t="shared" si="2"/>
        <v>51340</v>
      </c>
      <c r="V96" s="12">
        <f>IF('Détail Achats'!$S96="DA",'Détail Achats'!$U96*19%,0)</f>
        <v>9754.6</v>
      </c>
      <c r="W96" s="12">
        <f t="shared" si="3"/>
        <v>61094.6</v>
      </c>
      <c r="X96" s="14" t="str">
        <f>IF('Détail Achats'!$Q96&lt;&gt;"",'Détail Achats'!$Q96+30,"")</f>
        <v/>
      </c>
    </row>
    <row r="97" spans="1:24" hidden="1" x14ac:dyDescent="0.25">
      <c r="A97" s="47"/>
      <c r="B97" s="23" t="s">
        <v>150</v>
      </c>
      <c r="C97" s="19" t="s">
        <v>78</v>
      </c>
      <c r="D97" s="20">
        <v>20</v>
      </c>
      <c r="E97" s="20"/>
      <c r="F97" s="21"/>
      <c r="G97" s="22"/>
      <c r="H97" s="21"/>
      <c r="I97" s="22"/>
      <c r="J97" s="23" t="s">
        <v>177</v>
      </c>
      <c r="K97" s="23" t="s">
        <v>37</v>
      </c>
      <c r="L97" s="23" t="s">
        <v>56</v>
      </c>
      <c r="M97" s="23" t="s">
        <v>12</v>
      </c>
      <c r="N97" s="21"/>
      <c r="O97" s="22"/>
      <c r="P97" s="21"/>
      <c r="Q97" s="22"/>
      <c r="R97" s="20">
        <v>1210</v>
      </c>
      <c r="S97" s="24" t="s">
        <v>91</v>
      </c>
      <c r="T97" s="24"/>
      <c r="U97" s="20">
        <f t="shared" si="2"/>
        <v>24200</v>
      </c>
      <c r="V97" s="20">
        <f>IF('Détail Achats'!$S97="DA",'Détail Achats'!$U97*19%,0)</f>
        <v>4598</v>
      </c>
      <c r="W97" s="20">
        <f t="shared" si="3"/>
        <v>28798</v>
      </c>
      <c r="X97" s="22" t="str">
        <f>IF('Détail Achats'!$Q97&lt;&gt;"",'Détail Achats'!$Q97+30,"")</f>
        <v/>
      </c>
    </row>
    <row r="98" spans="1:24" hidden="1" x14ac:dyDescent="0.25">
      <c r="A98" s="46"/>
      <c r="B98" s="15" t="s">
        <v>151</v>
      </c>
      <c r="C98" s="11" t="s">
        <v>78</v>
      </c>
      <c r="D98" s="12">
        <v>7</v>
      </c>
      <c r="E98" s="12"/>
      <c r="F98" s="13"/>
      <c r="G98" s="14"/>
      <c r="H98" s="13"/>
      <c r="I98" s="14"/>
      <c r="J98" s="15" t="s">
        <v>177</v>
      </c>
      <c r="K98" s="15" t="s">
        <v>37</v>
      </c>
      <c r="L98" s="15" t="s">
        <v>56</v>
      </c>
      <c r="M98" s="15" t="s">
        <v>12</v>
      </c>
      <c r="N98" s="13"/>
      <c r="O98" s="14"/>
      <c r="P98" s="13"/>
      <c r="Q98" s="14"/>
      <c r="R98" s="12">
        <v>2860</v>
      </c>
      <c r="S98" s="16" t="s">
        <v>91</v>
      </c>
      <c r="T98" s="16"/>
      <c r="U98" s="12">
        <f t="shared" si="2"/>
        <v>20020</v>
      </c>
      <c r="V98" s="12">
        <f>IF('Détail Achats'!$S98="DA",'Détail Achats'!$U98*19%,0)</f>
        <v>3803.8</v>
      </c>
      <c r="W98" s="12">
        <f t="shared" si="3"/>
        <v>23823.8</v>
      </c>
      <c r="X98" s="14" t="str">
        <f>IF('Détail Achats'!$Q98&lt;&gt;"",'Détail Achats'!$Q98+30,"")</f>
        <v/>
      </c>
    </row>
    <row r="99" spans="1:24" hidden="1" x14ac:dyDescent="0.25">
      <c r="A99" s="47"/>
      <c r="B99" s="23" t="s">
        <v>152</v>
      </c>
      <c r="C99" s="19" t="s">
        <v>78</v>
      </c>
      <c r="D99" s="20">
        <v>20</v>
      </c>
      <c r="E99" s="20"/>
      <c r="F99" s="21"/>
      <c r="G99" s="22"/>
      <c r="H99" s="21"/>
      <c r="I99" s="22"/>
      <c r="J99" s="23" t="s">
        <v>177</v>
      </c>
      <c r="K99" s="23" t="s">
        <v>37</v>
      </c>
      <c r="L99" s="23" t="s">
        <v>56</v>
      </c>
      <c r="M99" s="23" t="s">
        <v>12</v>
      </c>
      <c r="N99" s="21"/>
      <c r="O99" s="22"/>
      <c r="P99" s="21"/>
      <c r="Q99" s="22"/>
      <c r="R99" s="20">
        <v>1450</v>
      </c>
      <c r="S99" s="24" t="s">
        <v>91</v>
      </c>
      <c r="T99" s="24"/>
      <c r="U99" s="20">
        <f t="shared" si="2"/>
        <v>29000</v>
      </c>
      <c r="V99" s="20">
        <f>IF('Détail Achats'!$S99="DA",'Détail Achats'!$U99*19%,0)</f>
        <v>5510</v>
      </c>
      <c r="W99" s="20">
        <f t="shared" si="3"/>
        <v>34510</v>
      </c>
      <c r="X99" s="22" t="str">
        <f>IF('Détail Achats'!$Q99&lt;&gt;"",'Détail Achats'!$Q99+30,"")</f>
        <v/>
      </c>
    </row>
    <row r="100" spans="1:24" hidden="1" x14ac:dyDescent="0.25">
      <c r="A100" s="46"/>
      <c r="B100" s="15" t="s">
        <v>153</v>
      </c>
      <c r="C100" s="11" t="s">
        <v>78</v>
      </c>
      <c r="D100" s="12">
        <v>16</v>
      </c>
      <c r="E100" s="12"/>
      <c r="F100" s="13"/>
      <c r="G100" s="14"/>
      <c r="H100" s="13"/>
      <c r="I100" s="14"/>
      <c r="J100" s="15" t="s">
        <v>177</v>
      </c>
      <c r="K100" s="15" t="s">
        <v>37</v>
      </c>
      <c r="L100" s="15" t="s">
        <v>56</v>
      </c>
      <c r="M100" s="15" t="s">
        <v>12</v>
      </c>
      <c r="N100" s="13"/>
      <c r="O100" s="14"/>
      <c r="P100" s="13"/>
      <c r="Q100" s="14"/>
      <c r="R100" s="12">
        <v>3040</v>
      </c>
      <c r="S100" s="16" t="s">
        <v>91</v>
      </c>
      <c r="T100" s="16"/>
      <c r="U100" s="12">
        <f t="shared" si="2"/>
        <v>48640</v>
      </c>
      <c r="V100" s="12">
        <f>IF('Détail Achats'!$S100="DA",'Détail Achats'!$U100*19%,0)</f>
        <v>9241.6</v>
      </c>
      <c r="W100" s="12">
        <f t="shared" si="3"/>
        <v>57881.599999999999</v>
      </c>
      <c r="X100" s="14" t="str">
        <f>IF('Détail Achats'!$Q100&lt;&gt;"",'Détail Achats'!$Q100+30,"")</f>
        <v/>
      </c>
    </row>
    <row r="101" spans="1:24" hidden="1" x14ac:dyDescent="0.25">
      <c r="A101" s="47"/>
      <c r="B101" s="23" t="s">
        <v>154</v>
      </c>
      <c r="C101" s="19" t="s">
        <v>78</v>
      </c>
      <c r="D101" s="20">
        <v>7</v>
      </c>
      <c r="E101" s="20"/>
      <c r="F101" s="21"/>
      <c r="G101" s="22"/>
      <c r="H101" s="21"/>
      <c r="I101" s="22"/>
      <c r="J101" s="23" t="s">
        <v>177</v>
      </c>
      <c r="K101" s="23" t="s">
        <v>37</v>
      </c>
      <c r="L101" s="23" t="s">
        <v>56</v>
      </c>
      <c r="M101" s="23" t="s">
        <v>12</v>
      </c>
      <c r="N101" s="21"/>
      <c r="O101" s="22"/>
      <c r="P101" s="21"/>
      <c r="Q101" s="22"/>
      <c r="R101" s="20">
        <v>433</v>
      </c>
      <c r="S101" s="24" t="s">
        <v>91</v>
      </c>
      <c r="T101" s="24"/>
      <c r="U101" s="20">
        <f t="shared" si="2"/>
        <v>3031</v>
      </c>
      <c r="V101" s="20">
        <f>IF('Détail Achats'!$S101="DA",'Détail Achats'!$U101*19%,0)</f>
        <v>575.89</v>
      </c>
      <c r="W101" s="20">
        <f t="shared" si="3"/>
        <v>3606.89</v>
      </c>
      <c r="X101" s="22" t="str">
        <f>IF('Détail Achats'!$Q101&lt;&gt;"",'Détail Achats'!$Q101+30,"")</f>
        <v/>
      </c>
    </row>
    <row r="102" spans="1:24" hidden="1" x14ac:dyDescent="0.25">
      <c r="A102" s="46"/>
      <c r="B102" s="15" t="s">
        <v>160</v>
      </c>
      <c r="C102" s="11" t="s">
        <v>79</v>
      </c>
      <c r="D102" s="12">
        <v>2</v>
      </c>
      <c r="E102" s="12"/>
      <c r="F102" s="13" t="s">
        <v>161</v>
      </c>
      <c r="G102" s="14">
        <v>43177</v>
      </c>
      <c r="H102" s="13"/>
      <c r="I102" s="14">
        <v>43177</v>
      </c>
      <c r="J102" s="15" t="s">
        <v>177</v>
      </c>
      <c r="K102" s="15" t="s">
        <v>37</v>
      </c>
      <c r="L102" s="15" t="s">
        <v>56</v>
      </c>
      <c r="M102" s="15" t="s">
        <v>162</v>
      </c>
      <c r="N102" s="13"/>
      <c r="O102" s="14"/>
      <c r="P102" s="13" t="s">
        <v>163</v>
      </c>
      <c r="Q102" s="14">
        <v>43177</v>
      </c>
      <c r="R102" s="12">
        <v>3000</v>
      </c>
      <c r="S102" s="16" t="s">
        <v>91</v>
      </c>
      <c r="T102" s="16"/>
      <c r="U102" s="12">
        <f t="shared" si="2"/>
        <v>6000</v>
      </c>
      <c r="V102" s="12">
        <f>IF('Détail Achats'!$S102="DA",'Détail Achats'!$U102*19%,0)</f>
        <v>1140</v>
      </c>
      <c r="W102" s="12">
        <f t="shared" si="3"/>
        <v>7140</v>
      </c>
      <c r="X102" s="14">
        <f>IF('Détail Achats'!$Q102&lt;&gt;"",'Détail Achats'!$Q102+30,"")</f>
        <v>43207</v>
      </c>
    </row>
    <row r="103" spans="1:24" hidden="1" x14ac:dyDescent="0.25">
      <c r="A103" s="47"/>
      <c r="B103" s="23" t="s">
        <v>58</v>
      </c>
      <c r="C103" s="19" t="s">
        <v>79</v>
      </c>
      <c r="D103" s="20">
        <v>100</v>
      </c>
      <c r="E103" s="20"/>
      <c r="F103" s="24">
        <v>100</v>
      </c>
      <c r="G103" s="22">
        <v>43110</v>
      </c>
      <c r="H103" s="21" t="s">
        <v>174</v>
      </c>
      <c r="I103" s="22">
        <v>43122</v>
      </c>
      <c r="J103" s="23" t="s">
        <v>177</v>
      </c>
      <c r="K103" s="23" t="s">
        <v>37</v>
      </c>
      <c r="L103" s="23" t="s">
        <v>57</v>
      </c>
      <c r="M103" s="23" t="s">
        <v>40</v>
      </c>
      <c r="N103" s="21" t="s">
        <v>69</v>
      </c>
      <c r="O103" s="22">
        <v>43122</v>
      </c>
      <c r="P103" s="21" t="s">
        <v>179</v>
      </c>
      <c r="Q103" s="22">
        <v>43171</v>
      </c>
      <c r="R103" s="20">
        <v>174</v>
      </c>
      <c r="S103" s="24" t="s">
        <v>91</v>
      </c>
      <c r="T103" s="24"/>
      <c r="U103" s="20">
        <f t="shared" si="2"/>
        <v>17400</v>
      </c>
      <c r="V103" s="20">
        <f>IF('Détail Achats'!$S103="DA",'Détail Achats'!$U103*19%,0)</f>
        <v>3306</v>
      </c>
      <c r="W103" s="20">
        <f t="shared" si="3"/>
        <v>20706</v>
      </c>
      <c r="X103" s="22">
        <f>IF('Détail Achats'!$Q103&lt;&gt;"",'Détail Achats'!$Q103+30,"")</f>
        <v>43201</v>
      </c>
    </row>
    <row r="104" spans="1:24" hidden="1" x14ac:dyDescent="0.25">
      <c r="A104" s="46"/>
      <c r="B104" s="15" t="s">
        <v>59</v>
      </c>
      <c r="C104" s="11" t="s">
        <v>79</v>
      </c>
      <c r="D104" s="12">
        <v>20</v>
      </c>
      <c r="E104" s="12"/>
      <c r="F104" s="16">
        <v>20</v>
      </c>
      <c r="G104" s="14">
        <v>43110</v>
      </c>
      <c r="H104" s="13" t="s">
        <v>174</v>
      </c>
      <c r="I104" s="14">
        <v>43122</v>
      </c>
      <c r="J104" s="15" t="s">
        <v>177</v>
      </c>
      <c r="K104" s="15" t="s">
        <v>37</v>
      </c>
      <c r="L104" s="15" t="s">
        <v>57</v>
      </c>
      <c r="M104" s="15" t="s">
        <v>40</v>
      </c>
      <c r="N104" s="13" t="s">
        <v>69</v>
      </c>
      <c r="O104" s="14">
        <v>43122</v>
      </c>
      <c r="P104" s="13" t="s">
        <v>179</v>
      </c>
      <c r="Q104" s="14">
        <v>43171</v>
      </c>
      <c r="R104" s="12">
        <v>74.400000000000006</v>
      </c>
      <c r="S104" s="16" t="s">
        <v>91</v>
      </c>
      <c r="T104" s="16"/>
      <c r="U104" s="12">
        <f t="shared" si="2"/>
        <v>1488</v>
      </c>
      <c r="V104" s="12">
        <f>IF('Détail Achats'!$S104="DA",'Détail Achats'!$U104*19%,0)</f>
        <v>282.72000000000003</v>
      </c>
      <c r="W104" s="12">
        <f t="shared" si="3"/>
        <v>1770.72</v>
      </c>
      <c r="X104" s="14">
        <f>IF('Détail Achats'!$Q104&lt;&gt;"",'Détail Achats'!$Q104+30,"")</f>
        <v>43201</v>
      </c>
    </row>
    <row r="105" spans="1:24" hidden="1" x14ac:dyDescent="0.25">
      <c r="A105" s="47"/>
      <c r="B105" s="23" t="s">
        <v>60</v>
      </c>
      <c r="C105" s="19" t="s">
        <v>79</v>
      </c>
      <c r="D105" s="20">
        <v>20</v>
      </c>
      <c r="E105" s="20"/>
      <c r="F105" s="24">
        <v>20</v>
      </c>
      <c r="G105" s="22">
        <v>43110</v>
      </c>
      <c r="H105" s="21" t="s">
        <v>174</v>
      </c>
      <c r="I105" s="22">
        <v>43122</v>
      </c>
      <c r="J105" s="23" t="s">
        <v>177</v>
      </c>
      <c r="K105" s="23" t="s">
        <v>37</v>
      </c>
      <c r="L105" s="23" t="s">
        <v>57</v>
      </c>
      <c r="M105" s="23" t="s">
        <v>40</v>
      </c>
      <c r="N105" s="21" t="s">
        <v>69</v>
      </c>
      <c r="O105" s="22">
        <v>43122</v>
      </c>
      <c r="P105" s="21" t="s">
        <v>179</v>
      </c>
      <c r="Q105" s="22">
        <v>43171</v>
      </c>
      <c r="R105" s="20">
        <v>70.8</v>
      </c>
      <c r="S105" s="24" t="s">
        <v>91</v>
      </c>
      <c r="T105" s="24"/>
      <c r="U105" s="20">
        <f t="shared" si="2"/>
        <v>1416</v>
      </c>
      <c r="V105" s="20">
        <f>IF('Détail Achats'!$S105="DA",'Détail Achats'!$U105*19%,0)</f>
        <v>269.04000000000002</v>
      </c>
      <c r="W105" s="20">
        <f t="shared" si="3"/>
        <v>1685.04</v>
      </c>
      <c r="X105" s="22">
        <f>IF('Détail Achats'!$Q105&lt;&gt;"",'Détail Achats'!$Q105+30,"")</f>
        <v>43201</v>
      </c>
    </row>
    <row r="106" spans="1:24" hidden="1" x14ac:dyDescent="0.25">
      <c r="A106" s="46"/>
      <c r="B106" s="15" t="s">
        <v>61</v>
      </c>
      <c r="C106" s="11" t="s">
        <v>79</v>
      </c>
      <c r="D106" s="12">
        <v>20</v>
      </c>
      <c r="E106" s="12"/>
      <c r="F106" s="16">
        <v>20</v>
      </c>
      <c r="G106" s="14">
        <v>43110</v>
      </c>
      <c r="H106" s="13" t="s">
        <v>174</v>
      </c>
      <c r="I106" s="14">
        <v>43122</v>
      </c>
      <c r="J106" s="15" t="s">
        <v>177</v>
      </c>
      <c r="K106" s="15" t="s">
        <v>37</v>
      </c>
      <c r="L106" s="15" t="s">
        <v>57</v>
      </c>
      <c r="M106" s="15" t="s">
        <v>40</v>
      </c>
      <c r="N106" s="13" t="s">
        <v>69</v>
      </c>
      <c r="O106" s="14">
        <v>43122</v>
      </c>
      <c r="P106" s="13" t="s">
        <v>179</v>
      </c>
      <c r="Q106" s="14">
        <v>43171</v>
      </c>
      <c r="R106" s="12">
        <v>69.599999999999994</v>
      </c>
      <c r="S106" s="16" t="s">
        <v>91</v>
      </c>
      <c r="T106" s="16"/>
      <c r="U106" s="12">
        <f t="shared" si="2"/>
        <v>1392</v>
      </c>
      <c r="V106" s="12">
        <f>IF('Détail Achats'!$S106="DA",'Détail Achats'!$U106*19%,0)</f>
        <v>264.48</v>
      </c>
      <c r="W106" s="12">
        <f t="shared" si="3"/>
        <v>1656.48</v>
      </c>
      <c r="X106" s="14">
        <f>IF('Détail Achats'!$Q106&lt;&gt;"",'Détail Achats'!$Q106+30,"")</f>
        <v>43201</v>
      </c>
    </row>
    <row r="107" spans="1:24" hidden="1" x14ac:dyDescent="0.25">
      <c r="A107" s="47"/>
      <c r="B107" s="23" t="s">
        <v>62</v>
      </c>
      <c r="C107" s="19" t="s">
        <v>79</v>
      </c>
      <c r="D107" s="20">
        <v>10</v>
      </c>
      <c r="E107" s="20"/>
      <c r="F107" s="24">
        <v>10</v>
      </c>
      <c r="G107" s="22">
        <v>43110</v>
      </c>
      <c r="H107" s="21" t="s">
        <v>174</v>
      </c>
      <c r="I107" s="22">
        <v>43122</v>
      </c>
      <c r="J107" s="23" t="s">
        <v>177</v>
      </c>
      <c r="K107" s="23" t="s">
        <v>37</v>
      </c>
      <c r="L107" s="23" t="s">
        <v>57</v>
      </c>
      <c r="M107" s="23" t="s">
        <v>40</v>
      </c>
      <c r="N107" s="21" t="s">
        <v>69</v>
      </c>
      <c r="O107" s="22">
        <v>43122</v>
      </c>
      <c r="P107" s="21" t="s">
        <v>179</v>
      </c>
      <c r="Q107" s="22">
        <v>43171</v>
      </c>
      <c r="R107" s="20">
        <v>190.8</v>
      </c>
      <c r="S107" s="24" t="s">
        <v>91</v>
      </c>
      <c r="T107" s="24"/>
      <c r="U107" s="20">
        <f t="shared" si="2"/>
        <v>1908</v>
      </c>
      <c r="V107" s="20">
        <f>IF('Détail Achats'!$S107="DA",'Détail Achats'!$U107*19%,0)</f>
        <v>362.52</v>
      </c>
      <c r="W107" s="20">
        <f t="shared" si="3"/>
        <v>2270.52</v>
      </c>
      <c r="X107" s="22">
        <f>IF('Détail Achats'!$Q107&lt;&gt;"",'Détail Achats'!$Q107+30,"")</f>
        <v>43201</v>
      </c>
    </row>
    <row r="108" spans="1:24" hidden="1" x14ac:dyDescent="0.25">
      <c r="A108" s="46"/>
      <c r="B108" s="15" t="s">
        <v>63</v>
      </c>
      <c r="C108" s="11" t="s">
        <v>79</v>
      </c>
      <c r="D108" s="12">
        <v>1500</v>
      </c>
      <c r="E108" s="12"/>
      <c r="F108" s="16">
        <v>1500</v>
      </c>
      <c r="G108" s="14">
        <v>43110</v>
      </c>
      <c r="H108" s="13" t="s">
        <v>174</v>
      </c>
      <c r="I108" s="14">
        <v>43122</v>
      </c>
      <c r="J108" s="15" t="s">
        <v>177</v>
      </c>
      <c r="K108" s="15" t="s">
        <v>37</v>
      </c>
      <c r="L108" s="15" t="s">
        <v>57</v>
      </c>
      <c r="M108" s="15" t="s">
        <v>40</v>
      </c>
      <c r="N108" s="13" t="s">
        <v>69</v>
      </c>
      <c r="O108" s="14">
        <v>43122</v>
      </c>
      <c r="P108" s="13" t="s">
        <v>179</v>
      </c>
      <c r="Q108" s="14">
        <v>43171</v>
      </c>
      <c r="R108" s="12">
        <v>11.3</v>
      </c>
      <c r="S108" s="16" t="s">
        <v>91</v>
      </c>
      <c r="T108" s="16"/>
      <c r="U108" s="12">
        <f t="shared" si="2"/>
        <v>16950</v>
      </c>
      <c r="V108" s="12">
        <f>IF('Détail Achats'!$S108="DA",'Détail Achats'!$U108*19%,0)</f>
        <v>3220.5</v>
      </c>
      <c r="W108" s="12">
        <f t="shared" si="3"/>
        <v>20170.5</v>
      </c>
      <c r="X108" s="14">
        <f>IF('Détail Achats'!$Q108&lt;&gt;"",'Détail Achats'!$Q108+30,"")</f>
        <v>43201</v>
      </c>
    </row>
    <row r="109" spans="1:24" hidden="1" x14ac:dyDescent="0.25">
      <c r="A109" s="47"/>
      <c r="B109" s="23" t="s">
        <v>64</v>
      </c>
      <c r="C109" s="19" t="s">
        <v>79</v>
      </c>
      <c r="D109" s="20">
        <v>3</v>
      </c>
      <c r="E109" s="20"/>
      <c r="F109" s="24">
        <v>3</v>
      </c>
      <c r="G109" s="22">
        <v>43110</v>
      </c>
      <c r="H109" s="21" t="s">
        <v>174</v>
      </c>
      <c r="I109" s="22">
        <v>43122</v>
      </c>
      <c r="J109" s="23" t="s">
        <v>177</v>
      </c>
      <c r="K109" s="23" t="s">
        <v>37</v>
      </c>
      <c r="L109" s="23" t="s">
        <v>57</v>
      </c>
      <c r="M109" s="23" t="s">
        <v>40</v>
      </c>
      <c r="N109" s="21" t="s">
        <v>69</v>
      </c>
      <c r="O109" s="22">
        <v>43122</v>
      </c>
      <c r="P109" s="21" t="s">
        <v>179</v>
      </c>
      <c r="Q109" s="22">
        <v>43171</v>
      </c>
      <c r="R109" s="20">
        <v>6.7</v>
      </c>
      <c r="S109" s="24" t="s">
        <v>91</v>
      </c>
      <c r="T109" s="24"/>
      <c r="U109" s="20">
        <f t="shared" si="2"/>
        <v>20.100000000000001</v>
      </c>
      <c r="V109" s="20">
        <f>IF('Détail Achats'!$S109="DA",'Détail Achats'!$U109*19%,0)</f>
        <v>3.8190000000000004</v>
      </c>
      <c r="W109" s="20">
        <f t="shared" si="3"/>
        <v>23.919</v>
      </c>
      <c r="X109" s="22">
        <f>IF('Détail Achats'!$Q109&lt;&gt;"",'Détail Achats'!$Q109+30,"")</f>
        <v>43201</v>
      </c>
    </row>
    <row r="110" spans="1:24" hidden="1" x14ac:dyDescent="0.25">
      <c r="A110" s="46"/>
      <c r="B110" s="15" t="s">
        <v>65</v>
      </c>
      <c r="C110" s="11" t="s">
        <v>79</v>
      </c>
      <c r="D110" s="12">
        <v>1</v>
      </c>
      <c r="E110" s="12"/>
      <c r="F110" s="16">
        <v>1</v>
      </c>
      <c r="G110" s="14">
        <v>43110</v>
      </c>
      <c r="H110" s="13" t="s">
        <v>174</v>
      </c>
      <c r="I110" s="14">
        <v>43122</v>
      </c>
      <c r="J110" s="15" t="s">
        <v>177</v>
      </c>
      <c r="K110" s="15" t="s">
        <v>37</v>
      </c>
      <c r="L110" s="15" t="s">
        <v>57</v>
      </c>
      <c r="M110" s="15" t="s">
        <v>40</v>
      </c>
      <c r="N110" s="13" t="s">
        <v>69</v>
      </c>
      <c r="O110" s="14">
        <v>43122</v>
      </c>
      <c r="P110" s="13" t="s">
        <v>179</v>
      </c>
      <c r="Q110" s="14">
        <v>43171</v>
      </c>
      <c r="R110" s="12">
        <v>469.2</v>
      </c>
      <c r="S110" s="16" t="s">
        <v>91</v>
      </c>
      <c r="T110" s="16"/>
      <c r="U110" s="12">
        <f t="shared" si="2"/>
        <v>469.2</v>
      </c>
      <c r="V110" s="12">
        <f>IF('Détail Achats'!$S110="DA",'Détail Achats'!$U110*19%,0)</f>
        <v>89.147999999999996</v>
      </c>
      <c r="W110" s="12">
        <f t="shared" si="3"/>
        <v>558.34799999999996</v>
      </c>
      <c r="X110" s="14">
        <f>IF('Détail Achats'!$Q110&lt;&gt;"",'Détail Achats'!$Q110+30,"")</f>
        <v>43201</v>
      </c>
    </row>
    <row r="111" spans="1:24" hidden="1" x14ac:dyDescent="0.25">
      <c r="A111" s="47"/>
      <c r="B111" s="23" t="s">
        <v>66</v>
      </c>
      <c r="C111" s="19" t="s">
        <v>79</v>
      </c>
      <c r="D111" s="20">
        <v>2</v>
      </c>
      <c r="E111" s="20"/>
      <c r="F111" s="24">
        <v>2</v>
      </c>
      <c r="G111" s="22">
        <v>43110</v>
      </c>
      <c r="H111" s="21" t="s">
        <v>174</v>
      </c>
      <c r="I111" s="22">
        <v>43122</v>
      </c>
      <c r="J111" s="23" t="s">
        <v>177</v>
      </c>
      <c r="K111" s="23" t="s">
        <v>37</v>
      </c>
      <c r="L111" s="23" t="s">
        <v>57</v>
      </c>
      <c r="M111" s="23" t="s">
        <v>40</v>
      </c>
      <c r="N111" s="21" t="s">
        <v>69</v>
      </c>
      <c r="O111" s="22">
        <v>43122</v>
      </c>
      <c r="P111" s="21" t="s">
        <v>179</v>
      </c>
      <c r="Q111" s="22">
        <v>43171</v>
      </c>
      <c r="R111" s="20">
        <v>1952</v>
      </c>
      <c r="S111" s="24" t="s">
        <v>91</v>
      </c>
      <c r="T111" s="24"/>
      <c r="U111" s="20">
        <f t="shared" si="2"/>
        <v>3904</v>
      </c>
      <c r="V111" s="20">
        <f>IF('Détail Achats'!$S111="DA",'Détail Achats'!$U111*19%,0)</f>
        <v>741.76</v>
      </c>
      <c r="W111" s="20">
        <f t="shared" si="3"/>
        <v>4645.76</v>
      </c>
      <c r="X111" s="22">
        <f>IF('Détail Achats'!$Q111&lt;&gt;"",'Détail Achats'!$Q111+30,"")</f>
        <v>43201</v>
      </c>
    </row>
    <row r="112" spans="1:24" hidden="1" x14ac:dyDescent="0.25">
      <c r="A112" s="46"/>
      <c r="B112" s="15" t="s">
        <v>67</v>
      </c>
      <c r="C112" s="11" t="s">
        <v>79</v>
      </c>
      <c r="D112" s="12">
        <v>2</v>
      </c>
      <c r="E112" s="12"/>
      <c r="F112" s="16">
        <v>2</v>
      </c>
      <c r="G112" s="14">
        <v>43110</v>
      </c>
      <c r="H112" s="13" t="s">
        <v>174</v>
      </c>
      <c r="I112" s="14">
        <v>43122</v>
      </c>
      <c r="J112" s="15" t="s">
        <v>177</v>
      </c>
      <c r="K112" s="15" t="s">
        <v>37</v>
      </c>
      <c r="L112" s="15" t="s">
        <v>57</v>
      </c>
      <c r="M112" s="15" t="s">
        <v>40</v>
      </c>
      <c r="N112" s="13" t="s">
        <v>69</v>
      </c>
      <c r="O112" s="14">
        <v>43122</v>
      </c>
      <c r="P112" s="13" t="s">
        <v>179</v>
      </c>
      <c r="Q112" s="14">
        <v>43171</v>
      </c>
      <c r="R112" s="12">
        <v>3640</v>
      </c>
      <c r="S112" s="16" t="s">
        <v>91</v>
      </c>
      <c r="T112" s="16"/>
      <c r="U112" s="12">
        <f t="shared" si="2"/>
        <v>7280</v>
      </c>
      <c r="V112" s="12">
        <f>IF('Détail Achats'!$S112="DA",'Détail Achats'!$U112*19%,0)</f>
        <v>1383.2</v>
      </c>
      <c r="W112" s="12">
        <f t="shared" si="3"/>
        <v>8663.2000000000007</v>
      </c>
      <c r="X112" s="14">
        <f>IF('Détail Achats'!$Q112&lt;&gt;"",'Détail Achats'!$Q112+30,"")</f>
        <v>43201</v>
      </c>
    </row>
    <row r="113" spans="1:24" hidden="1" x14ac:dyDescent="0.25">
      <c r="A113" s="47"/>
      <c r="B113" s="23" t="s">
        <v>164</v>
      </c>
      <c r="C113" s="19" t="s">
        <v>79</v>
      </c>
      <c r="D113" s="20">
        <v>2</v>
      </c>
      <c r="E113" s="20"/>
      <c r="F113" s="24">
        <v>2</v>
      </c>
      <c r="G113" s="22">
        <v>43110</v>
      </c>
      <c r="H113" s="21" t="s">
        <v>174</v>
      </c>
      <c r="I113" s="22">
        <v>43122</v>
      </c>
      <c r="J113" s="23" t="s">
        <v>177</v>
      </c>
      <c r="K113" s="23" t="s">
        <v>37</v>
      </c>
      <c r="L113" s="23" t="s">
        <v>57</v>
      </c>
      <c r="M113" s="23" t="s">
        <v>40</v>
      </c>
      <c r="N113" s="21" t="s">
        <v>69</v>
      </c>
      <c r="O113" s="22">
        <v>43122</v>
      </c>
      <c r="P113" s="21" t="s">
        <v>179</v>
      </c>
      <c r="Q113" s="22">
        <v>43171</v>
      </c>
      <c r="R113" s="20">
        <v>3904</v>
      </c>
      <c r="S113" s="24" t="s">
        <v>91</v>
      </c>
      <c r="T113" s="24"/>
      <c r="U113" s="20">
        <f t="shared" si="2"/>
        <v>7808</v>
      </c>
      <c r="V113" s="20">
        <f>IF('Détail Achats'!$S113="DA",'Détail Achats'!$U113*19%,0)</f>
        <v>1483.52</v>
      </c>
      <c r="W113" s="20">
        <f t="shared" si="3"/>
        <v>9291.52</v>
      </c>
      <c r="X113" s="22">
        <f>IF('Détail Achats'!$Q113&lt;&gt;"",'Détail Achats'!$Q113+30,"")</f>
        <v>43201</v>
      </c>
    </row>
    <row r="114" spans="1:24" hidden="1" x14ac:dyDescent="0.25">
      <c r="A114" s="46"/>
      <c r="B114" s="15" t="s">
        <v>165</v>
      </c>
      <c r="C114" s="11" t="s">
        <v>79</v>
      </c>
      <c r="D114" s="12">
        <v>200</v>
      </c>
      <c r="E114" s="12"/>
      <c r="F114" s="16">
        <v>200</v>
      </c>
      <c r="G114" s="14">
        <v>43145</v>
      </c>
      <c r="H114" s="13" t="s">
        <v>175</v>
      </c>
      <c r="I114" s="14">
        <v>43149</v>
      </c>
      <c r="J114" s="15" t="s">
        <v>177</v>
      </c>
      <c r="K114" s="15" t="s">
        <v>37</v>
      </c>
      <c r="L114" s="15" t="s">
        <v>57</v>
      </c>
      <c r="M114" s="15" t="s">
        <v>40</v>
      </c>
      <c r="N114" s="13" t="s">
        <v>178</v>
      </c>
      <c r="O114" s="14">
        <v>43149</v>
      </c>
      <c r="P114" s="13" t="s">
        <v>179</v>
      </c>
      <c r="Q114" s="14">
        <v>43171</v>
      </c>
      <c r="R114" s="12">
        <v>166.8</v>
      </c>
      <c r="S114" s="16" t="s">
        <v>91</v>
      </c>
      <c r="T114" s="16"/>
      <c r="U114" s="12">
        <f t="shared" si="2"/>
        <v>33360</v>
      </c>
      <c r="V114" s="12">
        <f>IF('Détail Achats'!$S114="DA",'Détail Achats'!$U114*19%,0)</f>
        <v>6338.4</v>
      </c>
      <c r="W114" s="12">
        <f t="shared" si="3"/>
        <v>39698.400000000001</v>
      </c>
      <c r="X114" s="14">
        <f>IF('Détail Achats'!$Q114&lt;&gt;"",'Détail Achats'!$Q114+30,"")</f>
        <v>43201</v>
      </c>
    </row>
    <row r="115" spans="1:24" hidden="1" x14ac:dyDescent="0.25">
      <c r="A115" s="47"/>
      <c r="B115" s="23" t="s">
        <v>166</v>
      </c>
      <c r="C115" s="19" t="s">
        <v>79</v>
      </c>
      <c r="D115" s="20">
        <v>36</v>
      </c>
      <c r="E115" s="20"/>
      <c r="F115" s="24">
        <v>36</v>
      </c>
      <c r="G115" s="22">
        <v>43145</v>
      </c>
      <c r="H115" s="21" t="s">
        <v>175</v>
      </c>
      <c r="I115" s="22">
        <v>43149</v>
      </c>
      <c r="J115" s="23" t="s">
        <v>177</v>
      </c>
      <c r="K115" s="23" t="s">
        <v>37</v>
      </c>
      <c r="L115" s="23" t="s">
        <v>57</v>
      </c>
      <c r="M115" s="23" t="s">
        <v>40</v>
      </c>
      <c r="N115" s="21" t="s">
        <v>178</v>
      </c>
      <c r="O115" s="22">
        <v>43149</v>
      </c>
      <c r="P115" s="21" t="s">
        <v>179</v>
      </c>
      <c r="Q115" s="22">
        <v>43171</v>
      </c>
      <c r="R115" s="20">
        <v>273.60000000000002</v>
      </c>
      <c r="S115" s="24" t="s">
        <v>91</v>
      </c>
      <c r="T115" s="24"/>
      <c r="U115" s="20">
        <f t="shared" si="2"/>
        <v>9849.6</v>
      </c>
      <c r="V115" s="20">
        <f>IF('Détail Achats'!$S115="DA",'Détail Achats'!$U115*19%,0)</f>
        <v>1871.424</v>
      </c>
      <c r="W115" s="20">
        <f t="shared" si="3"/>
        <v>11721.024000000001</v>
      </c>
      <c r="X115" s="22">
        <f>IF('Détail Achats'!$Q115&lt;&gt;"",'Détail Achats'!$Q115+30,"")</f>
        <v>43201</v>
      </c>
    </row>
    <row r="116" spans="1:24" hidden="1" x14ac:dyDescent="0.25">
      <c r="A116" s="46"/>
      <c r="B116" s="15" t="s">
        <v>167</v>
      </c>
      <c r="C116" s="11" t="s">
        <v>79</v>
      </c>
      <c r="D116" s="12">
        <v>100</v>
      </c>
      <c r="E116" s="12"/>
      <c r="F116" s="16">
        <v>100</v>
      </c>
      <c r="G116" s="14">
        <v>43145</v>
      </c>
      <c r="H116" s="13" t="s">
        <v>176</v>
      </c>
      <c r="I116" s="14">
        <v>43153</v>
      </c>
      <c r="J116" s="15" t="s">
        <v>177</v>
      </c>
      <c r="K116" s="15" t="s">
        <v>37</v>
      </c>
      <c r="L116" s="15" t="s">
        <v>57</v>
      </c>
      <c r="M116" s="15" t="s">
        <v>40</v>
      </c>
      <c r="N116" s="13" t="s">
        <v>39</v>
      </c>
      <c r="O116" s="14">
        <v>43153</v>
      </c>
      <c r="P116" s="13" t="s">
        <v>179</v>
      </c>
      <c r="Q116" s="14">
        <v>43171</v>
      </c>
      <c r="R116" s="12">
        <v>180</v>
      </c>
      <c r="S116" s="16" t="s">
        <v>91</v>
      </c>
      <c r="T116" s="16"/>
      <c r="U116" s="12">
        <f t="shared" si="2"/>
        <v>18000</v>
      </c>
      <c r="V116" s="12">
        <f>IF('Détail Achats'!$S116="DA",'Détail Achats'!$U116*19%,0)</f>
        <v>3420</v>
      </c>
      <c r="W116" s="12">
        <f t="shared" si="3"/>
        <v>21420</v>
      </c>
      <c r="X116" s="14">
        <f>IF('Détail Achats'!$Q116&lt;&gt;"",'Détail Achats'!$Q116+30,"")</f>
        <v>43201</v>
      </c>
    </row>
    <row r="117" spans="1:24" hidden="1" x14ac:dyDescent="0.25">
      <c r="A117" s="47"/>
      <c r="B117" s="23" t="s">
        <v>168</v>
      </c>
      <c r="C117" s="19" t="s">
        <v>79</v>
      </c>
      <c r="D117" s="20">
        <v>100</v>
      </c>
      <c r="E117" s="20"/>
      <c r="F117" s="24">
        <v>100</v>
      </c>
      <c r="G117" s="22">
        <v>43145</v>
      </c>
      <c r="H117" s="21" t="s">
        <v>176</v>
      </c>
      <c r="I117" s="22">
        <v>43153</v>
      </c>
      <c r="J117" s="23" t="s">
        <v>177</v>
      </c>
      <c r="K117" s="23" t="s">
        <v>37</v>
      </c>
      <c r="L117" s="23" t="s">
        <v>57</v>
      </c>
      <c r="M117" s="23" t="s">
        <v>40</v>
      </c>
      <c r="N117" s="21" t="s">
        <v>39</v>
      </c>
      <c r="O117" s="22">
        <v>43153</v>
      </c>
      <c r="P117" s="21" t="s">
        <v>179</v>
      </c>
      <c r="Q117" s="22">
        <v>43171</v>
      </c>
      <c r="R117" s="20">
        <v>190.8</v>
      </c>
      <c r="S117" s="24" t="s">
        <v>91</v>
      </c>
      <c r="T117" s="24"/>
      <c r="U117" s="20">
        <f t="shared" si="2"/>
        <v>19080</v>
      </c>
      <c r="V117" s="20">
        <f>IF('Détail Achats'!$S117="DA",'Détail Achats'!$U117*19%,0)</f>
        <v>3625.2</v>
      </c>
      <c r="W117" s="20">
        <f t="shared" si="3"/>
        <v>22705.200000000001</v>
      </c>
      <c r="X117" s="22">
        <f>IF('Détail Achats'!$Q117&lt;&gt;"",'Détail Achats'!$Q117+30,"")</f>
        <v>43201</v>
      </c>
    </row>
    <row r="118" spans="1:24" hidden="1" x14ac:dyDescent="0.25">
      <c r="A118" s="46"/>
      <c r="B118" s="15" t="s">
        <v>169</v>
      </c>
      <c r="C118" s="11" t="s">
        <v>79</v>
      </c>
      <c r="D118" s="12">
        <v>50</v>
      </c>
      <c r="E118" s="12"/>
      <c r="F118" s="16">
        <v>50</v>
      </c>
      <c r="G118" s="14">
        <v>43145</v>
      </c>
      <c r="H118" s="13" t="s">
        <v>176</v>
      </c>
      <c r="I118" s="14">
        <v>43153</v>
      </c>
      <c r="J118" s="15" t="s">
        <v>177</v>
      </c>
      <c r="K118" s="15" t="s">
        <v>37</v>
      </c>
      <c r="L118" s="15" t="s">
        <v>57</v>
      </c>
      <c r="M118" s="15" t="s">
        <v>40</v>
      </c>
      <c r="N118" s="13" t="s">
        <v>39</v>
      </c>
      <c r="O118" s="14">
        <v>43153</v>
      </c>
      <c r="P118" s="13" t="s">
        <v>179</v>
      </c>
      <c r="Q118" s="14">
        <v>43171</v>
      </c>
      <c r="R118" s="12">
        <v>195.6</v>
      </c>
      <c r="S118" s="16" t="s">
        <v>91</v>
      </c>
      <c r="T118" s="16"/>
      <c r="U118" s="12">
        <f t="shared" si="2"/>
        <v>9780</v>
      </c>
      <c r="V118" s="12">
        <f>IF('Détail Achats'!$S118="DA",'Détail Achats'!$U118*19%,0)</f>
        <v>1858.2</v>
      </c>
      <c r="W118" s="12">
        <f t="shared" si="3"/>
        <v>11638.2</v>
      </c>
      <c r="X118" s="14">
        <f>IF('Détail Achats'!$Q118&lt;&gt;"",'Détail Achats'!$Q118+30,"")</f>
        <v>43201</v>
      </c>
    </row>
    <row r="119" spans="1:24" hidden="1" x14ac:dyDescent="0.25">
      <c r="A119" s="47"/>
      <c r="B119" s="23" t="s">
        <v>170</v>
      </c>
      <c r="C119" s="19" t="s">
        <v>79</v>
      </c>
      <c r="D119" s="20">
        <v>50</v>
      </c>
      <c r="E119" s="20"/>
      <c r="F119" s="24">
        <v>50</v>
      </c>
      <c r="G119" s="22">
        <v>43145</v>
      </c>
      <c r="H119" s="21" t="s">
        <v>176</v>
      </c>
      <c r="I119" s="22">
        <v>43153</v>
      </c>
      <c r="J119" s="23" t="s">
        <v>177</v>
      </c>
      <c r="K119" s="23" t="s">
        <v>37</v>
      </c>
      <c r="L119" s="23" t="s">
        <v>57</v>
      </c>
      <c r="M119" s="23" t="s">
        <v>40</v>
      </c>
      <c r="N119" s="21" t="s">
        <v>39</v>
      </c>
      <c r="O119" s="22">
        <v>43153</v>
      </c>
      <c r="P119" s="21" t="s">
        <v>179</v>
      </c>
      <c r="Q119" s="22">
        <v>43171</v>
      </c>
      <c r="R119" s="20">
        <v>206.25</v>
      </c>
      <c r="S119" s="24" t="s">
        <v>91</v>
      </c>
      <c r="T119" s="24"/>
      <c r="U119" s="20">
        <f t="shared" si="2"/>
        <v>10312.5</v>
      </c>
      <c r="V119" s="20">
        <f>IF('Détail Achats'!$S119="DA",'Détail Achats'!$U119*19%,0)</f>
        <v>1959.375</v>
      </c>
      <c r="W119" s="20">
        <f t="shared" si="3"/>
        <v>12271.875</v>
      </c>
      <c r="X119" s="22">
        <f>IF('Détail Achats'!$Q119&lt;&gt;"",'Détail Achats'!$Q119+30,"")</f>
        <v>43201</v>
      </c>
    </row>
    <row r="120" spans="1:24" hidden="1" x14ac:dyDescent="0.25">
      <c r="A120" s="46"/>
      <c r="B120" s="15" t="s">
        <v>171</v>
      </c>
      <c r="C120" s="11" t="s">
        <v>79</v>
      </c>
      <c r="D120" s="12">
        <v>30</v>
      </c>
      <c r="E120" s="12"/>
      <c r="F120" s="16">
        <v>30</v>
      </c>
      <c r="G120" s="14">
        <v>43145</v>
      </c>
      <c r="H120" s="13" t="s">
        <v>176</v>
      </c>
      <c r="I120" s="14">
        <v>43153</v>
      </c>
      <c r="J120" s="15" t="s">
        <v>177</v>
      </c>
      <c r="K120" s="15" t="s">
        <v>37</v>
      </c>
      <c r="L120" s="15" t="s">
        <v>57</v>
      </c>
      <c r="M120" s="15" t="s">
        <v>40</v>
      </c>
      <c r="N120" s="13" t="s">
        <v>39</v>
      </c>
      <c r="O120" s="14">
        <v>43153</v>
      </c>
      <c r="P120" s="13" t="s">
        <v>179</v>
      </c>
      <c r="Q120" s="14">
        <v>43171</v>
      </c>
      <c r="R120" s="12">
        <v>312</v>
      </c>
      <c r="S120" s="16" t="s">
        <v>91</v>
      </c>
      <c r="T120" s="16"/>
      <c r="U120" s="12">
        <f t="shared" si="2"/>
        <v>9360</v>
      </c>
      <c r="V120" s="12">
        <f>IF('Détail Achats'!$S120="DA",'Détail Achats'!$U120*19%,0)</f>
        <v>1778.4</v>
      </c>
      <c r="W120" s="12">
        <f t="shared" si="3"/>
        <v>11138.4</v>
      </c>
      <c r="X120" s="14">
        <f>IF('Détail Achats'!$Q120&lt;&gt;"",'Détail Achats'!$Q120+30,"")</f>
        <v>43201</v>
      </c>
    </row>
    <row r="121" spans="1:24" hidden="1" x14ac:dyDescent="0.25">
      <c r="A121" s="47"/>
      <c r="B121" s="23" t="s">
        <v>172</v>
      </c>
      <c r="C121" s="19" t="s">
        <v>79</v>
      </c>
      <c r="D121" s="20">
        <v>100</v>
      </c>
      <c r="E121" s="20"/>
      <c r="F121" s="24">
        <v>100</v>
      </c>
      <c r="G121" s="22">
        <v>43145</v>
      </c>
      <c r="H121" s="21" t="s">
        <v>176</v>
      </c>
      <c r="I121" s="22">
        <v>43153</v>
      </c>
      <c r="J121" s="23" t="s">
        <v>177</v>
      </c>
      <c r="K121" s="23" t="s">
        <v>37</v>
      </c>
      <c r="L121" s="23" t="s">
        <v>57</v>
      </c>
      <c r="M121" s="23" t="s">
        <v>40</v>
      </c>
      <c r="N121" s="21" t="s">
        <v>39</v>
      </c>
      <c r="O121" s="22">
        <v>43153</v>
      </c>
      <c r="P121" s="21" t="s">
        <v>179</v>
      </c>
      <c r="Q121" s="22">
        <v>43171</v>
      </c>
      <c r="R121" s="20">
        <v>218.4</v>
      </c>
      <c r="S121" s="24" t="s">
        <v>91</v>
      </c>
      <c r="T121" s="24"/>
      <c r="U121" s="20">
        <f t="shared" si="2"/>
        <v>21840</v>
      </c>
      <c r="V121" s="20">
        <f>IF('Détail Achats'!$S121="DA",'Détail Achats'!$U121*19%,0)</f>
        <v>4149.6000000000004</v>
      </c>
      <c r="W121" s="20">
        <f t="shared" si="3"/>
        <v>25989.599999999999</v>
      </c>
      <c r="X121" s="22">
        <f>IF('Détail Achats'!$Q121&lt;&gt;"",'Détail Achats'!$Q121+30,"")</f>
        <v>43201</v>
      </c>
    </row>
    <row r="122" spans="1:24" hidden="1" x14ac:dyDescent="0.25">
      <c r="A122" s="46"/>
      <c r="B122" s="15" t="s">
        <v>173</v>
      </c>
      <c r="C122" s="11" t="s">
        <v>79</v>
      </c>
      <c r="D122" s="12">
        <v>100</v>
      </c>
      <c r="E122" s="12"/>
      <c r="F122" s="16">
        <v>100</v>
      </c>
      <c r="G122" s="14">
        <v>43145</v>
      </c>
      <c r="H122" s="13" t="s">
        <v>176</v>
      </c>
      <c r="I122" s="14">
        <v>43153</v>
      </c>
      <c r="J122" s="15" t="s">
        <v>177</v>
      </c>
      <c r="K122" s="15" t="s">
        <v>37</v>
      </c>
      <c r="L122" s="15" t="s">
        <v>57</v>
      </c>
      <c r="M122" s="15" t="s">
        <v>40</v>
      </c>
      <c r="N122" s="13" t="s">
        <v>39</v>
      </c>
      <c r="O122" s="14">
        <v>43153</v>
      </c>
      <c r="P122" s="13" t="s">
        <v>179</v>
      </c>
      <c r="Q122" s="14">
        <v>43171</v>
      </c>
      <c r="R122" s="12">
        <v>72</v>
      </c>
      <c r="S122" s="16" t="s">
        <v>91</v>
      </c>
      <c r="T122" s="16"/>
      <c r="U122" s="12">
        <f t="shared" si="2"/>
        <v>7200</v>
      </c>
      <c r="V122" s="12">
        <f>IF('Détail Achats'!$S122="DA",'Détail Achats'!$U122*19%,0)</f>
        <v>1368</v>
      </c>
      <c r="W122" s="12">
        <f t="shared" si="3"/>
        <v>8568</v>
      </c>
      <c r="X122" s="14">
        <f>IF('Détail Achats'!$Q122&lt;&gt;"",'Détail Achats'!$Q122+30,"")</f>
        <v>43201</v>
      </c>
    </row>
    <row r="123" spans="1:24" hidden="1" x14ac:dyDescent="0.25">
      <c r="A123" s="47"/>
      <c r="B123" s="23" t="s">
        <v>180</v>
      </c>
      <c r="C123" s="19" t="s">
        <v>79</v>
      </c>
      <c r="D123" s="20">
        <v>2</v>
      </c>
      <c r="E123" s="20"/>
      <c r="F123" s="21" t="s">
        <v>161</v>
      </c>
      <c r="G123" s="22"/>
      <c r="H123" s="21" t="s">
        <v>182</v>
      </c>
      <c r="I123" s="22">
        <v>43178</v>
      </c>
      <c r="J123" s="23" t="s">
        <v>177</v>
      </c>
      <c r="K123" s="23" t="s">
        <v>37</v>
      </c>
      <c r="L123" s="23" t="s">
        <v>56</v>
      </c>
      <c r="M123" s="23" t="s">
        <v>8</v>
      </c>
      <c r="N123" s="21" t="s">
        <v>181</v>
      </c>
      <c r="O123" s="22">
        <v>43178</v>
      </c>
      <c r="P123" s="21"/>
      <c r="Q123" s="22"/>
      <c r="R123" s="20">
        <v>3000</v>
      </c>
      <c r="S123" s="24" t="s">
        <v>91</v>
      </c>
      <c r="T123" s="24"/>
      <c r="U123" s="20">
        <f t="shared" si="2"/>
        <v>6000</v>
      </c>
      <c r="V123" s="20">
        <f>IF('Détail Achats'!$S123="DA",'Détail Achats'!$U123*19%,0)</f>
        <v>1140</v>
      </c>
      <c r="W123" s="20">
        <f t="shared" si="3"/>
        <v>7140</v>
      </c>
      <c r="X123" s="22" t="str">
        <f>IF('Détail Achats'!$Q123&lt;&gt;"",'Détail Achats'!$Q123+30,"")</f>
        <v/>
      </c>
    </row>
    <row r="124" spans="1:24" x14ac:dyDescent="0.25">
      <c r="A124" s="46"/>
      <c r="B124" s="15" t="s">
        <v>185</v>
      </c>
      <c r="C124" s="11" t="s">
        <v>83</v>
      </c>
      <c r="D124" s="12">
        <v>1</v>
      </c>
      <c r="E124" s="12"/>
      <c r="F124" s="13" t="s">
        <v>186</v>
      </c>
      <c r="G124" s="14">
        <v>43125</v>
      </c>
      <c r="H124" s="13" t="s">
        <v>187</v>
      </c>
      <c r="I124" s="14">
        <v>43178</v>
      </c>
      <c r="J124" s="15" t="s">
        <v>177</v>
      </c>
      <c r="K124" s="15" t="s">
        <v>83</v>
      </c>
      <c r="L124" s="15" t="s">
        <v>188</v>
      </c>
      <c r="M124" s="15" t="s">
        <v>189</v>
      </c>
      <c r="N124" s="13" t="s">
        <v>190</v>
      </c>
      <c r="O124" s="14">
        <v>43178</v>
      </c>
      <c r="P124" s="13" t="s">
        <v>307</v>
      </c>
      <c r="Q124" s="14">
        <v>43178</v>
      </c>
      <c r="R124" s="12">
        <v>18953.599999999999</v>
      </c>
      <c r="S124" s="16" t="s">
        <v>91</v>
      </c>
      <c r="T124" s="16"/>
      <c r="U124" s="12">
        <f t="shared" si="2"/>
        <v>18953.599999999999</v>
      </c>
      <c r="V124" s="12">
        <f>IF('Détail Achats'!$S124="DA",'Détail Achats'!$U124*19%,0)</f>
        <v>3601.1839999999997</v>
      </c>
      <c r="W124" s="12">
        <f t="shared" si="3"/>
        <v>22554.784</v>
      </c>
      <c r="X124" s="14">
        <f>IF('Détail Achats'!$Q124&lt;&gt;"",'Détail Achats'!$Q124+30,"")</f>
        <v>43208</v>
      </c>
    </row>
    <row r="125" spans="1:24" x14ac:dyDescent="0.25">
      <c r="A125" s="47"/>
      <c r="B125" s="23" t="s">
        <v>183</v>
      </c>
      <c r="C125" s="19" t="s">
        <v>83</v>
      </c>
      <c r="D125" s="20">
        <v>1</v>
      </c>
      <c r="E125" s="20"/>
      <c r="F125" s="21" t="s">
        <v>186</v>
      </c>
      <c r="G125" s="22">
        <v>43125</v>
      </c>
      <c r="H125" s="21" t="s">
        <v>187</v>
      </c>
      <c r="I125" s="22">
        <v>43178</v>
      </c>
      <c r="J125" s="23" t="s">
        <v>177</v>
      </c>
      <c r="K125" s="23" t="s">
        <v>83</v>
      </c>
      <c r="L125" s="23" t="s">
        <v>188</v>
      </c>
      <c r="M125" s="23" t="s">
        <v>189</v>
      </c>
      <c r="N125" s="21" t="s">
        <v>190</v>
      </c>
      <c r="O125" s="22">
        <v>43178</v>
      </c>
      <c r="P125" s="21" t="s">
        <v>307</v>
      </c>
      <c r="Q125" s="22">
        <v>43178</v>
      </c>
      <c r="R125" s="20">
        <v>72030.13</v>
      </c>
      <c r="S125" s="24" t="s">
        <v>91</v>
      </c>
      <c r="T125" s="24"/>
      <c r="U125" s="20">
        <f t="shared" si="2"/>
        <v>72030.13</v>
      </c>
      <c r="V125" s="20">
        <f>IF('Détail Achats'!$S125="DA",'Détail Achats'!$U125*19%,0)</f>
        <v>13685.724700000001</v>
      </c>
      <c r="W125" s="20">
        <f t="shared" si="3"/>
        <v>85715.854700000011</v>
      </c>
      <c r="X125" s="22">
        <f>IF('Détail Achats'!$Q125&lt;&gt;"",'Détail Achats'!$Q125+30,"")</f>
        <v>43208</v>
      </c>
    </row>
    <row r="126" spans="1:24" x14ac:dyDescent="0.25">
      <c r="A126" s="46"/>
      <c r="B126" s="15" t="s">
        <v>184</v>
      </c>
      <c r="C126" s="11" t="s">
        <v>83</v>
      </c>
      <c r="D126" s="12">
        <v>1</v>
      </c>
      <c r="E126" s="12"/>
      <c r="F126" s="13" t="s">
        <v>186</v>
      </c>
      <c r="G126" s="14">
        <v>43125</v>
      </c>
      <c r="H126" s="13" t="s">
        <v>187</v>
      </c>
      <c r="I126" s="14">
        <v>43178</v>
      </c>
      <c r="J126" s="15" t="s">
        <v>177</v>
      </c>
      <c r="K126" s="15" t="s">
        <v>83</v>
      </c>
      <c r="L126" s="15" t="s">
        <v>188</v>
      </c>
      <c r="M126" s="15" t="s">
        <v>189</v>
      </c>
      <c r="N126" s="13" t="s">
        <v>190</v>
      </c>
      <c r="O126" s="14">
        <v>43178</v>
      </c>
      <c r="P126" s="13" t="s">
        <v>307</v>
      </c>
      <c r="Q126" s="14">
        <v>43178</v>
      </c>
      <c r="R126" s="12">
        <v>73362.880000000005</v>
      </c>
      <c r="S126" s="16" t="s">
        <v>91</v>
      </c>
      <c r="T126" s="16"/>
      <c r="U126" s="12">
        <f t="shared" si="2"/>
        <v>73362.880000000005</v>
      </c>
      <c r="V126" s="12">
        <f>IF('Détail Achats'!$S126="DA",'Détail Achats'!$U126*19%,0)</f>
        <v>13938.947200000001</v>
      </c>
      <c r="W126" s="12">
        <f t="shared" si="3"/>
        <v>87301.8272</v>
      </c>
      <c r="X126" s="14">
        <f>IF('Détail Achats'!$Q126&lt;&gt;"",'Détail Achats'!$Q126+30,"")</f>
        <v>43208</v>
      </c>
    </row>
    <row r="127" spans="1:24" hidden="1" x14ac:dyDescent="0.25">
      <c r="A127" s="47"/>
      <c r="B127" s="23" t="s">
        <v>191</v>
      </c>
      <c r="C127" s="19" t="s">
        <v>83</v>
      </c>
      <c r="D127" s="20">
        <v>2</v>
      </c>
      <c r="E127" s="20"/>
      <c r="F127" s="21" t="s">
        <v>194</v>
      </c>
      <c r="G127" s="22">
        <v>43177</v>
      </c>
      <c r="H127" s="21" t="s">
        <v>195</v>
      </c>
      <c r="I127" s="22">
        <v>43178</v>
      </c>
      <c r="J127" s="23" t="s">
        <v>177</v>
      </c>
      <c r="K127" s="23" t="s">
        <v>83</v>
      </c>
      <c r="L127" s="23" t="s">
        <v>76</v>
      </c>
      <c r="M127" s="23" t="s">
        <v>158</v>
      </c>
      <c r="N127" s="21" t="s">
        <v>196</v>
      </c>
      <c r="O127" s="22">
        <v>43178</v>
      </c>
      <c r="P127" s="21" t="s">
        <v>159</v>
      </c>
      <c r="Q127" s="22">
        <v>43178</v>
      </c>
      <c r="R127" s="20">
        <v>2000</v>
      </c>
      <c r="S127" s="24" t="s">
        <v>91</v>
      </c>
      <c r="T127" s="24"/>
      <c r="U127" s="20">
        <f t="shared" si="2"/>
        <v>4000</v>
      </c>
      <c r="V127" s="20">
        <f>IF('Détail Achats'!$S127="DA",'Détail Achats'!$U127*19%,0)</f>
        <v>760</v>
      </c>
      <c r="W127" s="20">
        <f t="shared" si="3"/>
        <v>4760</v>
      </c>
      <c r="X127" s="22">
        <f>IF('Détail Achats'!$Q127&lt;&gt;"",'Détail Achats'!$Q127+30,"")</f>
        <v>43208</v>
      </c>
    </row>
    <row r="128" spans="1:24" hidden="1" x14ac:dyDescent="0.25">
      <c r="A128" s="46"/>
      <c r="B128" s="15" t="s">
        <v>192</v>
      </c>
      <c r="C128" s="11" t="s">
        <v>83</v>
      </c>
      <c r="D128" s="12">
        <v>3</v>
      </c>
      <c r="E128" s="12"/>
      <c r="F128" s="13" t="s">
        <v>194</v>
      </c>
      <c r="G128" s="14">
        <v>43177</v>
      </c>
      <c r="H128" s="13" t="s">
        <v>195</v>
      </c>
      <c r="I128" s="14">
        <v>43178</v>
      </c>
      <c r="J128" s="15" t="s">
        <v>177</v>
      </c>
      <c r="K128" s="15" t="s">
        <v>83</v>
      </c>
      <c r="L128" s="15" t="s">
        <v>76</v>
      </c>
      <c r="M128" s="15" t="s">
        <v>158</v>
      </c>
      <c r="N128" s="13" t="s">
        <v>196</v>
      </c>
      <c r="O128" s="14">
        <v>43178</v>
      </c>
      <c r="P128" s="13" t="s">
        <v>159</v>
      </c>
      <c r="Q128" s="14">
        <v>43178</v>
      </c>
      <c r="R128" s="12">
        <v>9000</v>
      </c>
      <c r="S128" s="16" t="s">
        <v>91</v>
      </c>
      <c r="T128" s="16"/>
      <c r="U128" s="12">
        <f t="shared" si="2"/>
        <v>27000</v>
      </c>
      <c r="V128" s="12">
        <f>IF('Détail Achats'!$S128="DA",'Détail Achats'!$U128*19%,0)</f>
        <v>5130</v>
      </c>
      <c r="W128" s="12">
        <f t="shared" si="3"/>
        <v>32130</v>
      </c>
      <c r="X128" s="14">
        <f>IF('Détail Achats'!$Q128&lt;&gt;"",'Détail Achats'!$Q128+30,"")</f>
        <v>43208</v>
      </c>
    </row>
    <row r="129" spans="1:24" hidden="1" x14ac:dyDescent="0.25">
      <c r="A129" s="47"/>
      <c r="B129" s="23" t="s">
        <v>193</v>
      </c>
      <c r="C129" s="19" t="s">
        <v>83</v>
      </c>
      <c r="D129" s="20">
        <v>24</v>
      </c>
      <c r="E129" s="20"/>
      <c r="F129" s="21" t="s">
        <v>194</v>
      </c>
      <c r="G129" s="22">
        <v>43177</v>
      </c>
      <c r="H129" s="21" t="s">
        <v>195</v>
      </c>
      <c r="I129" s="22">
        <v>43178</v>
      </c>
      <c r="J129" s="23" t="s">
        <v>177</v>
      </c>
      <c r="K129" s="23" t="s">
        <v>83</v>
      </c>
      <c r="L129" s="23" t="s">
        <v>76</v>
      </c>
      <c r="M129" s="23" t="s">
        <v>158</v>
      </c>
      <c r="N129" s="21" t="s">
        <v>196</v>
      </c>
      <c r="O129" s="22">
        <v>43178</v>
      </c>
      <c r="P129" s="21" t="s">
        <v>159</v>
      </c>
      <c r="Q129" s="22">
        <v>43178</v>
      </c>
      <c r="R129" s="20">
        <v>3100</v>
      </c>
      <c r="S129" s="24" t="s">
        <v>91</v>
      </c>
      <c r="T129" s="24"/>
      <c r="U129" s="20">
        <f t="shared" si="2"/>
        <v>74400</v>
      </c>
      <c r="V129" s="20">
        <f>IF('Détail Achats'!$S129="DA",'Détail Achats'!$U129*19%,0)</f>
        <v>14136</v>
      </c>
      <c r="W129" s="20">
        <f t="shared" si="3"/>
        <v>88536</v>
      </c>
      <c r="X129" s="22">
        <f>IF('Détail Achats'!$Q129&lt;&gt;"",'Détail Achats'!$Q129+30,"")</f>
        <v>43208</v>
      </c>
    </row>
    <row r="130" spans="1:24" hidden="1" x14ac:dyDescent="0.25">
      <c r="A130" s="46"/>
      <c r="B130" s="15" t="s">
        <v>197</v>
      </c>
      <c r="C130" s="11" t="s">
        <v>79</v>
      </c>
      <c r="D130" s="12">
        <v>1</v>
      </c>
      <c r="E130" s="12"/>
      <c r="F130" s="13" t="s">
        <v>161</v>
      </c>
      <c r="G130" s="14" t="s">
        <v>161</v>
      </c>
      <c r="H130" s="13" t="s">
        <v>198</v>
      </c>
      <c r="I130" s="14">
        <v>43173</v>
      </c>
      <c r="J130" s="15" t="s">
        <v>177</v>
      </c>
      <c r="K130" s="15" t="s">
        <v>37</v>
      </c>
      <c r="L130" s="15" t="s">
        <v>199</v>
      </c>
      <c r="M130" s="15" t="s">
        <v>200</v>
      </c>
      <c r="N130" s="13" t="s">
        <v>201</v>
      </c>
      <c r="O130" s="14">
        <v>43173</v>
      </c>
      <c r="P130" s="13" t="s">
        <v>202</v>
      </c>
      <c r="Q130" s="14">
        <v>43173</v>
      </c>
      <c r="R130" s="12">
        <v>38000</v>
      </c>
      <c r="S130" s="16" t="s">
        <v>91</v>
      </c>
      <c r="T130" s="16"/>
      <c r="U130" s="12">
        <f t="shared" ref="U130:U139" si="4">R130*D130</f>
        <v>38000</v>
      </c>
      <c r="V130" s="12">
        <f>IF('Détail Achats'!$S130="DA",'Détail Achats'!$U130*19%,0)</f>
        <v>7220</v>
      </c>
      <c r="W130" s="12">
        <f t="shared" ref="W130:W139" si="5">V130+U130</f>
        <v>45220</v>
      </c>
      <c r="X130" s="14">
        <f>IF('Détail Achats'!$Q130&lt;&gt;"",'Détail Achats'!$Q130+30,"")</f>
        <v>43203</v>
      </c>
    </row>
    <row r="131" spans="1:24" hidden="1" x14ac:dyDescent="0.25">
      <c r="A131" s="47"/>
      <c r="B131" s="23" t="s">
        <v>203</v>
      </c>
      <c r="C131" s="19" t="s">
        <v>79</v>
      </c>
      <c r="D131" s="20">
        <v>1</v>
      </c>
      <c r="E131" s="20"/>
      <c r="F131" s="21" t="s">
        <v>161</v>
      </c>
      <c r="G131" s="22" t="s">
        <v>161</v>
      </c>
      <c r="H131" s="21" t="s">
        <v>205</v>
      </c>
      <c r="I131" s="22">
        <v>43173</v>
      </c>
      <c r="J131" s="23" t="s">
        <v>177</v>
      </c>
      <c r="K131" s="23" t="s">
        <v>37</v>
      </c>
      <c r="L131" s="23" t="s">
        <v>199</v>
      </c>
      <c r="M131" s="23" t="s">
        <v>12</v>
      </c>
      <c r="N131" s="21" t="s">
        <v>206</v>
      </c>
      <c r="O131" s="22">
        <v>43173</v>
      </c>
      <c r="P131" s="21" t="s">
        <v>207</v>
      </c>
      <c r="Q131" s="22">
        <v>43173</v>
      </c>
      <c r="R131" s="20">
        <v>3070</v>
      </c>
      <c r="S131" s="24" t="s">
        <v>91</v>
      </c>
      <c r="T131" s="24"/>
      <c r="U131" s="20">
        <f t="shared" si="4"/>
        <v>3070</v>
      </c>
      <c r="V131" s="20">
        <f>IF('Détail Achats'!$S131="DA",'Détail Achats'!$U131*19%,0)</f>
        <v>583.29999999999995</v>
      </c>
      <c r="W131" s="20">
        <f t="shared" si="5"/>
        <v>3653.3</v>
      </c>
      <c r="X131" s="22">
        <f>IF('Détail Achats'!$Q131&lt;&gt;"",'Détail Achats'!$Q131+30,"")</f>
        <v>43203</v>
      </c>
    </row>
    <row r="132" spans="1:24" hidden="1" x14ac:dyDescent="0.25">
      <c r="A132" s="46"/>
      <c r="B132" s="15" t="s">
        <v>204</v>
      </c>
      <c r="C132" s="11" t="s">
        <v>79</v>
      </c>
      <c r="D132" s="12">
        <v>1</v>
      </c>
      <c r="E132" s="12"/>
      <c r="F132" s="13" t="s">
        <v>161</v>
      </c>
      <c r="G132" s="14" t="s">
        <v>161</v>
      </c>
      <c r="H132" s="13" t="s">
        <v>205</v>
      </c>
      <c r="I132" s="14">
        <v>43173</v>
      </c>
      <c r="J132" s="15" t="s">
        <v>177</v>
      </c>
      <c r="K132" s="15" t="s">
        <v>37</v>
      </c>
      <c r="L132" s="15" t="s">
        <v>199</v>
      </c>
      <c r="M132" s="15" t="s">
        <v>12</v>
      </c>
      <c r="N132" s="13" t="s">
        <v>206</v>
      </c>
      <c r="O132" s="14">
        <v>43173</v>
      </c>
      <c r="P132" s="13" t="s">
        <v>207</v>
      </c>
      <c r="Q132" s="14">
        <v>43173</v>
      </c>
      <c r="R132" s="12">
        <v>2710</v>
      </c>
      <c r="S132" s="16" t="s">
        <v>91</v>
      </c>
      <c r="T132" s="16"/>
      <c r="U132" s="12">
        <f t="shared" si="4"/>
        <v>2710</v>
      </c>
      <c r="V132" s="12">
        <f>IF('Détail Achats'!$S132="DA",'Détail Achats'!$U132*19%,0)</f>
        <v>514.9</v>
      </c>
      <c r="W132" s="12">
        <f t="shared" si="5"/>
        <v>3224.9</v>
      </c>
      <c r="X132" s="14">
        <f>IF('Détail Achats'!$Q132&lt;&gt;"",'Détail Achats'!$Q132+30,"")</f>
        <v>43203</v>
      </c>
    </row>
    <row r="133" spans="1:24" hidden="1" x14ac:dyDescent="0.25">
      <c r="A133" s="47"/>
      <c r="B133" s="23" t="s">
        <v>209</v>
      </c>
      <c r="C133" s="19" t="s">
        <v>79</v>
      </c>
      <c r="D133" s="20">
        <v>1</v>
      </c>
      <c r="E133" s="20"/>
      <c r="F133" s="21"/>
      <c r="G133" s="22"/>
      <c r="H133" s="21" t="s">
        <v>211</v>
      </c>
      <c r="I133" s="22">
        <v>42785</v>
      </c>
      <c r="J133" s="23" t="s">
        <v>177</v>
      </c>
      <c r="K133" s="23" t="s">
        <v>37</v>
      </c>
      <c r="L133" s="23" t="s">
        <v>199</v>
      </c>
      <c r="M133" s="23" t="s">
        <v>12</v>
      </c>
      <c r="N133" s="21" t="s">
        <v>212</v>
      </c>
      <c r="O133" s="22">
        <v>43149</v>
      </c>
      <c r="P133" s="21" t="s">
        <v>213</v>
      </c>
      <c r="Q133" s="22">
        <v>43168</v>
      </c>
      <c r="R133" s="20">
        <v>3150</v>
      </c>
      <c r="S133" s="24" t="s">
        <v>91</v>
      </c>
      <c r="T133" s="24"/>
      <c r="U133" s="20">
        <f t="shared" si="4"/>
        <v>3150</v>
      </c>
      <c r="V133" s="20">
        <f>IF('Détail Achats'!$S133="DA",'Détail Achats'!$U133*19%,0)</f>
        <v>598.5</v>
      </c>
      <c r="W133" s="20">
        <f t="shared" si="5"/>
        <v>3748.5</v>
      </c>
      <c r="X133" s="22">
        <f>IF('Détail Achats'!$Q133&lt;&gt;"",'Détail Achats'!$Q133+30,"")</f>
        <v>43198</v>
      </c>
    </row>
    <row r="134" spans="1:24" hidden="1" x14ac:dyDescent="0.25">
      <c r="A134" s="46"/>
      <c r="B134" s="15" t="s">
        <v>210</v>
      </c>
      <c r="C134" s="11" t="s">
        <v>79</v>
      </c>
      <c r="D134" s="12">
        <v>8</v>
      </c>
      <c r="E134" s="12"/>
      <c r="F134" s="13"/>
      <c r="G134" s="14"/>
      <c r="H134" s="13" t="s">
        <v>211</v>
      </c>
      <c r="I134" s="14">
        <v>42785</v>
      </c>
      <c r="J134" s="15" t="s">
        <v>177</v>
      </c>
      <c r="K134" s="15" t="s">
        <v>37</v>
      </c>
      <c r="L134" s="15" t="s">
        <v>199</v>
      </c>
      <c r="M134" s="15" t="s">
        <v>12</v>
      </c>
      <c r="N134" s="13" t="s">
        <v>212</v>
      </c>
      <c r="O134" s="14">
        <v>43149</v>
      </c>
      <c r="P134" s="13" t="s">
        <v>213</v>
      </c>
      <c r="Q134" s="14">
        <v>43168</v>
      </c>
      <c r="R134" s="12">
        <v>1450</v>
      </c>
      <c r="S134" s="16" t="s">
        <v>91</v>
      </c>
      <c r="T134" s="16"/>
      <c r="U134" s="12">
        <f t="shared" si="4"/>
        <v>11600</v>
      </c>
      <c r="V134" s="12">
        <f>IF('Détail Achats'!$S134="DA",'Détail Achats'!$U134*19%,0)</f>
        <v>2204</v>
      </c>
      <c r="W134" s="12">
        <f t="shared" si="5"/>
        <v>13804</v>
      </c>
      <c r="X134" s="14">
        <f>IF('Détail Achats'!$Q134&lt;&gt;"",'Détail Achats'!$Q134+30,"")</f>
        <v>43198</v>
      </c>
    </row>
    <row r="135" spans="1:24" hidden="1" x14ac:dyDescent="0.25">
      <c r="A135" s="47"/>
      <c r="B135" s="23" t="s">
        <v>208</v>
      </c>
      <c r="C135" s="19" t="s">
        <v>79</v>
      </c>
      <c r="D135" s="20">
        <v>4</v>
      </c>
      <c r="E135" s="20"/>
      <c r="F135" s="21"/>
      <c r="G135" s="22"/>
      <c r="H135" s="21" t="s">
        <v>214</v>
      </c>
      <c r="I135" s="22">
        <v>43144</v>
      </c>
      <c r="J135" s="23" t="s">
        <v>177</v>
      </c>
      <c r="K135" s="23" t="s">
        <v>37</v>
      </c>
      <c r="L135" s="23" t="s">
        <v>199</v>
      </c>
      <c r="M135" s="23" t="s">
        <v>12</v>
      </c>
      <c r="N135" s="21" t="s">
        <v>21</v>
      </c>
      <c r="O135" s="22">
        <v>43144</v>
      </c>
      <c r="P135" s="21" t="s">
        <v>213</v>
      </c>
      <c r="Q135" s="22">
        <v>43168</v>
      </c>
      <c r="R135" s="20">
        <v>2320</v>
      </c>
      <c r="S135" s="24" t="s">
        <v>91</v>
      </c>
      <c r="T135" s="24"/>
      <c r="U135" s="20">
        <f t="shared" si="4"/>
        <v>9280</v>
      </c>
      <c r="V135" s="20">
        <f>IF('Détail Achats'!$S135="DA",'Détail Achats'!$U135*19%,0)</f>
        <v>1763.2</v>
      </c>
      <c r="W135" s="20">
        <f t="shared" si="5"/>
        <v>11043.2</v>
      </c>
      <c r="X135" s="22">
        <f>IF('Détail Achats'!$Q135&lt;&gt;"",'Détail Achats'!$Q135+30,"")</f>
        <v>43198</v>
      </c>
    </row>
    <row r="136" spans="1:24" hidden="1" x14ac:dyDescent="0.25">
      <c r="A136" s="46"/>
      <c r="B136" s="15" t="s">
        <v>87</v>
      </c>
      <c r="C136" s="11" t="s">
        <v>79</v>
      </c>
      <c r="D136" s="12">
        <v>2</v>
      </c>
      <c r="E136" s="12"/>
      <c r="F136" s="13"/>
      <c r="G136" s="14"/>
      <c r="H136" s="13" t="s">
        <v>215</v>
      </c>
      <c r="I136" s="14">
        <v>43184</v>
      </c>
      <c r="J136" s="15" t="s">
        <v>177</v>
      </c>
      <c r="K136" s="15" t="s">
        <v>37</v>
      </c>
      <c r="L136" s="15" t="s">
        <v>199</v>
      </c>
      <c r="M136" s="15" t="s">
        <v>12</v>
      </c>
      <c r="N136" s="13" t="s">
        <v>216</v>
      </c>
      <c r="O136" s="14">
        <v>43168</v>
      </c>
      <c r="P136" s="13" t="s">
        <v>213</v>
      </c>
      <c r="Q136" s="14">
        <v>43168</v>
      </c>
      <c r="R136" s="12">
        <v>2710</v>
      </c>
      <c r="S136" s="16" t="s">
        <v>91</v>
      </c>
      <c r="T136" s="16"/>
      <c r="U136" s="12">
        <f t="shared" si="4"/>
        <v>5420</v>
      </c>
      <c r="V136" s="12">
        <f>IF('Détail Achats'!$S136="DA",'Détail Achats'!$U136*19%,0)</f>
        <v>1029.8</v>
      </c>
      <c r="W136" s="12">
        <f t="shared" si="5"/>
        <v>6449.8</v>
      </c>
      <c r="X136" s="14">
        <f>IF('Détail Achats'!$Q136&lt;&gt;"",'Détail Achats'!$Q136+30,"")</f>
        <v>43198</v>
      </c>
    </row>
    <row r="137" spans="1:24" hidden="1" x14ac:dyDescent="0.25">
      <c r="A137" s="47"/>
      <c r="B137" s="23" t="s">
        <v>218</v>
      </c>
      <c r="C137" s="19" t="s">
        <v>76</v>
      </c>
      <c r="D137" s="20">
        <v>270</v>
      </c>
      <c r="E137" s="20"/>
      <c r="F137" s="21" t="s">
        <v>161</v>
      </c>
      <c r="G137" s="22" t="s">
        <v>161</v>
      </c>
      <c r="H137" s="21" t="s">
        <v>219</v>
      </c>
      <c r="I137" s="22">
        <v>43173</v>
      </c>
      <c r="J137" s="23" t="s">
        <v>177</v>
      </c>
      <c r="K137" s="23" t="s">
        <v>76</v>
      </c>
      <c r="L137" s="23" t="s">
        <v>76</v>
      </c>
      <c r="M137" s="23" t="s">
        <v>220</v>
      </c>
      <c r="N137" s="21"/>
      <c r="O137" s="22"/>
      <c r="P137" s="21" t="s">
        <v>221</v>
      </c>
      <c r="Q137" s="22">
        <v>43124</v>
      </c>
      <c r="R137" s="20">
        <v>9.9700000000000006</v>
      </c>
      <c r="S137" s="24" t="s">
        <v>222</v>
      </c>
      <c r="T137" s="24"/>
      <c r="U137" s="20">
        <f t="shared" si="4"/>
        <v>2691.9</v>
      </c>
      <c r="V137" s="20">
        <f>IF('Détail Achats'!$S137="DA",'Détail Achats'!$U137*19%,0)</f>
        <v>0</v>
      </c>
      <c r="W137" s="20">
        <f t="shared" si="5"/>
        <v>2691.9</v>
      </c>
      <c r="X137" s="22">
        <f>IF('Détail Achats'!$Q137&lt;&gt;"",'Détail Achats'!$Q137+30,"")</f>
        <v>43154</v>
      </c>
    </row>
    <row r="138" spans="1:24" hidden="1" x14ac:dyDescent="0.25">
      <c r="A138" s="46"/>
      <c r="B138" s="15" t="s">
        <v>223</v>
      </c>
      <c r="C138" s="11" t="s">
        <v>76</v>
      </c>
      <c r="D138" s="12">
        <v>2000</v>
      </c>
      <c r="E138" s="12"/>
      <c r="F138" s="13"/>
      <c r="G138" s="14"/>
      <c r="H138" s="13" t="s">
        <v>219</v>
      </c>
      <c r="I138" s="14">
        <v>43173</v>
      </c>
      <c r="J138" s="15" t="s">
        <v>177</v>
      </c>
      <c r="K138" s="15" t="s">
        <v>76</v>
      </c>
      <c r="L138" s="15" t="s">
        <v>76</v>
      </c>
      <c r="M138" s="15" t="s">
        <v>220</v>
      </c>
      <c r="N138" s="13"/>
      <c r="O138" s="14"/>
      <c r="P138" s="13" t="s">
        <v>221</v>
      </c>
      <c r="Q138" s="14">
        <v>43124</v>
      </c>
      <c r="R138" s="12">
        <v>117</v>
      </c>
      <c r="S138" s="16" t="s">
        <v>222</v>
      </c>
      <c r="T138" s="16"/>
      <c r="U138" s="12">
        <f t="shared" si="4"/>
        <v>234000</v>
      </c>
      <c r="V138" s="12">
        <f>IF('Détail Achats'!$S138="DA",'Détail Achats'!$U138*19%,0)</f>
        <v>0</v>
      </c>
      <c r="W138" s="12">
        <f t="shared" si="5"/>
        <v>234000</v>
      </c>
      <c r="X138" s="14">
        <f>IF('Détail Achats'!$Q138&lt;&gt;"",'Détail Achats'!$Q138+30,"")</f>
        <v>43154</v>
      </c>
    </row>
    <row r="139" spans="1:24" hidden="1" x14ac:dyDescent="0.25">
      <c r="A139" s="47"/>
      <c r="B139" s="23" t="s">
        <v>225</v>
      </c>
      <c r="C139" s="19" t="s">
        <v>224</v>
      </c>
      <c r="D139" s="20">
        <v>1</v>
      </c>
      <c r="E139" s="20"/>
      <c r="F139" s="21" t="s">
        <v>161</v>
      </c>
      <c r="G139" s="22" t="s">
        <v>161</v>
      </c>
      <c r="H139" s="21" t="s">
        <v>219</v>
      </c>
      <c r="I139" s="22">
        <v>43173</v>
      </c>
      <c r="J139" s="23" t="s">
        <v>177</v>
      </c>
      <c r="K139" s="23" t="s">
        <v>241</v>
      </c>
      <c r="L139" s="23" t="s">
        <v>241</v>
      </c>
      <c r="M139" s="23" t="s">
        <v>220</v>
      </c>
      <c r="N139" s="21"/>
      <c r="O139" s="22"/>
      <c r="P139" s="21" t="s">
        <v>221</v>
      </c>
      <c r="Q139" s="22">
        <v>43124</v>
      </c>
      <c r="R139" s="20">
        <v>1440</v>
      </c>
      <c r="S139" s="24" t="s">
        <v>222</v>
      </c>
      <c r="T139" s="24"/>
      <c r="U139" s="20">
        <f t="shared" si="4"/>
        <v>1440</v>
      </c>
      <c r="V139" s="20">
        <f>IF('Détail Achats'!$S139="DA",'Détail Achats'!$U139*19%,0)</f>
        <v>0</v>
      </c>
      <c r="W139" s="20">
        <f t="shared" si="5"/>
        <v>1440</v>
      </c>
      <c r="X139" s="22">
        <f>IF('Détail Achats'!$Q139&lt;&gt;"",'Détail Achats'!$Q139+30,"")</f>
        <v>43154</v>
      </c>
    </row>
    <row r="140" spans="1:24" hidden="1" x14ac:dyDescent="0.25">
      <c r="A140" s="46"/>
      <c r="B140" s="15" t="s">
        <v>226</v>
      </c>
      <c r="C140" s="11" t="s">
        <v>228</v>
      </c>
      <c r="D140" s="12">
        <v>3130.7</v>
      </c>
      <c r="E140" s="12"/>
      <c r="F140" s="13" t="s">
        <v>229</v>
      </c>
      <c r="G140" s="14">
        <v>43173</v>
      </c>
      <c r="H140" s="13" t="s">
        <v>230</v>
      </c>
      <c r="I140" s="14">
        <v>43173</v>
      </c>
      <c r="J140" s="15" t="s">
        <v>177</v>
      </c>
      <c r="K140" s="15" t="s">
        <v>76</v>
      </c>
      <c r="L140" s="15" t="s">
        <v>76</v>
      </c>
      <c r="M140" s="15" t="s">
        <v>220</v>
      </c>
      <c r="N140" s="13"/>
      <c r="O140" s="14"/>
      <c r="P140" s="13" t="s">
        <v>231</v>
      </c>
      <c r="Q140" s="14">
        <v>43123</v>
      </c>
      <c r="R140" s="12">
        <v>14.85</v>
      </c>
      <c r="S140" s="16" t="s">
        <v>222</v>
      </c>
      <c r="T140" s="16"/>
      <c r="U140" s="12">
        <f t="shared" ref="U140:U165" si="6">R140*D140</f>
        <v>46490.894999999997</v>
      </c>
      <c r="V140" s="12">
        <f>IF('Détail Achats'!$S140="DA",'Détail Achats'!$U140*19%,0)</f>
        <v>0</v>
      </c>
      <c r="W140" s="12">
        <f t="shared" ref="W140:W165" si="7">V140+U140</f>
        <v>46490.894999999997</v>
      </c>
      <c r="X140" s="14">
        <f>IF('Détail Achats'!$Q140&lt;&gt;"",'Détail Achats'!$Q140+30,"")</f>
        <v>43153</v>
      </c>
    </row>
    <row r="141" spans="1:24" x14ac:dyDescent="0.25">
      <c r="A141" s="26"/>
      <c r="B141" s="18" t="s">
        <v>232</v>
      </c>
      <c r="C141" s="19" t="s">
        <v>227</v>
      </c>
      <c r="D141" s="20">
        <v>500</v>
      </c>
      <c r="E141" s="20"/>
      <c r="F141" s="21" t="s">
        <v>229</v>
      </c>
      <c r="G141" s="22">
        <v>43173</v>
      </c>
      <c r="H141" s="21" t="s">
        <v>230</v>
      </c>
      <c r="I141" s="22">
        <v>43173</v>
      </c>
      <c r="J141" s="23" t="s">
        <v>177</v>
      </c>
      <c r="K141" s="23" t="s">
        <v>76</v>
      </c>
      <c r="L141" s="23" t="s">
        <v>76</v>
      </c>
      <c r="M141" s="23" t="s">
        <v>220</v>
      </c>
      <c r="N141" s="21"/>
      <c r="O141" s="22"/>
      <c r="P141" s="21" t="s">
        <v>231</v>
      </c>
      <c r="Q141" s="22">
        <v>43123</v>
      </c>
      <c r="R141" s="20">
        <v>51.3</v>
      </c>
      <c r="S141" s="24" t="s">
        <v>222</v>
      </c>
      <c r="T141" s="24"/>
      <c r="U141" s="20">
        <f t="shared" si="6"/>
        <v>25650</v>
      </c>
      <c r="V141" s="20">
        <f>IF('Détail Achats'!$S141="DA",'Détail Achats'!$U141*19%,0)</f>
        <v>0</v>
      </c>
      <c r="W141" s="20">
        <f t="shared" si="7"/>
        <v>25650</v>
      </c>
      <c r="X141" s="25">
        <f>IF('Détail Achats'!$Q141&lt;&gt;"",'Détail Achats'!$Q141+30,"")</f>
        <v>43153</v>
      </c>
    </row>
    <row r="142" spans="1:24" x14ac:dyDescent="0.25">
      <c r="A142" s="27"/>
      <c r="B142" s="10" t="s">
        <v>233</v>
      </c>
      <c r="C142" s="11" t="s">
        <v>227</v>
      </c>
      <c r="D142" s="12">
        <v>5</v>
      </c>
      <c r="E142" s="12"/>
      <c r="F142" s="13" t="s">
        <v>229</v>
      </c>
      <c r="G142" s="14">
        <v>43173</v>
      </c>
      <c r="H142" s="13" t="s">
        <v>230</v>
      </c>
      <c r="I142" s="14">
        <v>43173</v>
      </c>
      <c r="J142" s="15" t="s">
        <v>177</v>
      </c>
      <c r="K142" s="15" t="s">
        <v>76</v>
      </c>
      <c r="L142" s="15" t="s">
        <v>76</v>
      </c>
      <c r="M142" s="15" t="s">
        <v>220</v>
      </c>
      <c r="N142" s="13"/>
      <c r="O142" s="14"/>
      <c r="P142" s="13" t="s">
        <v>231</v>
      </c>
      <c r="Q142" s="14">
        <v>43123</v>
      </c>
      <c r="R142" s="12">
        <v>925</v>
      </c>
      <c r="S142" s="16" t="s">
        <v>222</v>
      </c>
      <c r="T142" s="16"/>
      <c r="U142" s="12">
        <f t="shared" si="6"/>
        <v>4625</v>
      </c>
      <c r="V142" s="12">
        <f>IF('Détail Achats'!$S142="DA",'Détail Achats'!$U142*19%,0)</f>
        <v>0</v>
      </c>
      <c r="W142" s="12">
        <f t="shared" si="7"/>
        <v>4625</v>
      </c>
      <c r="X142" s="17">
        <f>IF('Détail Achats'!$Q142&lt;&gt;"",'Détail Achats'!$Q142+30,"")</f>
        <v>43153</v>
      </c>
    </row>
    <row r="143" spans="1:24" x14ac:dyDescent="0.25">
      <c r="A143" s="26"/>
      <c r="B143" s="18" t="s">
        <v>234</v>
      </c>
      <c r="C143" s="19" t="s">
        <v>227</v>
      </c>
      <c r="D143" s="20">
        <v>160</v>
      </c>
      <c r="E143" s="20"/>
      <c r="F143" s="21" t="s">
        <v>229</v>
      </c>
      <c r="G143" s="22">
        <v>43173</v>
      </c>
      <c r="H143" s="21" t="s">
        <v>230</v>
      </c>
      <c r="I143" s="22">
        <v>43173</v>
      </c>
      <c r="J143" s="23" t="s">
        <v>177</v>
      </c>
      <c r="K143" s="23" t="s">
        <v>76</v>
      </c>
      <c r="L143" s="23" t="s">
        <v>76</v>
      </c>
      <c r="M143" s="23" t="s">
        <v>220</v>
      </c>
      <c r="N143" s="21"/>
      <c r="O143" s="22"/>
      <c r="P143" s="21" t="s">
        <v>231</v>
      </c>
      <c r="Q143" s="22">
        <v>43123</v>
      </c>
      <c r="R143" s="20">
        <v>8.4499999999999993</v>
      </c>
      <c r="S143" s="24" t="s">
        <v>222</v>
      </c>
      <c r="T143" s="24"/>
      <c r="U143" s="20">
        <f t="shared" si="6"/>
        <v>1352</v>
      </c>
      <c r="V143" s="20">
        <f>IF('Détail Achats'!$S143="DA",'Détail Achats'!$U143*19%,0)</f>
        <v>0</v>
      </c>
      <c r="W143" s="20">
        <f t="shared" si="7"/>
        <v>1352</v>
      </c>
      <c r="X143" s="25">
        <f>IF('Détail Achats'!$Q143&lt;&gt;"",'Détail Achats'!$Q143+30,"")</f>
        <v>43153</v>
      </c>
    </row>
    <row r="144" spans="1:24" x14ac:dyDescent="0.25">
      <c r="A144" s="27"/>
      <c r="B144" s="10" t="s">
        <v>225</v>
      </c>
      <c r="C144" s="11" t="s">
        <v>224</v>
      </c>
      <c r="D144" s="12">
        <v>1</v>
      </c>
      <c r="E144" s="12"/>
      <c r="F144" s="13" t="s">
        <v>229</v>
      </c>
      <c r="G144" s="14">
        <v>43173</v>
      </c>
      <c r="H144" s="13" t="s">
        <v>230</v>
      </c>
      <c r="I144" s="14">
        <v>43173</v>
      </c>
      <c r="J144" s="15" t="s">
        <v>177</v>
      </c>
      <c r="K144" s="15" t="s">
        <v>241</v>
      </c>
      <c r="L144" s="15" t="s">
        <v>241</v>
      </c>
      <c r="M144" s="15" t="s">
        <v>220</v>
      </c>
      <c r="N144" s="13"/>
      <c r="O144" s="14"/>
      <c r="P144" s="13" t="s">
        <v>231</v>
      </c>
      <c r="Q144" s="14">
        <v>43123</v>
      </c>
      <c r="R144" s="12">
        <v>1920</v>
      </c>
      <c r="S144" s="16" t="s">
        <v>222</v>
      </c>
      <c r="T144" s="16"/>
      <c r="U144" s="12">
        <f t="shared" si="6"/>
        <v>1920</v>
      </c>
      <c r="V144" s="12">
        <f>IF('Détail Achats'!$S144="DA",'Détail Achats'!$U144*19%,0)</f>
        <v>0</v>
      </c>
      <c r="W144" s="12">
        <f t="shared" si="7"/>
        <v>1920</v>
      </c>
      <c r="X144" s="17">
        <f>IF('Détail Achats'!$Q144&lt;&gt;"",'Détail Achats'!$Q144+30,"")</f>
        <v>43153</v>
      </c>
    </row>
    <row r="145" spans="1:24" x14ac:dyDescent="0.25">
      <c r="A145" s="26"/>
      <c r="B145" s="18" t="s">
        <v>235</v>
      </c>
      <c r="C145" s="19" t="s">
        <v>227</v>
      </c>
      <c r="D145" s="20">
        <v>1950</v>
      </c>
      <c r="E145" s="20"/>
      <c r="F145" s="21" t="s">
        <v>236</v>
      </c>
      <c r="G145" s="22">
        <v>43177</v>
      </c>
      <c r="H145" s="21" t="s">
        <v>237</v>
      </c>
      <c r="I145" s="22">
        <v>43177</v>
      </c>
      <c r="J145" s="23" t="s">
        <v>177</v>
      </c>
      <c r="K145" s="23" t="s">
        <v>76</v>
      </c>
      <c r="L145" s="23" t="s">
        <v>76</v>
      </c>
      <c r="M145" s="23" t="s">
        <v>238</v>
      </c>
      <c r="N145" s="21"/>
      <c r="O145" s="22"/>
      <c r="P145" s="21" t="s">
        <v>239</v>
      </c>
      <c r="Q145" s="22">
        <v>43151</v>
      </c>
      <c r="R145" s="20">
        <v>2.6</v>
      </c>
      <c r="S145" s="24" t="s">
        <v>222</v>
      </c>
      <c r="T145" s="24"/>
      <c r="U145" s="20">
        <f t="shared" si="6"/>
        <v>5070</v>
      </c>
      <c r="V145" s="20">
        <f>IF('Détail Achats'!$S145="DA",'Détail Achats'!$U145*19%,0)</f>
        <v>0</v>
      </c>
      <c r="W145" s="20">
        <f t="shared" si="7"/>
        <v>5070</v>
      </c>
      <c r="X145" s="25">
        <f>IF('Détail Achats'!$Q145&lt;&gt;"",'Détail Achats'!$Q145+30,"")</f>
        <v>43181</v>
      </c>
    </row>
    <row r="146" spans="1:24" x14ac:dyDescent="0.25">
      <c r="A146" s="28"/>
      <c r="B146" s="10" t="s">
        <v>225</v>
      </c>
      <c r="C146" s="11" t="s">
        <v>224</v>
      </c>
      <c r="D146" s="12">
        <v>1</v>
      </c>
      <c r="E146" s="12"/>
      <c r="F146" s="13" t="s">
        <v>236</v>
      </c>
      <c r="G146" s="14">
        <v>43177</v>
      </c>
      <c r="H146" s="13" t="s">
        <v>237</v>
      </c>
      <c r="I146" s="14">
        <v>43177</v>
      </c>
      <c r="J146" s="15" t="s">
        <v>177</v>
      </c>
      <c r="K146" s="15" t="s">
        <v>241</v>
      </c>
      <c r="L146" s="15" t="s">
        <v>241</v>
      </c>
      <c r="M146" s="15" t="s">
        <v>238</v>
      </c>
      <c r="N146" s="13"/>
      <c r="O146" s="14"/>
      <c r="P146" s="13" t="s">
        <v>239</v>
      </c>
      <c r="Q146" s="14">
        <v>43151</v>
      </c>
      <c r="R146" s="12">
        <v>620</v>
      </c>
      <c r="S146" s="16" t="s">
        <v>222</v>
      </c>
      <c r="T146" s="16"/>
      <c r="U146" s="12">
        <f t="shared" si="6"/>
        <v>620</v>
      </c>
      <c r="V146" s="12">
        <f>IF('Détail Achats'!$S146="DA",'Détail Achats'!$U146*19%,0)</f>
        <v>0</v>
      </c>
      <c r="W146" s="12">
        <f t="shared" si="7"/>
        <v>620</v>
      </c>
      <c r="X146" s="17">
        <f>IF('Détail Achats'!$Q146&lt;&gt;"",'Détail Achats'!$Q146+30,"")</f>
        <v>43181</v>
      </c>
    </row>
    <row r="147" spans="1:24" x14ac:dyDescent="0.25">
      <c r="A147" s="26"/>
      <c r="B147" s="18" t="s">
        <v>240</v>
      </c>
      <c r="C147" s="19" t="s">
        <v>227</v>
      </c>
      <c r="D147" s="20">
        <v>12780</v>
      </c>
      <c r="E147" s="20"/>
      <c r="F147" s="21" t="s">
        <v>242</v>
      </c>
      <c r="G147" s="22">
        <v>43164</v>
      </c>
      <c r="H147" s="21" t="s">
        <v>243</v>
      </c>
      <c r="I147" s="22">
        <v>43164</v>
      </c>
      <c r="J147" s="23" t="s">
        <v>177</v>
      </c>
      <c r="K147" s="23" t="s">
        <v>76</v>
      </c>
      <c r="L147" s="23" t="s">
        <v>76</v>
      </c>
      <c r="M147" s="23" t="s">
        <v>238</v>
      </c>
      <c r="N147" s="21"/>
      <c r="O147" s="22"/>
      <c r="P147" s="21" t="s">
        <v>244</v>
      </c>
      <c r="Q147" s="22">
        <v>43110</v>
      </c>
      <c r="R147" s="20">
        <v>4.72</v>
      </c>
      <c r="S147" s="24" t="s">
        <v>222</v>
      </c>
      <c r="T147" s="24"/>
      <c r="U147" s="20">
        <f t="shared" si="6"/>
        <v>60321.599999999999</v>
      </c>
      <c r="V147" s="20">
        <f>IF('Détail Achats'!$S147="DA",'Détail Achats'!$U147*19%,0)</f>
        <v>0</v>
      </c>
      <c r="W147" s="20">
        <f t="shared" si="7"/>
        <v>60321.599999999999</v>
      </c>
      <c r="X147" s="25">
        <f>IF('Détail Achats'!$Q147&lt;&gt;"",'Détail Achats'!$Q147+30,"")</f>
        <v>43140</v>
      </c>
    </row>
    <row r="148" spans="1:24" x14ac:dyDescent="0.25">
      <c r="A148" s="27"/>
      <c r="B148" s="10" t="s">
        <v>225</v>
      </c>
      <c r="C148" s="11" t="s">
        <v>224</v>
      </c>
      <c r="D148" s="12">
        <v>1</v>
      </c>
      <c r="E148" s="12"/>
      <c r="F148" s="13" t="s">
        <v>242</v>
      </c>
      <c r="G148" s="14">
        <v>43164</v>
      </c>
      <c r="H148" s="13" t="s">
        <v>243</v>
      </c>
      <c r="I148" s="14">
        <v>43164</v>
      </c>
      <c r="J148" s="15" t="s">
        <v>177</v>
      </c>
      <c r="K148" s="15" t="s">
        <v>241</v>
      </c>
      <c r="L148" s="15" t="s">
        <v>241</v>
      </c>
      <c r="M148" s="15" t="s">
        <v>238</v>
      </c>
      <c r="N148" s="13"/>
      <c r="O148" s="14"/>
      <c r="P148" s="13" t="s">
        <v>244</v>
      </c>
      <c r="Q148" s="14">
        <v>43110</v>
      </c>
      <c r="R148" s="12">
        <v>3710</v>
      </c>
      <c r="S148" s="16" t="s">
        <v>222</v>
      </c>
      <c r="T148" s="16"/>
      <c r="U148" s="12">
        <f t="shared" si="6"/>
        <v>3710</v>
      </c>
      <c r="V148" s="12">
        <f>IF('Détail Achats'!$S148="DA",'Détail Achats'!$U148*19%,0)</f>
        <v>0</v>
      </c>
      <c r="W148" s="12">
        <f t="shared" si="7"/>
        <v>3710</v>
      </c>
      <c r="X148" s="17">
        <f>IF('Détail Achats'!$Q148&lt;&gt;"",'Détail Achats'!$Q148+30,"")</f>
        <v>43140</v>
      </c>
    </row>
    <row r="149" spans="1:24" x14ac:dyDescent="0.25">
      <c r="A149" s="26"/>
      <c r="B149" s="18" t="s">
        <v>245</v>
      </c>
      <c r="C149" s="19" t="s">
        <v>227</v>
      </c>
      <c r="D149" s="20">
        <v>1000</v>
      </c>
      <c r="E149" s="20"/>
      <c r="F149" s="21" t="s">
        <v>246</v>
      </c>
      <c r="G149" s="22">
        <v>43170</v>
      </c>
      <c r="H149" s="21" t="s">
        <v>247</v>
      </c>
      <c r="I149" s="22">
        <v>43170</v>
      </c>
      <c r="J149" s="23" t="s">
        <v>177</v>
      </c>
      <c r="K149" s="23" t="s">
        <v>76</v>
      </c>
      <c r="L149" s="23" t="s">
        <v>76</v>
      </c>
      <c r="M149" s="23" t="s">
        <v>238</v>
      </c>
      <c r="N149" s="21"/>
      <c r="O149" s="22"/>
      <c r="P149" s="21" t="s">
        <v>248</v>
      </c>
      <c r="Q149" s="22">
        <v>43110</v>
      </c>
      <c r="R149" s="20">
        <v>9.98</v>
      </c>
      <c r="S149" s="24" t="s">
        <v>222</v>
      </c>
      <c r="T149" s="24"/>
      <c r="U149" s="20">
        <f t="shared" si="6"/>
        <v>9980</v>
      </c>
      <c r="V149" s="20">
        <f>IF('Détail Achats'!$S149="DA",'Détail Achats'!$U149*19%,0)</f>
        <v>0</v>
      </c>
      <c r="W149" s="20">
        <f t="shared" si="7"/>
        <v>9980</v>
      </c>
      <c r="X149" s="25">
        <f>IF('Détail Achats'!$Q149&lt;&gt;"",'Détail Achats'!$Q149+30,"")</f>
        <v>43140</v>
      </c>
    </row>
    <row r="150" spans="1:24" x14ac:dyDescent="0.25">
      <c r="A150" s="27"/>
      <c r="B150" s="10" t="s">
        <v>249</v>
      </c>
      <c r="C150" s="11" t="s">
        <v>227</v>
      </c>
      <c r="D150" s="12">
        <v>775</v>
      </c>
      <c r="E150" s="12"/>
      <c r="F150" s="13" t="s">
        <v>246</v>
      </c>
      <c r="G150" s="14">
        <v>43170</v>
      </c>
      <c r="H150" s="13" t="s">
        <v>247</v>
      </c>
      <c r="I150" s="14">
        <v>43170</v>
      </c>
      <c r="J150" s="15" t="s">
        <v>177</v>
      </c>
      <c r="K150" s="15" t="s">
        <v>76</v>
      </c>
      <c r="L150" s="15" t="s">
        <v>76</v>
      </c>
      <c r="M150" s="15" t="s">
        <v>238</v>
      </c>
      <c r="N150" s="13"/>
      <c r="O150" s="14"/>
      <c r="P150" s="13" t="s">
        <v>248</v>
      </c>
      <c r="Q150" s="14">
        <v>43110</v>
      </c>
      <c r="R150" s="12">
        <v>6.07</v>
      </c>
      <c r="S150" s="16" t="s">
        <v>222</v>
      </c>
      <c r="T150" s="16"/>
      <c r="U150" s="12">
        <f t="shared" si="6"/>
        <v>4704.25</v>
      </c>
      <c r="V150" s="12">
        <f>IF('Détail Achats'!$S150="DA",'Détail Achats'!$U150*19%,0)</f>
        <v>0</v>
      </c>
      <c r="W150" s="12">
        <f t="shared" si="7"/>
        <v>4704.25</v>
      </c>
      <c r="X150" s="17">
        <f>IF('Détail Achats'!$Q150&lt;&gt;"",'Détail Achats'!$Q150+30,"")</f>
        <v>43140</v>
      </c>
    </row>
    <row r="151" spans="1:24" x14ac:dyDescent="0.25">
      <c r="A151" s="26"/>
      <c r="B151" s="18" t="s">
        <v>225</v>
      </c>
      <c r="C151" s="19" t="s">
        <v>224</v>
      </c>
      <c r="D151" s="20">
        <v>1</v>
      </c>
      <c r="E151" s="20"/>
      <c r="F151" s="21" t="s">
        <v>246</v>
      </c>
      <c r="G151" s="22">
        <v>43170</v>
      </c>
      <c r="H151" s="21" t="s">
        <v>247</v>
      </c>
      <c r="I151" s="22">
        <v>43170</v>
      </c>
      <c r="J151" s="23" t="s">
        <v>177</v>
      </c>
      <c r="K151" s="23" t="s">
        <v>241</v>
      </c>
      <c r="L151" s="23" t="s">
        <v>241</v>
      </c>
      <c r="M151" s="23" t="s">
        <v>238</v>
      </c>
      <c r="N151" s="21"/>
      <c r="O151" s="22"/>
      <c r="P151" s="21" t="s">
        <v>248</v>
      </c>
      <c r="Q151" s="22">
        <v>43110</v>
      </c>
      <c r="R151" s="20">
        <v>440.65155800000002</v>
      </c>
      <c r="S151" s="24" t="s">
        <v>222</v>
      </c>
      <c r="T151" s="24"/>
      <c r="U151" s="20">
        <f t="shared" si="6"/>
        <v>440.65155800000002</v>
      </c>
      <c r="V151" s="20">
        <f>IF('Détail Achats'!$S151="DA",'Détail Achats'!$U151*19%,0)</f>
        <v>0</v>
      </c>
      <c r="W151" s="20">
        <f t="shared" si="7"/>
        <v>440.65155800000002</v>
      </c>
      <c r="X151" s="25">
        <f>IF('Détail Achats'!$Q151&lt;&gt;"",'Détail Achats'!$Q151+30,"")</f>
        <v>43140</v>
      </c>
    </row>
    <row r="152" spans="1:24" x14ac:dyDescent="0.25">
      <c r="A152" s="27"/>
      <c r="B152" s="10" t="s">
        <v>250</v>
      </c>
      <c r="C152" s="11" t="s">
        <v>228</v>
      </c>
      <c r="D152" s="12">
        <v>144000</v>
      </c>
      <c r="E152" s="12"/>
      <c r="F152" s="13" t="s">
        <v>256</v>
      </c>
      <c r="G152" s="14">
        <v>42963</v>
      </c>
      <c r="H152" s="13" t="s">
        <v>257</v>
      </c>
      <c r="I152" s="14">
        <v>43019</v>
      </c>
      <c r="J152" s="15" t="s">
        <v>177</v>
      </c>
      <c r="K152" s="15" t="s">
        <v>76</v>
      </c>
      <c r="L152" s="15" t="s">
        <v>76</v>
      </c>
      <c r="M152" s="15" t="s">
        <v>254</v>
      </c>
      <c r="N152" s="13"/>
      <c r="O152" s="14"/>
      <c r="P152" s="13" t="s">
        <v>255</v>
      </c>
      <c r="Q152" s="14">
        <v>43018</v>
      </c>
      <c r="R152" s="12">
        <v>2.54</v>
      </c>
      <c r="S152" s="16" t="s">
        <v>91</v>
      </c>
      <c r="T152" s="16"/>
      <c r="U152" s="12">
        <f t="shared" si="6"/>
        <v>365760</v>
      </c>
      <c r="V152" s="12">
        <f>IF('Détail Achats'!$S152="DA",'Détail Achats'!$U152*19%,0)</f>
        <v>69494.399999999994</v>
      </c>
      <c r="W152" s="12">
        <f t="shared" si="7"/>
        <v>435254.4</v>
      </c>
      <c r="X152" s="17">
        <f>IF('Détail Achats'!$Q152&lt;&gt;"",'Détail Achats'!$Q152+30,"")</f>
        <v>43048</v>
      </c>
    </row>
    <row r="153" spans="1:24" x14ac:dyDescent="0.25">
      <c r="A153" s="26"/>
      <c r="B153" s="18" t="s">
        <v>251</v>
      </c>
      <c r="C153" s="19" t="s">
        <v>228</v>
      </c>
      <c r="D153" s="20">
        <v>27100</v>
      </c>
      <c r="E153" s="20"/>
      <c r="F153" s="21" t="s">
        <v>252</v>
      </c>
      <c r="G153" s="22">
        <v>42963</v>
      </c>
      <c r="H153" s="21" t="s">
        <v>253</v>
      </c>
      <c r="I153" s="22">
        <v>42963</v>
      </c>
      <c r="J153" s="23" t="s">
        <v>177</v>
      </c>
      <c r="K153" s="23" t="s">
        <v>76</v>
      </c>
      <c r="L153" s="23" t="s">
        <v>76</v>
      </c>
      <c r="M153" s="23" t="s">
        <v>254</v>
      </c>
      <c r="N153" s="21"/>
      <c r="O153" s="22"/>
      <c r="P153" s="21" t="s">
        <v>255</v>
      </c>
      <c r="Q153" s="22">
        <v>43018</v>
      </c>
      <c r="R153" s="20">
        <v>2.54</v>
      </c>
      <c r="S153" s="24" t="s">
        <v>91</v>
      </c>
      <c r="T153" s="24"/>
      <c r="U153" s="20">
        <f t="shared" si="6"/>
        <v>68834</v>
      </c>
      <c r="V153" s="20">
        <f>IF('Détail Achats'!$S153="DA",'Détail Achats'!$U153*19%,0)</f>
        <v>13078.460000000001</v>
      </c>
      <c r="W153" s="20">
        <f t="shared" si="7"/>
        <v>81912.460000000006</v>
      </c>
      <c r="X153" s="25">
        <f>IF('Détail Achats'!$Q153&lt;&gt;"",'Détail Achats'!$Q153+30,"")</f>
        <v>43048</v>
      </c>
    </row>
    <row r="154" spans="1:24" x14ac:dyDescent="0.25">
      <c r="A154" s="27"/>
      <c r="B154" s="10" t="s">
        <v>258</v>
      </c>
      <c r="C154" s="11" t="s">
        <v>228</v>
      </c>
      <c r="D154" s="12">
        <v>2000</v>
      </c>
      <c r="E154" s="12"/>
      <c r="F154" s="13" t="s">
        <v>259</v>
      </c>
      <c r="G154" s="14">
        <v>43178</v>
      </c>
      <c r="H154" s="13" t="s">
        <v>260</v>
      </c>
      <c r="I154" s="14">
        <v>43178</v>
      </c>
      <c r="J154" s="15" t="s">
        <v>177</v>
      </c>
      <c r="K154" s="15" t="s">
        <v>76</v>
      </c>
      <c r="L154" s="15" t="s">
        <v>76</v>
      </c>
      <c r="M154" s="15" t="s">
        <v>261</v>
      </c>
      <c r="N154" s="13"/>
      <c r="O154" s="14"/>
      <c r="P154" s="13" t="s">
        <v>262</v>
      </c>
      <c r="Q154" s="14">
        <v>43184</v>
      </c>
      <c r="R154" s="12">
        <v>38.979999999999997</v>
      </c>
      <c r="S154" s="16" t="s">
        <v>91</v>
      </c>
      <c r="T154" s="16"/>
      <c r="U154" s="12">
        <f t="shared" si="6"/>
        <v>77960</v>
      </c>
      <c r="V154" s="12">
        <f>IF('Détail Achats'!$S154="DA",'Détail Achats'!$U154*19%,0)</f>
        <v>14812.4</v>
      </c>
      <c r="W154" s="12">
        <f t="shared" si="7"/>
        <v>92772.4</v>
      </c>
      <c r="X154" s="17">
        <f>IF('Détail Achats'!$Q154&lt;&gt;"",'Détail Achats'!$Q154+30,"")</f>
        <v>43214</v>
      </c>
    </row>
    <row r="155" spans="1:24" x14ac:dyDescent="0.25">
      <c r="A155" s="26"/>
      <c r="B155" s="18" t="s">
        <v>263</v>
      </c>
      <c r="C155" s="19" t="s">
        <v>228</v>
      </c>
      <c r="D155" s="20">
        <v>1702175</v>
      </c>
      <c r="E155" s="20"/>
      <c r="F155" s="21" t="s">
        <v>264</v>
      </c>
      <c r="G155" s="22">
        <v>43184</v>
      </c>
      <c r="H155" s="21" t="s">
        <v>265</v>
      </c>
      <c r="I155" s="22">
        <v>43184</v>
      </c>
      <c r="J155" s="23" t="s">
        <v>177</v>
      </c>
      <c r="K155" s="23" t="s">
        <v>76</v>
      </c>
      <c r="L155" s="23" t="s">
        <v>76</v>
      </c>
      <c r="M155" s="23" t="s">
        <v>220</v>
      </c>
      <c r="N155" s="21"/>
      <c r="O155" s="22"/>
      <c r="P155" s="21" t="s">
        <v>266</v>
      </c>
      <c r="Q155" s="22">
        <v>43144</v>
      </c>
      <c r="R155" s="29">
        <f>21.48/1000</f>
        <v>2.1479999999999999E-2</v>
      </c>
      <c r="S155" s="24" t="s">
        <v>222</v>
      </c>
      <c r="T155" s="24"/>
      <c r="U155" s="20">
        <f t="shared" si="6"/>
        <v>36562.718999999997</v>
      </c>
      <c r="V155" s="20">
        <f>IF('Détail Achats'!$S155="DA",'Détail Achats'!$U155*19%,0)</f>
        <v>0</v>
      </c>
      <c r="W155" s="20">
        <f t="shared" si="7"/>
        <v>36562.718999999997</v>
      </c>
      <c r="X155" s="25">
        <f>IF('Détail Achats'!$Q155&lt;&gt;"",'Détail Achats'!$Q155+30,"")</f>
        <v>43174</v>
      </c>
    </row>
    <row r="156" spans="1:24" x14ac:dyDescent="0.25">
      <c r="A156" s="27"/>
      <c r="B156" s="10" t="s">
        <v>225</v>
      </c>
      <c r="C156" s="11" t="s">
        <v>224</v>
      </c>
      <c r="D156" s="12">
        <v>1</v>
      </c>
      <c r="E156" s="12"/>
      <c r="F156" s="13" t="s">
        <v>264</v>
      </c>
      <c r="G156" s="14">
        <v>43184</v>
      </c>
      <c r="H156" s="13" t="s">
        <v>265</v>
      </c>
      <c r="I156" s="14">
        <v>43184</v>
      </c>
      <c r="J156" s="15" t="s">
        <v>177</v>
      </c>
      <c r="K156" s="15" t="s">
        <v>241</v>
      </c>
      <c r="L156" s="15" t="s">
        <v>241</v>
      </c>
      <c r="M156" s="15" t="s">
        <v>220</v>
      </c>
      <c r="N156" s="13"/>
      <c r="O156" s="14"/>
      <c r="P156" s="13" t="s">
        <v>266</v>
      </c>
      <c r="Q156" s="14">
        <v>43144</v>
      </c>
      <c r="R156" s="30">
        <v>8420</v>
      </c>
      <c r="S156" s="16" t="s">
        <v>222</v>
      </c>
      <c r="T156" s="16"/>
      <c r="U156" s="12">
        <f t="shared" si="6"/>
        <v>8420</v>
      </c>
      <c r="V156" s="12">
        <f>IF('Détail Achats'!$S156="DA",'Détail Achats'!$U156*19%,0)</f>
        <v>0</v>
      </c>
      <c r="W156" s="12">
        <f t="shared" si="7"/>
        <v>8420</v>
      </c>
      <c r="X156" s="17">
        <f>IF('Détail Achats'!$Q156&lt;&gt;"",'Détail Achats'!$Q156+30,"")</f>
        <v>43174</v>
      </c>
    </row>
    <row r="157" spans="1:24" x14ac:dyDescent="0.25">
      <c r="A157" s="26"/>
      <c r="B157" s="18" t="s">
        <v>267</v>
      </c>
      <c r="C157" s="19" t="s">
        <v>228</v>
      </c>
      <c r="D157" s="20">
        <v>101050</v>
      </c>
      <c r="E157" s="20"/>
      <c r="F157" s="21" t="s">
        <v>271</v>
      </c>
      <c r="G157" s="22">
        <v>43139</v>
      </c>
      <c r="H157" s="21" t="s">
        <v>274</v>
      </c>
      <c r="I157" s="22">
        <v>43139</v>
      </c>
      <c r="J157" s="23" t="s">
        <v>177</v>
      </c>
      <c r="K157" s="23" t="s">
        <v>76</v>
      </c>
      <c r="L157" s="23" t="s">
        <v>76</v>
      </c>
      <c r="M157" s="23" t="s">
        <v>254</v>
      </c>
      <c r="N157" s="21"/>
      <c r="O157" s="22"/>
      <c r="P157" s="21" t="s">
        <v>273</v>
      </c>
      <c r="Q157" s="22">
        <v>43173</v>
      </c>
      <c r="R157" s="20">
        <v>2.8</v>
      </c>
      <c r="S157" s="24" t="s">
        <v>91</v>
      </c>
      <c r="T157" s="24"/>
      <c r="U157" s="20">
        <f t="shared" si="6"/>
        <v>282940</v>
      </c>
      <c r="V157" s="20">
        <f>IF('Détail Achats'!$S157="DA",'Détail Achats'!$U157*19%,0)</f>
        <v>53758.6</v>
      </c>
      <c r="W157" s="20">
        <f t="shared" si="7"/>
        <v>336698.6</v>
      </c>
      <c r="X157" s="25">
        <f>IF('Détail Achats'!$Q157&lt;&gt;"",'Détail Achats'!$Q157+30,"")</f>
        <v>43203</v>
      </c>
    </row>
    <row r="158" spans="1:24" x14ac:dyDescent="0.25">
      <c r="A158" s="27"/>
      <c r="B158" s="10" t="s">
        <v>268</v>
      </c>
      <c r="C158" s="11" t="s">
        <v>228</v>
      </c>
      <c r="D158" s="12">
        <v>100150</v>
      </c>
      <c r="E158" s="12"/>
      <c r="F158" s="13" t="s">
        <v>271</v>
      </c>
      <c r="G158" s="14">
        <v>43139</v>
      </c>
      <c r="H158" s="13" t="s">
        <v>274</v>
      </c>
      <c r="I158" s="14">
        <v>43139</v>
      </c>
      <c r="J158" s="15" t="s">
        <v>177</v>
      </c>
      <c r="K158" s="15" t="s">
        <v>76</v>
      </c>
      <c r="L158" s="15" t="s">
        <v>76</v>
      </c>
      <c r="M158" s="15" t="s">
        <v>254</v>
      </c>
      <c r="N158" s="13"/>
      <c r="O158" s="14"/>
      <c r="P158" s="13" t="s">
        <v>273</v>
      </c>
      <c r="Q158" s="14">
        <v>43173</v>
      </c>
      <c r="R158" s="12">
        <v>2.8</v>
      </c>
      <c r="S158" s="16" t="s">
        <v>91</v>
      </c>
      <c r="T158" s="16"/>
      <c r="U158" s="12">
        <f t="shared" si="6"/>
        <v>280420</v>
      </c>
      <c r="V158" s="12">
        <f>IF('Détail Achats'!$S158="DA",'Détail Achats'!$U158*19%,0)</f>
        <v>53279.8</v>
      </c>
      <c r="W158" s="12">
        <f t="shared" si="7"/>
        <v>333699.8</v>
      </c>
      <c r="X158" s="17">
        <f>IF('Détail Achats'!$Q158&lt;&gt;"",'Détail Achats'!$Q158+30,"")</f>
        <v>43203</v>
      </c>
    </row>
    <row r="159" spans="1:24" x14ac:dyDescent="0.25">
      <c r="A159" s="26"/>
      <c r="B159" s="18" t="s">
        <v>269</v>
      </c>
      <c r="C159" s="19" t="s">
        <v>228</v>
      </c>
      <c r="D159" s="20">
        <v>99500</v>
      </c>
      <c r="E159" s="20"/>
      <c r="F159" s="21" t="s">
        <v>270</v>
      </c>
      <c r="G159" s="22">
        <v>43137</v>
      </c>
      <c r="H159" s="21" t="s">
        <v>272</v>
      </c>
      <c r="I159" s="22">
        <v>43137</v>
      </c>
      <c r="J159" s="23" t="s">
        <v>177</v>
      </c>
      <c r="K159" s="23" t="s">
        <v>76</v>
      </c>
      <c r="L159" s="23" t="s">
        <v>76</v>
      </c>
      <c r="M159" s="23" t="s">
        <v>254</v>
      </c>
      <c r="N159" s="21"/>
      <c r="O159" s="22"/>
      <c r="P159" s="21" t="s">
        <v>273</v>
      </c>
      <c r="Q159" s="22">
        <v>43173</v>
      </c>
      <c r="R159" s="20">
        <v>2.4500000000000002</v>
      </c>
      <c r="S159" s="24" t="s">
        <v>91</v>
      </c>
      <c r="T159" s="24"/>
      <c r="U159" s="20">
        <f t="shared" si="6"/>
        <v>243775.00000000003</v>
      </c>
      <c r="V159" s="20">
        <f>IF('Détail Achats'!$S159="DA",'Détail Achats'!$U159*19%,0)</f>
        <v>46317.250000000007</v>
      </c>
      <c r="W159" s="20">
        <f t="shared" si="7"/>
        <v>290092.25000000006</v>
      </c>
      <c r="X159" s="25">
        <f>IF('Détail Achats'!$Q159&lt;&gt;"",'Détail Achats'!$Q159+30,"")</f>
        <v>43203</v>
      </c>
    </row>
    <row r="160" spans="1:24" x14ac:dyDescent="0.25">
      <c r="A160" s="27"/>
      <c r="B160" s="10" t="s">
        <v>275</v>
      </c>
      <c r="C160" s="11" t="s">
        <v>228</v>
      </c>
      <c r="D160" s="12">
        <v>503300</v>
      </c>
      <c r="E160" s="12"/>
      <c r="F160" s="13" t="s">
        <v>276</v>
      </c>
      <c r="G160" s="14">
        <v>43167</v>
      </c>
      <c r="H160" s="13" t="s">
        <v>277</v>
      </c>
      <c r="I160" s="14">
        <v>43167</v>
      </c>
      <c r="J160" s="15" t="s">
        <v>177</v>
      </c>
      <c r="K160" s="15" t="s">
        <v>76</v>
      </c>
      <c r="L160" s="15" t="s">
        <v>76</v>
      </c>
      <c r="M160" s="15" t="s">
        <v>278</v>
      </c>
      <c r="N160" s="13"/>
      <c r="O160" s="14"/>
      <c r="P160" s="13" t="s">
        <v>279</v>
      </c>
      <c r="Q160" s="14">
        <v>43173</v>
      </c>
      <c r="R160" s="12">
        <v>0.64</v>
      </c>
      <c r="S160" s="16" t="s">
        <v>91</v>
      </c>
      <c r="T160" s="16"/>
      <c r="U160" s="12">
        <f t="shared" si="6"/>
        <v>322112</v>
      </c>
      <c r="V160" s="12">
        <f>IF('Détail Achats'!$S160="DA",'Détail Achats'!$U160*19%,0)</f>
        <v>61201.279999999999</v>
      </c>
      <c r="W160" s="12">
        <f t="shared" si="7"/>
        <v>383313.28</v>
      </c>
      <c r="X160" s="17">
        <f>IF('Détail Achats'!$Q160&lt;&gt;"",'Détail Achats'!$Q160+30,"")</f>
        <v>43203</v>
      </c>
    </row>
    <row r="161" spans="1:24" x14ac:dyDescent="0.25">
      <c r="A161" s="26"/>
      <c r="B161" s="18" t="s">
        <v>280</v>
      </c>
      <c r="C161" s="19" t="s">
        <v>228</v>
      </c>
      <c r="D161" s="20">
        <v>1900</v>
      </c>
      <c r="E161" s="20"/>
      <c r="F161" s="21" t="s">
        <v>283</v>
      </c>
      <c r="G161" s="22">
        <v>43139</v>
      </c>
      <c r="H161" s="21" t="s">
        <v>284</v>
      </c>
      <c r="I161" s="22">
        <v>43139</v>
      </c>
      <c r="J161" s="23" t="s">
        <v>177</v>
      </c>
      <c r="K161" s="23" t="s">
        <v>76</v>
      </c>
      <c r="L161" s="23" t="s">
        <v>76</v>
      </c>
      <c r="M161" s="23" t="s">
        <v>261</v>
      </c>
      <c r="N161" s="21"/>
      <c r="O161" s="22"/>
      <c r="P161" s="21" t="s">
        <v>285</v>
      </c>
      <c r="Q161" s="22">
        <v>43155</v>
      </c>
      <c r="R161" s="20">
        <v>33.22</v>
      </c>
      <c r="S161" s="24" t="s">
        <v>91</v>
      </c>
      <c r="T161" s="24"/>
      <c r="U161" s="20">
        <f t="shared" si="6"/>
        <v>63118</v>
      </c>
      <c r="V161" s="20">
        <f>IF('Détail Achats'!$S161="DA",'Détail Achats'!$U161*19%,0)</f>
        <v>11992.42</v>
      </c>
      <c r="W161" s="20">
        <f t="shared" si="7"/>
        <v>75110.42</v>
      </c>
      <c r="X161" s="25">
        <f>IF('Détail Achats'!$Q161&lt;&gt;"",'Détail Achats'!$Q161+30,"")</f>
        <v>43185</v>
      </c>
    </row>
    <row r="162" spans="1:24" x14ac:dyDescent="0.25">
      <c r="A162" s="27"/>
      <c r="B162" s="10" t="s">
        <v>282</v>
      </c>
      <c r="C162" s="11" t="s">
        <v>228</v>
      </c>
      <c r="D162" s="12">
        <v>1810</v>
      </c>
      <c r="E162" s="12"/>
      <c r="F162" s="13" t="s">
        <v>283</v>
      </c>
      <c r="G162" s="14">
        <v>43139</v>
      </c>
      <c r="H162" s="13" t="s">
        <v>284</v>
      </c>
      <c r="I162" s="14">
        <v>43139</v>
      </c>
      <c r="J162" s="15" t="s">
        <v>177</v>
      </c>
      <c r="K162" s="15" t="s">
        <v>76</v>
      </c>
      <c r="L162" s="15" t="s">
        <v>76</v>
      </c>
      <c r="M162" s="15" t="s">
        <v>261</v>
      </c>
      <c r="N162" s="13"/>
      <c r="O162" s="14"/>
      <c r="P162" s="13" t="s">
        <v>285</v>
      </c>
      <c r="Q162" s="14">
        <v>43155</v>
      </c>
      <c r="R162" s="12">
        <v>34.03</v>
      </c>
      <c r="S162" s="16" t="s">
        <v>91</v>
      </c>
      <c r="T162" s="16"/>
      <c r="U162" s="12">
        <f t="shared" si="6"/>
        <v>61594.3</v>
      </c>
      <c r="V162" s="12">
        <f>IF('Détail Achats'!$S162="DA",'Détail Achats'!$U162*19%,0)</f>
        <v>11702.917000000001</v>
      </c>
      <c r="W162" s="12">
        <f t="shared" si="7"/>
        <v>73297.217000000004</v>
      </c>
      <c r="X162" s="17">
        <f>IF('Détail Achats'!$Q162&lt;&gt;"",'Détail Achats'!$Q162+30,"")</f>
        <v>43185</v>
      </c>
    </row>
    <row r="163" spans="1:24" x14ac:dyDescent="0.25">
      <c r="A163" s="26"/>
      <c r="B163" s="18" t="s">
        <v>281</v>
      </c>
      <c r="C163" s="19" t="s">
        <v>228</v>
      </c>
      <c r="D163" s="20">
        <v>1480</v>
      </c>
      <c r="E163" s="20"/>
      <c r="F163" s="21" t="s">
        <v>283</v>
      </c>
      <c r="G163" s="22">
        <v>43139</v>
      </c>
      <c r="H163" s="21" t="s">
        <v>284</v>
      </c>
      <c r="I163" s="22">
        <v>43139</v>
      </c>
      <c r="J163" s="23" t="s">
        <v>177</v>
      </c>
      <c r="K163" s="23" t="s">
        <v>76</v>
      </c>
      <c r="L163" s="23" t="s">
        <v>76</v>
      </c>
      <c r="M163" s="23" t="s">
        <v>261</v>
      </c>
      <c r="N163" s="21"/>
      <c r="O163" s="22"/>
      <c r="P163" s="21" t="s">
        <v>285</v>
      </c>
      <c r="Q163" s="22">
        <v>43155</v>
      </c>
      <c r="R163" s="20">
        <v>40.380000000000003</v>
      </c>
      <c r="S163" s="24" t="s">
        <v>91</v>
      </c>
      <c r="T163" s="24"/>
      <c r="U163" s="20">
        <f t="shared" si="6"/>
        <v>59762.400000000001</v>
      </c>
      <c r="V163" s="20">
        <f>IF('Détail Achats'!$S163="DA",'Détail Achats'!$U163*19%,0)</f>
        <v>11354.856</v>
      </c>
      <c r="W163" s="20">
        <f t="shared" si="7"/>
        <v>71117.255999999994</v>
      </c>
      <c r="X163" s="25">
        <f>IF('Détail Achats'!$Q163&lt;&gt;"",'Détail Achats'!$Q163+30,"")</f>
        <v>43185</v>
      </c>
    </row>
    <row r="164" spans="1:24" x14ac:dyDescent="0.25">
      <c r="A164" s="27"/>
      <c r="B164" s="10" t="s">
        <v>286</v>
      </c>
      <c r="C164" s="11" t="s">
        <v>228</v>
      </c>
      <c r="D164" s="12">
        <v>501000</v>
      </c>
      <c r="E164" s="12"/>
      <c r="F164" s="13" t="s">
        <v>276</v>
      </c>
      <c r="G164" s="14">
        <v>43167</v>
      </c>
      <c r="H164" s="13" t="s">
        <v>287</v>
      </c>
      <c r="I164" s="14">
        <v>43167</v>
      </c>
      <c r="J164" s="15" t="s">
        <v>177</v>
      </c>
      <c r="K164" s="15" t="s">
        <v>76</v>
      </c>
      <c r="L164" s="15" t="s">
        <v>76</v>
      </c>
      <c r="M164" s="15" t="s">
        <v>278</v>
      </c>
      <c r="N164" s="13"/>
      <c r="O164" s="14"/>
      <c r="P164" s="13" t="s">
        <v>288</v>
      </c>
      <c r="Q164" s="14">
        <v>43185</v>
      </c>
      <c r="R164" s="12">
        <v>0.64</v>
      </c>
      <c r="S164" s="16" t="s">
        <v>91</v>
      </c>
      <c r="T164" s="16"/>
      <c r="U164" s="12">
        <f t="shared" si="6"/>
        <v>320640</v>
      </c>
      <c r="V164" s="12">
        <f>IF('Détail Achats'!$S164="DA",'Détail Achats'!$U164*19%,0)</f>
        <v>60921.599999999999</v>
      </c>
      <c r="W164" s="12">
        <f t="shared" si="7"/>
        <v>381561.59999999998</v>
      </c>
      <c r="X164" s="17">
        <f>IF('Détail Achats'!$Q164&lt;&gt;"",'Détail Achats'!$Q164+30,"")</f>
        <v>43215</v>
      </c>
    </row>
    <row r="165" spans="1:24" x14ac:dyDescent="0.25">
      <c r="A165" s="26"/>
      <c r="B165" s="18" t="s">
        <v>258</v>
      </c>
      <c r="C165" s="19" t="s">
        <v>228</v>
      </c>
      <c r="D165" s="20">
        <v>5235</v>
      </c>
      <c r="E165" s="20">
        <v>5000</v>
      </c>
      <c r="F165" s="21" t="s">
        <v>291</v>
      </c>
      <c r="G165" s="22">
        <v>43186</v>
      </c>
      <c r="H165" s="21" t="s">
        <v>331</v>
      </c>
      <c r="I165" s="22">
        <v>43186</v>
      </c>
      <c r="J165" s="23" t="s">
        <v>177</v>
      </c>
      <c r="K165" s="23" t="s">
        <v>76</v>
      </c>
      <c r="L165" s="23" t="s">
        <v>76</v>
      </c>
      <c r="M165" s="23" t="s">
        <v>261</v>
      </c>
      <c r="N165" s="21"/>
      <c r="O165" s="22"/>
      <c r="P165" s="21" t="s">
        <v>332</v>
      </c>
      <c r="Q165" s="22">
        <v>43190</v>
      </c>
      <c r="R165" s="20">
        <v>38.979999999999997</v>
      </c>
      <c r="S165" s="24" t="s">
        <v>91</v>
      </c>
      <c r="T165" s="24"/>
      <c r="U165" s="20">
        <f t="shared" si="6"/>
        <v>204060.3</v>
      </c>
      <c r="V165" s="20">
        <f>IF('Détail Achats'!$S165="DA",'Détail Achats'!$U165*19%,0)</f>
        <v>38771.456999999995</v>
      </c>
      <c r="W165" s="20">
        <f t="shared" si="7"/>
        <v>242831.75699999998</v>
      </c>
      <c r="X165" s="25">
        <f>IF('Détail Achats'!$Q165&lt;&gt;"",'Détail Achats'!$Q165+30,"")</f>
        <v>43220</v>
      </c>
    </row>
    <row r="166" spans="1:24" x14ac:dyDescent="0.25">
      <c r="A166" s="27"/>
      <c r="B166" s="10" t="s">
        <v>292</v>
      </c>
      <c r="C166" s="11" t="s">
        <v>79</v>
      </c>
      <c r="D166" s="12">
        <v>2</v>
      </c>
      <c r="E166" s="12">
        <v>2</v>
      </c>
      <c r="F166" s="16" t="s">
        <v>161</v>
      </c>
      <c r="G166" s="13" t="s">
        <v>161</v>
      </c>
      <c r="H166" s="13" t="s">
        <v>182</v>
      </c>
      <c r="I166" s="14">
        <v>43178</v>
      </c>
      <c r="J166" s="15" t="s">
        <v>177</v>
      </c>
      <c r="K166" s="15" t="s">
        <v>37</v>
      </c>
      <c r="L166" s="15" t="s">
        <v>199</v>
      </c>
      <c r="M166" s="15" t="s">
        <v>8</v>
      </c>
      <c r="N166" s="13" t="s">
        <v>181</v>
      </c>
      <c r="O166" s="14">
        <v>43178</v>
      </c>
      <c r="P166" s="13"/>
      <c r="Q166" s="14"/>
      <c r="R166" s="12">
        <v>3000</v>
      </c>
      <c r="S166" s="16" t="s">
        <v>91</v>
      </c>
      <c r="T166" s="16"/>
      <c r="U166" s="12">
        <f t="shared" ref="U166:U189" si="8">R166*D166</f>
        <v>6000</v>
      </c>
      <c r="V166" s="12">
        <f>IF('Détail Achats'!$S166="DA",'Détail Achats'!$U166*19%,0)</f>
        <v>1140</v>
      </c>
      <c r="W166" s="12">
        <f t="shared" ref="W166:W189" si="9">V166+U166</f>
        <v>7140</v>
      </c>
      <c r="X166" s="17" t="str">
        <f>IF('Détail Achats'!$Q166&lt;&gt;"",'Détail Achats'!$Q166+30,"")</f>
        <v/>
      </c>
    </row>
    <row r="167" spans="1:24" x14ac:dyDescent="0.25">
      <c r="A167" s="26"/>
      <c r="B167" s="18" t="s">
        <v>235</v>
      </c>
      <c r="C167" s="19" t="s">
        <v>227</v>
      </c>
      <c r="D167" s="20">
        <v>0</v>
      </c>
      <c r="E167" s="20">
        <v>1000</v>
      </c>
      <c r="F167" s="21" t="s">
        <v>293</v>
      </c>
      <c r="G167" s="22">
        <v>43111</v>
      </c>
      <c r="H167" s="21"/>
      <c r="I167" s="22"/>
      <c r="J167" s="23" t="s">
        <v>177</v>
      </c>
      <c r="K167" s="23" t="s">
        <v>76</v>
      </c>
      <c r="L167" s="23" t="s">
        <v>76</v>
      </c>
      <c r="M167" s="23" t="s">
        <v>294</v>
      </c>
      <c r="N167" s="21"/>
      <c r="O167" s="22"/>
      <c r="P167" s="21"/>
      <c r="Q167" s="22"/>
      <c r="R167" s="20">
        <v>240</v>
      </c>
      <c r="S167" s="24" t="s">
        <v>91</v>
      </c>
      <c r="T167" s="24"/>
      <c r="U167" s="12">
        <f t="shared" si="8"/>
        <v>0</v>
      </c>
      <c r="V167" s="20">
        <f>IF('Détail Achats'!$S167="DA",'Détail Achats'!$U167*19%,0)</f>
        <v>0</v>
      </c>
      <c r="W167" s="20">
        <f t="shared" si="9"/>
        <v>0</v>
      </c>
      <c r="X167" s="25" t="str">
        <f>IF('Détail Achats'!$Q167&lt;&gt;"",'Détail Achats'!$Q167+30,"")</f>
        <v/>
      </c>
    </row>
    <row r="168" spans="1:24" x14ac:dyDescent="0.25">
      <c r="A168" s="27"/>
      <c r="B168" s="10" t="s">
        <v>295</v>
      </c>
      <c r="C168" s="11" t="s">
        <v>228</v>
      </c>
      <c r="D168" s="12"/>
      <c r="E168" s="12">
        <v>100000</v>
      </c>
      <c r="F168" s="13" t="s">
        <v>296</v>
      </c>
      <c r="G168" s="14">
        <v>43167</v>
      </c>
      <c r="H168" s="13"/>
      <c r="I168" s="14"/>
      <c r="J168" s="15" t="s">
        <v>177</v>
      </c>
      <c r="K168" s="15" t="s">
        <v>76</v>
      </c>
      <c r="L168" s="15" t="s">
        <v>76</v>
      </c>
      <c r="M168" s="15" t="s">
        <v>254</v>
      </c>
      <c r="N168" s="13"/>
      <c r="O168" s="14"/>
      <c r="P168" s="13"/>
      <c r="Q168" s="14"/>
      <c r="R168" s="12">
        <v>2.54</v>
      </c>
      <c r="S168" s="16" t="s">
        <v>91</v>
      </c>
      <c r="T168" s="16"/>
      <c r="U168" s="12">
        <f t="shared" si="8"/>
        <v>0</v>
      </c>
      <c r="V168" s="12">
        <f>IF('Détail Achats'!$S168="DA",'Détail Achats'!$U168*19%,0)</f>
        <v>0</v>
      </c>
      <c r="W168" s="12">
        <f t="shared" si="9"/>
        <v>0</v>
      </c>
      <c r="X168" s="17" t="str">
        <f>IF('Détail Achats'!$Q168&lt;&gt;"",'Détail Achats'!$Q168+30,"")</f>
        <v/>
      </c>
    </row>
    <row r="169" spans="1:24" x14ac:dyDescent="0.25">
      <c r="A169" s="26"/>
      <c r="B169" s="18" t="s">
        <v>297</v>
      </c>
      <c r="C169" s="19" t="s">
        <v>227</v>
      </c>
      <c r="D169" s="20"/>
      <c r="E169" s="20">
        <v>2000</v>
      </c>
      <c r="F169" s="21" t="s">
        <v>298</v>
      </c>
      <c r="G169" s="22">
        <v>43178</v>
      </c>
      <c r="H169" s="21"/>
      <c r="I169" s="22"/>
      <c r="J169" s="23" t="s">
        <v>177</v>
      </c>
      <c r="K169" s="23" t="s">
        <v>76</v>
      </c>
      <c r="L169" s="23" t="s">
        <v>76</v>
      </c>
      <c r="M169" s="23" t="s">
        <v>299</v>
      </c>
      <c r="N169" s="21"/>
      <c r="O169" s="22"/>
      <c r="P169" s="21"/>
      <c r="Q169" s="22"/>
      <c r="R169" s="20">
        <v>600</v>
      </c>
      <c r="S169" s="24" t="s">
        <v>91</v>
      </c>
      <c r="T169" s="24"/>
      <c r="U169" s="12">
        <f t="shared" si="8"/>
        <v>0</v>
      </c>
      <c r="V169" s="20">
        <f>IF('Détail Achats'!$S169="DA",'Détail Achats'!$U169*19%,0)</f>
        <v>0</v>
      </c>
      <c r="W169" s="20">
        <f t="shared" si="9"/>
        <v>0</v>
      </c>
      <c r="X169" s="25" t="str">
        <f>IF('Détail Achats'!$Q169&lt;&gt;"",'Détail Achats'!$Q169+30,"")</f>
        <v/>
      </c>
    </row>
    <row r="170" spans="1:24" x14ac:dyDescent="0.25">
      <c r="A170" s="27"/>
      <c r="B170" s="10" t="s">
        <v>301</v>
      </c>
      <c r="C170" s="11" t="s">
        <v>227</v>
      </c>
      <c r="D170" s="12"/>
      <c r="E170" s="12">
        <v>720</v>
      </c>
      <c r="F170" s="13" t="s">
        <v>302</v>
      </c>
      <c r="G170" s="14">
        <v>43180</v>
      </c>
      <c r="H170" s="13"/>
      <c r="I170" s="14"/>
      <c r="J170" s="15" t="s">
        <v>177</v>
      </c>
      <c r="K170" s="15" t="s">
        <v>76</v>
      </c>
      <c r="L170" s="15" t="s">
        <v>76</v>
      </c>
      <c r="M170" s="15" t="s">
        <v>300</v>
      </c>
      <c r="N170" s="13"/>
      <c r="O170" s="14"/>
      <c r="P170" s="13"/>
      <c r="Q170" s="14"/>
      <c r="R170" s="12">
        <v>1820</v>
      </c>
      <c r="S170" s="16" t="s">
        <v>91</v>
      </c>
      <c r="T170" s="16"/>
      <c r="U170" s="12">
        <f t="shared" si="8"/>
        <v>0</v>
      </c>
      <c r="V170" s="12">
        <f>IF('Détail Achats'!$S170="DA",'Détail Achats'!$U170*19%,0)</f>
        <v>0</v>
      </c>
      <c r="W170" s="12">
        <f t="shared" si="9"/>
        <v>0</v>
      </c>
      <c r="X170" s="17" t="str">
        <f>IF('Détail Achats'!$Q170&lt;&gt;"",'Détail Achats'!$Q170+30,"")</f>
        <v/>
      </c>
    </row>
    <row r="171" spans="1:24" x14ac:dyDescent="0.25">
      <c r="A171" s="26"/>
      <c r="B171" s="18" t="s">
        <v>303</v>
      </c>
      <c r="C171" s="19" t="s">
        <v>228</v>
      </c>
      <c r="D171" s="20"/>
      <c r="E171" s="20">
        <v>250000</v>
      </c>
      <c r="F171" s="21" t="s">
        <v>304</v>
      </c>
      <c r="G171" s="22">
        <v>43184</v>
      </c>
      <c r="H171" s="21"/>
      <c r="I171" s="22"/>
      <c r="J171" s="23" t="s">
        <v>177</v>
      </c>
      <c r="K171" s="23" t="s">
        <v>76</v>
      </c>
      <c r="L171" s="23" t="s">
        <v>76</v>
      </c>
      <c r="M171" s="23" t="s">
        <v>278</v>
      </c>
      <c r="N171" s="21"/>
      <c r="O171" s="22"/>
      <c r="P171" s="21"/>
      <c r="Q171" s="22"/>
      <c r="R171" s="20">
        <v>0.6</v>
      </c>
      <c r="S171" s="24" t="s">
        <v>91</v>
      </c>
      <c r="T171" s="24"/>
      <c r="U171" s="12">
        <f t="shared" si="8"/>
        <v>0</v>
      </c>
      <c r="V171" s="20">
        <f>IF('Détail Achats'!$S171="DA",'Détail Achats'!$U171*19%,0)</f>
        <v>0</v>
      </c>
      <c r="W171" s="20">
        <f t="shared" si="9"/>
        <v>0</v>
      </c>
      <c r="X171" s="25" t="str">
        <f>IF('Détail Achats'!$Q171&lt;&gt;"",'Détail Achats'!$Q171+30,"")</f>
        <v/>
      </c>
    </row>
    <row r="172" spans="1:24" x14ac:dyDescent="0.25">
      <c r="A172" s="27"/>
      <c r="B172" s="10" t="s">
        <v>305</v>
      </c>
      <c r="C172" s="11" t="s">
        <v>228</v>
      </c>
      <c r="D172" s="12"/>
      <c r="E172" s="12">
        <v>200000</v>
      </c>
      <c r="F172" s="13" t="s">
        <v>306</v>
      </c>
      <c r="G172" s="14">
        <v>43185</v>
      </c>
      <c r="H172" s="13"/>
      <c r="I172" s="14"/>
      <c r="J172" s="15" t="s">
        <v>177</v>
      </c>
      <c r="K172" s="15" t="s">
        <v>76</v>
      </c>
      <c r="L172" s="15" t="s">
        <v>76</v>
      </c>
      <c r="M172" s="15" t="s">
        <v>278</v>
      </c>
      <c r="N172" s="13"/>
      <c r="O172" s="14"/>
      <c r="P172" s="13"/>
      <c r="Q172" s="14"/>
      <c r="R172" s="12">
        <v>0.6</v>
      </c>
      <c r="S172" s="16" t="s">
        <v>91</v>
      </c>
      <c r="T172" s="16"/>
      <c r="U172" s="12">
        <f t="shared" si="8"/>
        <v>0</v>
      </c>
      <c r="V172" s="12">
        <f>IF('Détail Achats'!$S172="DA",'Détail Achats'!$U172*19%,0)</f>
        <v>0</v>
      </c>
      <c r="W172" s="12">
        <f t="shared" si="9"/>
        <v>0</v>
      </c>
      <c r="X172" s="17" t="str">
        <f>IF('Détail Achats'!$Q172&lt;&gt;"",'Détail Achats'!$Q172+30,"")</f>
        <v/>
      </c>
    </row>
    <row r="173" spans="1:24" x14ac:dyDescent="0.25">
      <c r="A173" s="26"/>
      <c r="B173" s="18" t="s">
        <v>308</v>
      </c>
      <c r="C173" s="19" t="s">
        <v>227</v>
      </c>
      <c r="D173" s="20">
        <v>300</v>
      </c>
      <c r="E173" s="20">
        <v>300</v>
      </c>
      <c r="F173" s="21" t="s">
        <v>329</v>
      </c>
      <c r="G173" s="22">
        <v>43192</v>
      </c>
      <c r="H173" s="21"/>
      <c r="I173" s="22"/>
      <c r="J173" s="23" t="s">
        <v>177</v>
      </c>
      <c r="K173" s="23" t="s">
        <v>76</v>
      </c>
      <c r="L173" s="23" t="s">
        <v>76</v>
      </c>
      <c r="M173" s="23" t="s">
        <v>220</v>
      </c>
      <c r="N173" s="21"/>
      <c r="O173" s="22"/>
      <c r="P173" s="21" t="s">
        <v>330</v>
      </c>
      <c r="Q173" s="22">
        <v>43166</v>
      </c>
      <c r="R173" s="20">
        <v>169</v>
      </c>
      <c r="S173" s="24" t="s">
        <v>222</v>
      </c>
      <c r="T173" s="24"/>
      <c r="U173" s="20">
        <f t="shared" si="8"/>
        <v>50700</v>
      </c>
      <c r="V173" s="20">
        <f>IF('Détail Achats'!$S173="DA",'Détail Achats'!$U173*19%,0)</f>
        <v>0</v>
      </c>
      <c r="W173" s="20">
        <f t="shared" si="9"/>
        <v>50700</v>
      </c>
      <c r="X173" s="25">
        <f>IF('Détail Achats'!$Q173&lt;&gt;"",'Détail Achats'!$Q173+30,"")</f>
        <v>43196</v>
      </c>
    </row>
    <row r="174" spans="1:24" x14ac:dyDescent="0.25">
      <c r="A174" s="27"/>
      <c r="B174" s="10" t="s">
        <v>309</v>
      </c>
      <c r="C174" s="11" t="s">
        <v>228</v>
      </c>
      <c r="D174" s="12">
        <v>377</v>
      </c>
      <c r="E174" s="12">
        <v>377</v>
      </c>
      <c r="F174" s="13" t="s">
        <v>329</v>
      </c>
      <c r="G174" s="14">
        <v>43192</v>
      </c>
      <c r="H174" s="13"/>
      <c r="I174" s="14"/>
      <c r="J174" s="15" t="s">
        <v>177</v>
      </c>
      <c r="K174" s="15" t="s">
        <v>76</v>
      </c>
      <c r="L174" s="15" t="s">
        <v>76</v>
      </c>
      <c r="M174" s="15" t="s">
        <v>220</v>
      </c>
      <c r="N174" s="13"/>
      <c r="O174" s="14"/>
      <c r="P174" s="13" t="s">
        <v>330</v>
      </c>
      <c r="Q174" s="14">
        <v>43166</v>
      </c>
      <c r="R174" s="12">
        <v>13.94</v>
      </c>
      <c r="S174" s="16" t="s">
        <v>222</v>
      </c>
      <c r="T174" s="16"/>
      <c r="U174" s="12">
        <f t="shared" si="8"/>
        <v>5255.38</v>
      </c>
      <c r="V174" s="12">
        <f>IF('Détail Achats'!$S174="DA",'Détail Achats'!$U174*19%,0)</f>
        <v>0</v>
      </c>
      <c r="W174" s="12">
        <f t="shared" si="9"/>
        <v>5255.38</v>
      </c>
      <c r="X174" s="17">
        <f>IF('Détail Achats'!$Q174&lt;&gt;"",'Détail Achats'!$Q174+30,"")</f>
        <v>43196</v>
      </c>
    </row>
    <row r="175" spans="1:24" x14ac:dyDescent="0.25">
      <c r="A175" s="26"/>
      <c r="B175" s="18" t="s">
        <v>310</v>
      </c>
      <c r="C175" s="19" t="s">
        <v>228</v>
      </c>
      <c r="D175" s="20">
        <v>266.39999999999998</v>
      </c>
      <c r="E175" s="20">
        <v>266.39999999999998</v>
      </c>
      <c r="F175" s="21" t="s">
        <v>329</v>
      </c>
      <c r="G175" s="22">
        <v>43192</v>
      </c>
      <c r="H175" s="21"/>
      <c r="I175" s="22"/>
      <c r="J175" s="23" t="s">
        <v>177</v>
      </c>
      <c r="K175" s="23" t="s">
        <v>76</v>
      </c>
      <c r="L175" s="23" t="s">
        <v>76</v>
      </c>
      <c r="M175" s="23" t="s">
        <v>220</v>
      </c>
      <c r="N175" s="21"/>
      <c r="O175" s="22"/>
      <c r="P175" s="21" t="s">
        <v>330</v>
      </c>
      <c r="Q175" s="22">
        <v>43166</v>
      </c>
      <c r="R175" s="20">
        <v>13.94</v>
      </c>
      <c r="S175" s="24" t="s">
        <v>222</v>
      </c>
      <c r="T175" s="24"/>
      <c r="U175" s="20">
        <f t="shared" si="8"/>
        <v>3713.6159999999995</v>
      </c>
      <c r="V175" s="20">
        <f>IF('Détail Achats'!$S175="DA",'Détail Achats'!$U175*19%,0)</f>
        <v>0</v>
      </c>
      <c r="W175" s="20">
        <f t="shared" si="9"/>
        <v>3713.6159999999995</v>
      </c>
      <c r="X175" s="25">
        <f>IF('Détail Achats'!$Q175&lt;&gt;"",'Détail Achats'!$Q175+30,"")</f>
        <v>43196</v>
      </c>
    </row>
    <row r="176" spans="1:24" x14ac:dyDescent="0.25">
      <c r="A176" s="27"/>
      <c r="B176" s="10" t="s">
        <v>311</v>
      </c>
      <c r="C176" s="11" t="s">
        <v>228</v>
      </c>
      <c r="D176" s="12">
        <v>348.6</v>
      </c>
      <c r="E176" s="12">
        <v>348.6</v>
      </c>
      <c r="F176" s="13" t="s">
        <v>329</v>
      </c>
      <c r="G176" s="14">
        <v>43192</v>
      </c>
      <c r="H176" s="13"/>
      <c r="I176" s="14"/>
      <c r="J176" s="15" t="s">
        <v>177</v>
      </c>
      <c r="K176" s="15" t="s">
        <v>76</v>
      </c>
      <c r="L176" s="15" t="s">
        <v>76</v>
      </c>
      <c r="M176" s="15" t="s">
        <v>220</v>
      </c>
      <c r="N176" s="13"/>
      <c r="O176" s="14"/>
      <c r="P176" s="13" t="s">
        <v>330</v>
      </c>
      <c r="Q176" s="14">
        <v>43166</v>
      </c>
      <c r="R176" s="12">
        <v>13.94</v>
      </c>
      <c r="S176" s="16" t="s">
        <v>222</v>
      </c>
      <c r="T176" s="16"/>
      <c r="U176" s="12">
        <f t="shared" si="8"/>
        <v>4859.4840000000004</v>
      </c>
      <c r="V176" s="12">
        <f>IF('Détail Achats'!$S176="DA",'Détail Achats'!$U176*19%,0)</f>
        <v>0</v>
      </c>
      <c r="W176" s="12">
        <f t="shared" si="9"/>
        <v>4859.4840000000004</v>
      </c>
      <c r="X176" s="17">
        <f>IF('Détail Achats'!$Q176&lt;&gt;"",'Détail Achats'!$Q176+30,"")</f>
        <v>43196</v>
      </c>
    </row>
    <row r="177" spans="1:24" x14ac:dyDescent="0.25">
      <c r="A177" s="26"/>
      <c r="B177" s="18" t="s">
        <v>312</v>
      </c>
      <c r="C177" s="19" t="s">
        <v>228</v>
      </c>
      <c r="D177" s="20">
        <v>4630.3</v>
      </c>
      <c r="E177" s="20">
        <v>4630.3</v>
      </c>
      <c r="F177" s="21" t="s">
        <v>329</v>
      </c>
      <c r="G177" s="22">
        <v>43192</v>
      </c>
      <c r="H177" s="21"/>
      <c r="I177" s="22"/>
      <c r="J177" s="23" t="s">
        <v>177</v>
      </c>
      <c r="K177" s="23" t="s">
        <v>76</v>
      </c>
      <c r="L177" s="23" t="s">
        <v>76</v>
      </c>
      <c r="M177" s="23" t="s">
        <v>220</v>
      </c>
      <c r="N177" s="21"/>
      <c r="O177" s="22"/>
      <c r="P177" s="21" t="s">
        <v>330</v>
      </c>
      <c r="Q177" s="22">
        <v>43166</v>
      </c>
      <c r="R177" s="20">
        <v>8.34</v>
      </c>
      <c r="S177" s="24" t="s">
        <v>222</v>
      </c>
      <c r="T177" s="24"/>
      <c r="U177" s="20">
        <f t="shared" si="8"/>
        <v>38616.701999999997</v>
      </c>
      <c r="V177" s="20">
        <f>IF('Détail Achats'!$S177="DA",'Détail Achats'!$U177*19%,0)</f>
        <v>0</v>
      </c>
      <c r="W177" s="20">
        <f t="shared" si="9"/>
        <v>38616.701999999997</v>
      </c>
      <c r="X177" s="25">
        <f>IF('Détail Achats'!$Q177&lt;&gt;"",'Détail Achats'!$Q177+30,"")</f>
        <v>43196</v>
      </c>
    </row>
    <row r="178" spans="1:24" x14ac:dyDescent="0.25">
      <c r="A178" s="27"/>
      <c r="B178" s="10" t="s">
        <v>313</v>
      </c>
      <c r="C178" s="11" t="s">
        <v>228</v>
      </c>
      <c r="D178" s="12">
        <v>518.15</v>
      </c>
      <c r="E178" s="12">
        <v>518.15</v>
      </c>
      <c r="F178" s="13" t="s">
        <v>329</v>
      </c>
      <c r="G178" s="14">
        <v>43192</v>
      </c>
      <c r="H178" s="13"/>
      <c r="I178" s="14"/>
      <c r="J178" s="15" t="s">
        <v>177</v>
      </c>
      <c r="K178" s="15" t="s">
        <v>76</v>
      </c>
      <c r="L178" s="15" t="s">
        <v>76</v>
      </c>
      <c r="M178" s="15" t="s">
        <v>220</v>
      </c>
      <c r="N178" s="13"/>
      <c r="O178" s="14"/>
      <c r="P178" s="13" t="s">
        <v>330</v>
      </c>
      <c r="Q178" s="14">
        <v>43166</v>
      </c>
      <c r="R178" s="12">
        <v>8.34</v>
      </c>
      <c r="S178" s="16" t="s">
        <v>222</v>
      </c>
      <c r="T178" s="16"/>
      <c r="U178" s="12">
        <f t="shared" si="8"/>
        <v>4321.3710000000001</v>
      </c>
      <c r="V178" s="12">
        <f>IF('Détail Achats'!$S178="DA",'Détail Achats'!$U178*19%,0)</f>
        <v>0</v>
      </c>
      <c r="W178" s="12">
        <f t="shared" si="9"/>
        <v>4321.3710000000001</v>
      </c>
      <c r="X178" s="17">
        <f>IF('Détail Achats'!$Q178&lt;&gt;"",'Détail Achats'!$Q178+30,"")</f>
        <v>43196</v>
      </c>
    </row>
    <row r="179" spans="1:24" x14ac:dyDescent="0.25">
      <c r="A179" s="26"/>
      <c r="B179" s="18" t="s">
        <v>314</v>
      </c>
      <c r="C179" s="19" t="s">
        <v>228</v>
      </c>
      <c r="D179" s="20">
        <v>496.55</v>
      </c>
      <c r="E179" s="20">
        <v>496.55</v>
      </c>
      <c r="F179" s="21" t="s">
        <v>329</v>
      </c>
      <c r="G179" s="22">
        <v>43192</v>
      </c>
      <c r="H179" s="21"/>
      <c r="I179" s="22"/>
      <c r="J179" s="23" t="s">
        <v>177</v>
      </c>
      <c r="K179" s="23" t="s">
        <v>76</v>
      </c>
      <c r="L179" s="23" t="s">
        <v>76</v>
      </c>
      <c r="M179" s="23" t="s">
        <v>220</v>
      </c>
      <c r="N179" s="21"/>
      <c r="O179" s="22"/>
      <c r="P179" s="21" t="s">
        <v>330</v>
      </c>
      <c r="Q179" s="22">
        <v>43166</v>
      </c>
      <c r="R179" s="20">
        <v>8.34</v>
      </c>
      <c r="S179" s="24" t="s">
        <v>222</v>
      </c>
      <c r="T179" s="24"/>
      <c r="U179" s="20">
        <f t="shared" si="8"/>
        <v>4141.2269999999999</v>
      </c>
      <c r="V179" s="20">
        <f>IF('Détail Achats'!$S179="DA",'Détail Achats'!$U179*19%,0)</f>
        <v>0</v>
      </c>
      <c r="W179" s="20">
        <f t="shared" si="9"/>
        <v>4141.2269999999999</v>
      </c>
      <c r="X179" s="25">
        <f>IF('Détail Achats'!$Q179&lt;&gt;"",'Détail Achats'!$Q179+30,"")</f>
        <v>43196</v>
      </c>
    </row>
    <row r="180" spans="1:24" x14ac:dyDescent="0.25">
      <c r="A180" s="27"/>
      <c r="B180" s="10" t="s">
        <v>315</v>
      </c>
      <c r="C180" s="11" t="s">
        <v>228</v>
      </c>
      <c r="D180" s="12">
        <v>539.46</v>
      </c>
      <c r="E180" s="12">
        <v>539.46</v>
      </c>
      <c r="F180" s="13" t="s">
        <v>329</v>
      </c>
      <c r="G180" s="14">
        <v>43192</v>
      </c>
      <c r="H180" s="13"/>
      <c r="I180" s="14"/>
      <c r="J180" s="15" t="s">
        <v>177</v>
      </c>
      <c r="K180" s="15" t="s">
        <v>76</v>
      </c>
      <c r="L180" s="15" t="s">
        <v>76</v>
      </c>
      <c r="M180" s="15" t="s">
        <v>220</v>
      </c>
      <c r="N180" s="13"/>
      <c r="O180" s="14"/>
      <c r="P180" s="13" t="s">
        <v>330</v>
      </c>
      <c r="Q180" s="14">
        <v>43166</v>
      </c>
      <c r="R180" s="12">
        <v>8.34</v>
      </c>
      <c r="S180" s="16" t="s">
        <v>222</v>
      </c>
      <c r="T180" s="16"/>
      <c r="U180" s="12">
        <f t="shared" si="8"/>
        <v>4499.0964000000004</v>
      </c>
      <c r="V180" s="12">
        <f>IF('Détail Achats'!$S180="DA",'Détail Achats'!$U180*19%,0)</f>
        <v>0</v>
      </c>
      <c r="W180" s="12">
        <f t="shared" si="9"/>
        <v>4499.0964000000004</v>
      </c>
      <c r="X180" s="17">
        <f>IF('Détail Achats'!$Q180&lt;&gt;"",'Détail Achats'!$Q180+30,"")</f>
        <v>43196</v>
      </c>
    </row>
    <row r="181" spans="1:24" x14ac:dyDescent="0.25">
      <c r="A181" s="26"/>
      <c r="B181" s="18" t="s">
        <v>316</v>
      </c>
      <c r="C181" s="19" t="s">
        <v>228</v>
      </c>
      <c r="D181" s="20">
        <v>522.67999999999995</v>
      </c>
      <c r="E181" s="20">
        <v>522.67999999999995</v>
      </c>
      <c r="F181" s="21" t="s">
        <v>329</v>
      </c>
      <c r="G181" s="22">
        <v>43192</v>
      </c>
      <c r="H181" s="21"/>
      <c r="I181" s="22"/>
      <c r="J181" s="23" t="s">
        <v>177</v>
      </c>
      <c r="K181" s="23" t="s">
        <v>76</v>
      </c>
      <c r="L181" s="23" t="s">
        <v>76</v>
      </c>
      <c r="M181" s="23" t="s">
        <v>220</v>
      </c>
      <c r="N181" s="21"/>
      <c r="O181" s="22"/>
      <c r="P181" s="21" t="s">
        <v>330</v>
      </c>
      <c r="Q181" s="22">
        <v>43166</v>
      </c>
      <c r="R181" s="20">
        <v>8.34</v>
      </c>
      <c r="S181" s="24" t="s">
        <v>222</v>
      </c>
      <c r="T181" s="24"/>
      <c r="U181" s="20">
        <f t="shared" si="8"/>
        <v>4359.1511999999993</v>
      </c>
      <c r="V181" s="20">
        <f>IF('Détail Achats'!$S181="DA",'Détail Achats'!$U181*19%,0)</f>
        <v>0</v>
      </c>
      <c r="W181" s="20">
        <f t="shared" si="9"/>
        <v>4359.1511999999993</v>
      </c>
      <c r="X181" s="25">
        <f>IF('Détail Achats'!$Q181&lt;&gt;"",'Détail Achats'!$Q181+30,"")</f>
        <v>43196</v>
      </c>
    </row>
    <row r="182" spans="1:24" x14ac:dyDescent="0.25">
      <c r="A182" s="27"/>
      <c r="B182" s="10" t="s">
        <v>317</v>
      </c>
      <c r="C182" s="11" t="s">
        <v>228</v>
      </c>
      <c r="D182" s="12">
        <v>508.81</v>
      </c>
      <c r="E182" s="12">
        <v>508.81</v>
      </c>
      <c r="F182" s="13" t="s">
        <v>329</v>
      </c>
      <c r="G182" s="14">
        <v>43192</v>
      </c>
      <c r="H182" s="13"/>
      <c r="I182" s="14"/>
      <c r="J182" s="15" t="s">
        <v>177</v>
      </c>
      <c r="K182" s="15" t="s">
        <v>76</v>
      </c>
      <c r="L182" s="15" t="s">
        <v>76</v>
      </c>
      <c r="M182" s="15" t="s">
        <v>220</v>
      </c>
      <c r="N182" s="13"/>
      <c r="O182" s="14"/>
      <c r="P182" s="13" t="s">
        <v>330</v>
      </c>
      <c r="Q182" s="14">
        <v>43166</v>
      </c>
      <c r="R182" s="12">
        <v>8.34</v>
      </c>
      <c r="S182" s="16" t="s">
        <v>222</v>
      </c>
      <c r="T182" s="16"/>
      <c r="U182" s="12">
        <f t="shared" si="8"/>
        <v>4243.4754000000003</v>
      </c>
      <c r="V182" s="12">
        <f>IF('Détail Achats'!$S182="DA",'Détail Achats'!$U182*19%,0)</f>
        <v>0</v>
      </c>
      <c r="W182" s="12">
        <f t="shared" si="9"/>
        <v>4243.4754000000003</v>
      </c>
      <c r="X182" s="17">
        <f>IF('Détail Achats'!$Q182&lt;&gt;"",'Détail Achats'!$Q182+30,"")</f>
        <v>43196</v>
      </c>
    </row>
    <row r="183" spans="1:24" x14ac:dyDescent="0.25">
      <c r="A183" s="26"/>
      <c r="B183" s="18" t="s">
        <v>318</v>
      </c>
      <c r="C183" s="19" t="s">
        <v>228</v>
      </c>
      <c r="D183" s="20">
        <v>1027.05</v>
      </c>
      <c r="E183" s="20">
        <v>1027.05</v>
      </c>
      <c r="F183" s="21" t="s">
        <v>329</v>
      </c>
      <c r="G183" s="22">
        <v>43192</v>
      </c>
      <c r="H183" s="21"/>
      <c r="I183" s="22"/>
      <c r="J183" s="23" t="s">
        <v>177</v>
      </c>
      <c r="K183" s="23" t="s">
        <v>76</v>
      </c>
      <c r="L183" s="23" t="s">
        <v>76</v>
      </c>
      <c r="M183" s="23" t="s">
        <v>220</v>
      </c>
      <c r="N183" s="21"/>
      <c r="O183" s="22"/>
      <c r="P183" s="21" t="s">
        <v>330</v>
      </c>
      <c r="Q183" s="22">
        <v>43166</v>
      </c>
      <c r="R183" s="20">
        <v>8.34</v>
      </c>
      <c r="S183" s="24" t="s">
        <v>222</v>
      </c>
      <c r="T183" s="24"/>
      <c r="U183" s="20">
        <f t="shared" si="8"/>
        <v>8565.5969999999998</v>
      </c>
      <c r="V183" s="20">
        <f>IF('Détail Achats'!$S183="DA",'Détail Achats'!$U183*19%,0)</f>
        <v>0</v>
      </c>
      <c r="W183" s="20">
        <f t="shared" si="9"/>
        <v>8565.5969999999998</v>
      </c>
      <c r="X183" s="25">
        <f>IF('Détail Achats'!$Q183&lt;&gt;"",'Détail Achats'!$Q183+30,"")</f>
        <v>43196</v>
      </c>
    </row>
    <row r="184" spans="1:24" x14ac:dyDescent="0.25">
      <c r="A184" s="27"/>
      <c r="B184" s="10" t="s">
        <v>319</v>
      </c>
      <c r="C184" s="11" t="s">
        <v>228</v>
      </c>
      <c r="D184" s="12">
        <v>510.6</v>
      </c>
      <c r="E184" s="12">
        <v>510.6</v>
      </c>
      <c r="F184" s="13" t="s">
        <v>329</v>
      </c>
      <c r="G184" s="14">
        <v>43192</v>
      </c>
      <c r="H184" s="13"/>
      <c r="I184" s="14"/>
      <c r="J184" s="15" t="s">
        <v>177</v>
      </c>
      <c r="K184" s="15" t="s">
        <v>76</v>
      </c>
      <c r="L184" s="15" t="s">
        <v>76</v>
      </c>
      <c r="M184" s="15" t="s">
        <v>220</v>
      </c>
      <c r="N184" s="13"/>
      <c r="O184" s="14"/>
      <c r="P184" s="13" t="s">
        <v>330</v>
      </c>
      <c r="Q184" s="14">
        <v>43166</v>
      </c>
      <c r="R184" s="12">
        <v>8.34</v>
      </c>
      <c r="S184" s="16" t="s">
        <v>222</v>
      </c>
      <c r="T184" s="16"/>
      <c r="U184" s="12">
        <f t="shared" si="8"/>
        <v>4258.4040000000005</v>
      </c>
      <c r="V184" s="12">
        <f>IF('Détail Achats'!$S184="DA",'Détail Achats'!$U184*19%,0)</f>
        <v>0</v>
      </c>
      <c r="W184" s="12">
        <f t="shared" si="9"/>
        <v>4258.4040000000005</v>
      </c>
      <c r="X184" s="17">
        <f>IF('Détail Achats'!$Q184&lt;&gt;"",'Détail Achats'!$Q184+30,"")</f>
        <v>43196</v>
      </c>
    </row>
    <row r="185" spans="1:24" x14ac:dyDescent="0.25">
      <c r="A185" s="26"/>
      <c r="B185" s="18" t="s">
        <v>320</v>
      </c>
      <c r="C185" s="19" t="s">
        <v>228</v>
      </c>
      <c r="D185" s="20">
        <v>505.62</v>
      </c>
      <c r="E185" s="20">
        <v>505.62</v>
      </c>
      <c r="F185" s="21" t="s">
        <v>329</v>
      </c>
      <c r="G185" s="22">
        <v>43192</v>
      </c>
      <c r="H185" s="21"/>
      <c r="I185" s="22"/>
      <c r="J185" s="23" t="s">
        <v>177</v>
      </c>
      <c r="K185" s="23" t="s">
        <v>76</v>
      </c>
      <c r="L185" s="23" t="s">
        <v>76</v>
      </c>
      <c r="M185" s="23" t="s">
        <v>220</v>
      </c>
      <c r="N185" s="21"/>
      <c r="O185" s="22"/>
      <c r="P185" s="21" t="s">
        <v>330</v>
      </c>
      <c r="Q185" s="22">
        <v>43166</v>
      </c>
      <c r="R185" s="20">
        <v>8.34</v>
      </c>
      <c r="S185" s="24" t="s">
        <v>222</v>
      </c>
      <c r="T185" s="24"/>
      <c r="U185" s="20">
        <f t="shared" si="8"/>
        <v>4216.8707999999997</v>
      </c>
      <c r="V185" s="20">
        <f>IF('Détail Achats'!$S185="DA",'Détail Achats'!$U185*19%,0)</f>
        <v>0</v>
      </c>
      <c r="W185" s="20">
        <f t="shared" si="9"/>
        <v>4216.8707999999997</v>
      </c>
      <c r="X185" s="25">
        <f>IF('Détail Achats'!$Q185&lt;&gt;"",'Détail Achats'!$Q185+30,"")</f>
        <v>43196</v>
      </c>
    </row>
    <row r="186" spans="1:24" x14ac:dyDescent="0.25">
      <c r="A186" s="27"/>
      <c r="B186" s="10" t="s">
        <v>321</v>
      </c>
      <c r="C186" s="11" t="s">
        <v>228</v>
      </c>
      <c r="D186" s="12">
        <v>357.35</v>
      </c>
      <c r="E186" s="12">
        <v>357.35</v>
      </c>
      <c r="F186" s="13" t="s">
        <v>329</v>
      </c>
      <c r="G186" s="14">
        <v>43192</v>
      </c>
      <c r="H186" s="13"/>
      <c r="I186" s="14"/>
      <c r="J186" s="15" t="s">
        <v>177</v>
      </c>
      <c r="K186" s="15" t="s">
        <v>76</v>
      </c>
      <c r="L186" s="15" t="s">
        <v>76</v>
      </c>
      <c r="M186" s="15" t="s">
        <v>220</v>
      </c>
      <c r="N186" s="13"/>
      <c r="O186" s="14"/>
      <c r="P186" s="13" t="s">
        <v>330</v>
      </c>
      <c r="Q186" s="14">
        <v>43166</v>
      </c>
      <c r="R186" s="12">
        <v>8.34</v>
      </c>
      <c r="S186" s="16" t="s">
        <v>222</v>
      </c>
      <c r="T186" s="16"/>
      <c r="U186" s="12">
        <f t="shared" si="8"/>
        <v>2980.299</v>
      </c>
      <c r="V186" s="12">
        <f>IF('Détail Achats'!$S186="DA",'Détail Achats'!$U186*19%,0)</f>
        <v>0</v>
      </c>
      <c r="W186" s="12">
        <f t="shared" si="9"/>
        <v>2980.299</v>
      </c>
      <c r="X186" s="17">
        <f>IF('Détail Achats'!$Q186&lt;&gt;"",'Détail Achats'!$Q186+30,"")</f>
        <v>43196</v>
      </c>
    </row>
    <row r="187" spans="1:24" x14ac:dyDescent="0.25">
      <c r="A187" s="26"/>
      <c r="B187" s="18" t="s">
        <v>322</v>
      </c>
      <c r="C187" s="19" t="s">
        <v>228</v>
      </c>
      <c r="D187" s="20">
        <v>299.74</v>
      </c>
      <c r="E187" s="20">
        <v>299.74</v>
      </c>
      <c r="F187" s="21" t="s">
        <v>329</v>
      </c>
      <c r="G187" s="22">
        <v>43192</v>
      </c>
      <c r="H187" s="21"/>
      <c r="I187" s="22"/>
      <c r="J187" s="23" t="s">
        <v>177</v>
      </c>
      <c r="K187" s="23" t="s">
        <v>76</v>
      </c>
      <c r="L187" s="23" t="s">
        <v>76</v>
      </c>
      <c r="M187" s="23" t="s">
        <v>220</v>
      </c>
      <c r="N187" s="21"/>
      <c r="O187" s="22"/>
      <c r="P187" s="21" t="s">
        <v>330</v>
      </c>
      <c r="Q187" s="22">
        <v>43166</v>
      </c>
      <c r="R187" s="20">
        <v>8.34</v>
      </c>
      <c r="S187" s="24" t="s">
        <v>222</v>
      </c>
      <c r="T187" s="24"/>
      <c r="U187" s="20">
        <f t="shared" si="8"/>
        <v>2499.8316</v>
      </c>
      <c r="V187" s="20">
        <f>IF('Détail Achats'!$S187="DA",'Détail Achats'!$U187*19%,0)</f>
        <v>0</v>
      </c>
      <c r="W187" s="20">
        <f t="shared" si="9"/>
        <v>2499.8316</v>
      </c>
      <c r="X187" s="25">
        <f>IF('Détail Achats'!$Q187&lt;&gt;"",'Détail Achats'!$Q187+30,"")</f>
        <v>43196</v>
      </c>
    </row>
    <row r="188" spans="1:24" x14ac:dyDescent="0.25">
      <c r="A188" s="27"/>
      <c r="B188" s="10" t="s">
        <v>323</v>
      </c>
      <c r="C188" s="11" t="s">
        <v>228</v>
      </c>
      <c r="D188" s="12">
        <v>314.52999999999997</v>
      </c>
      <c r="E188" s="12">
        <v>314.52999999999997</v>
      </c>
      <c r="F188" s="13" t="s">
        <v>329</v>
      </c>
      <c r="G188" s="14">
        <v>43192</v>
      </c>
      <c r="H188" s="13"/>
      <c r="I188" s="14"/>
      <c r="J188" s="15" t="s">
        <v>177</v>
      </c>
      <c r="K188" s="15" t="s">
        <v>76</v>
      </c>
      <c r="L188" s="15" t="s">
        <v>76</v>
      </c>
      <c r="M188" s="15" t="s">
        <v>220</v>
      </c>
      <c r="N188" s="13"/>
      <c r="O188" s="14"/>
      <c r="P188" s="13" t="s">
        <v>330</v>
      </c>
      <c r="Q188" s="14">
        <v>43166</v>
      </c>
      <c r="R188" s="12">
        <v>8.34</v>
      </c>
      <c r="S188" s="16" t="s">
        <v>222</v>
      </c>
      <c r="T188" s="16"/>
      <c r="U188" s="12">
        <f t="shared" si="8"/>
        <v>2623.1801999999998</v>
      </c>
      <c r="V188" s="12">
        <f>IF('Détail Achats'!$S188="DA",'Détail Achats'!$U188*19%,0)</f>
        <v>0</v>
      </c>
      <c r="W188" s="12">
        <f t="shared" si="9"/>
        <v>2623.1801999999998</v>
      </c>
      <c r="X188" s="17">
        <f>IF('Détail Achats'!$Q188&lt;&gt;"",'Détail Achats'!$Q188+30,"")</f>
        <v>43196</v>
      </c>
    </row>
    <row r="189" spans="1:24" x14ac:dyDescent="0.25">
      <c r="A189" s="26"/>
      <c r="B189" s="18" t="s">
        <v>324</v>
      </c>
      <c r="C189" s="19" t="s">
        <v>224</v>
      </c>
      <c r="D189" s="20">
        <v>1</v>
      </c>
      <c r="E189" s="20">
        <v>1</v>
      </c>
      <c r="F189" s="21" t="s">
        <v>329</v>
      </c>
      <c r="G189" s="22">
        <v>43192</v>
      </c>
      <c r="H189" s="21"/>
      <c r="I189" s="22"/>
      <c r="J189" s="23" t="s">
        <v>177</v>
      </c>
      <c r="K189" s="23" t="s">
        <v>76</v>
      </c>
      <c r="L189" s="23" t="s">
        <v>76</v>
      </c>
      <c r="M189" s="23" t="s">
        <v>220</v>
      </c>
      <c r="N189" s="21"/>
      <c r="O189" s="22"/>
      <c r="P189" s="21" t="s">
        <v>330</v>
      </c>
      <c r="Q189" s="22">
        <v>43166</v>
      </c>
      <c r="R189" s="20">
        <v>3640</v>
      </c>
      <c r="S189" s="24" t="s">
        <v>222</v>
      </c>
      <c r="T189" s="24"/>
      <c r="U189" s="20">
        <f t="shared" si="8"/>
        <v>3640</v>
      </c>
      <c r="V189" s="20">
        <f>IF('Détail Achats'!$S189="DA",'Détail Achats'!$U189*19%,0)</f>
        <v>0</v>
      </c>
      <c r="W189" s="20">
        <f t="shared" si="9"/>
        <v>3640</v>
      </c>
      <c r="X189" s="25">
        <f>IF('Détail Achats'!$Q189&lt;&gt;"",'Détail Achats'!$Q189+30,"")</f>
        <v>43196</v>
      </c>
    </row>
    <row r="190" spans="1:24" x14ac:dyDescent="0.25">
      <c r="A190" s="27"/>
      <c r="B190" s="31" t="s">
        <v>325</v>
      </c>
      <c r="C190" s="11" t="s">
        <v>227</v>
      </c>
      <c r="D190" s="12">
        <v>100</v>
      </c>
      <c r="E190" s="12">
        <v>100</v>
      </c>
      <c r="F190" s="13" t="s">
        <v>326</v>
      </c>
      <c r="G190" s="14">
        <v>43188</v>
      </c>
      <c r="H190" s="13" t="s">
        <v>327</v>
      </c>
      <c r="I190" s="14">
        <v>43188</v>
      </c>
      <c r="J190" s="15" t="s">
        <v>177</v>
      </c>
      <c r="K190" s="15" t="s">
        <v>76</v>
      </c>
      <c r="L190" s="15" t="s">
        <v>76</v>
      </c>
      <c r="M190" s="15" t="s">
        <v>220</v>
      </c>
      <c r="N190" s="13"/>
      <c r="O190" s="14"/>
      <c r="P190" s="13" t="s">
        <v>328</v>
      </c>
      <c r="Q190" s="14">
        <v>43167</v>
      </c>
      <c r="R190" s="32">
        <v>92</v>
      </c>
      <c r="S190" s="16" t="s">
        <v>222</v>
      </c>
      <c r="T190" s="16"/>
      <c r="U190" s="12">
        <f>R190*D190</f>
        <v>9200</v>
      </c>
      <c r="V190" s="12">
        <f>IF('Détail Achats'!$S190="DA",'Détail Achats'!$U190*19%,0)</f>
        <v>0</v>
      </c>
      <c r="W190" s="12">
        <f t="shared" ref="W190:W200" si="10">V190+U190</f>
        <v>9200</v>
      </c>
      <c r="X190" s="17">
        <f>IF('Détail Achats'!$Q190&lt;&gt;"",'Détail Achats'!$Q190+30,"")</f>
        <v>43197</v>
      </c>
    </row>
    <row r="191" spans="1:24" x14ac:dyDescent="0.25">
      <c r="A191" s="26"/>
      <c r="B191" s="33" t="s">
        <v>324</v>
      </c>
      <c r="C191" s="19" t="s">
        <v>224</v>
      </c>
      <c r="D191" s="20">
        <v>1</v>
      </c>
      <c r="E191" s="20">
        <v>1</v>
      </c>
      <c r="F191" s="21" t="s">
        <v>326</v>
      </c>
      <c r="G191" s="22">
        <v>43188</v>
      </c>
      <c r="H191" s="21" t="s">
        <v>327</v>
      </c>
      <c r="I191" s="22">
        <v>43188</v>
      </c>
      <c r="J191" s="23" t="s">
        <v>177</v>
      </c>
      <c r="K191" s="23" t="s">
        <v>76</v>
      </c>
      <c r="L191" s="23" t="s">
        <v>76</v>
      </c>
      <c r="M191" s="23" t="s">
        <v>220</v>
      </c>
      <c r="N191" s="21"/>
      <c r="O191" s="22"/>
      <c r="P191" s="21" t="s">
        <v>328</v>
      </c>
      <c r="Q191" s="22">
        <v>43167</v>
      </c>
      <c r="R191" s="34">
        <v>349</v>
      </c>
      <c r="S191" s="24" t="s">
        <v>222</v>
      </c>
      <c r="T191" s="24"/>
      <c r="U191" s="20">
        <f>R191*D191</f>
        <v>349</v>
      </c>
      <c r="V191" s="20">
        <f>IF('Détail Achats'!$S191="DA",'Détail Achats'!$U191*19%,0)</f>
        <v>0</v>
      </c>
      <c r="W191" s="20">
        <f t="shared" si="10"/>
        <v>349</v>
      </c>
      <c r="X191" s="25">
        <f>IF('Détail Achats'!$Q191&lt;&gt;"",'Détail Achats'!$Q191+30,"")</f>
        <v>43197</v>
      </c>
    </row>
    <row r="192" spans="1:24" x14ac:dyDescent="0.25">
      <c r="A192" s="27"/>
      <c r="B192" s="10" t="s">
        <v>334</v>
      </c>
      <c r="C192" s="11" t="s">
        <v>78</v>
      </c>
      <c r="D192" s="12">
        <v>9</v>
      </c>
      <c r="E192" s="12">
        <v>10</v>
      </c>
      <c r="F192" s="13" t="s">
        <v>347</v>
      </c>
      <c r="G192" s="14">
        <v>43177</v>
      </c>
      <c r="H192" s="13" t="s">
        <v>359</v>
      </c>
      <c r="I192" s="14">
        <v>43193</v>
      </c>
      <c r="J192" s="15" t="s">
        <v>177</v>
      </c>
      <c r="K192" s="15" t="s">
        <v>37</v>
      </c>
      <c r="L192" s="15" t="s">
        <v>56</v>
      </c>
      <c r="M192" s="15" t="s">
        <v>12</v>
      </c>
      <c r="N192" s="13" t="s">
        <v>360</v>
      </c>
      <c r="O192" s="14">
        <v>43188</v>
      </c>
      <c r="P192" s="13" t="s">
        <v>361</v>
      </c>
      <c r="Q192" s="14">
        <v>43190</v>
      </c>
      <c r="R192" s="12">
        <v>720</v>
      </c>
      <c r="S192" s="16" t="s">
        <v>91</v>
      </c>
      <c r="T192" s="16"/>
      <c r="U192" s="12">
        <f t="shared" ref="U192:U206" si="11">R192*E192</f>
        <v>7200</v>
      </c>
      <c r="V192" s="12">
        <f>IF('Détail Achats'!$S192="DA",'Détail Achats'!$U192*19%,0)</f>
        <v>1368</v>
      </c>
      <c r="W192" s="12">
        <f t="shared" si="10"/>
        <v>8568</v>
      </c>
      <c r="X192" s="17">
        <f>IF('Détail Achats'!$Q192&lt;&gt;"",'Détail Achats'!$Q192+30,"")</f>
        <v>43220</v>
      </c>
    </row>
    <row r="193" spans="1:24" x14ac:dyDescent="0.25">
      <c r="A193" s="26"/>
      <c r="B193" s="18" t="s">
        <v>335</v>
      </c>
      <c r="C193" s="19" t="s">
        <v>78</v>
      </c>
      <c r="D193" s="20">
        <v>5</v>
      </c>
      <c r="E193" s="20">
        <v>5</v>
      </c>
      <c r="F193" s="21" t="s">
        <v>347</v>
      </c>
      <c r="G193" s="22">
        <v>43177</v>
      </c>
      <c r="H193" s="21" t="s">
        <v>359</v>
      </c>
      <c r="I193" s="22">
        <v>43193</v>
      </c>
      <c r="J193" s="23" t="s">
        <v>177</v>
      </c>
      <c r="K193" s="23" t="s">
        <v>37</v>
      </c>
      <c r="L193" s="23" t="s">
        <v>56</v>
      </c>
      <c r="M193" s="23" t="s">
        <v>12</v>
      </c>
      <c r="N193" s="21" t="s">
        <v>360</v>
      </c>
      <c r="O193" s="22">
        <v>43188</v>
      </c>
      <c r="P193" s="21" t="s">
        <v>361</v>
      </c>
      <c r="Q193" s="22">
        <v>43190</v>
      </c>
      <c r="R193" s="20">
        <v>448</v>
      </c>
      <c r="S193" s="24" t="s">
        <v>91</v>
      </c>
      <c r="T193" s="24"/>
      <c r="U193" s="20">
        <f t="shared" si="11"/>
        <v>2240</v>
      </c>
      <c r="V193" s="20">
        <f>IF('Détail Achats'!$S193="DA",'Détail Achats'!$U193*19%,0)</f>
        <v>425.6</v>
      </c>
      <c r="W193" s="20">
        <f t="shared" si="10"/>
        <v>2665.6</v>
      </c>
      <c r="X193" s="25">
        <f>IF('Détail Achats'!$Q193&lt;&gt;"",'Détail Achats'!$Q193+30,"")</f>
        <v>43220</v>
      </c>
    </row>
    <row r="194" spans="1:24" x14ac:dyDescent="0.25">
      <c r="A194" s="27"/>
      <c r="B194" s="10" t="s">
        <v>336</v>
      </c>
      <c r="C194" s="11" t="s">
        <v>78</v>
      </c>
      <c r="D194" s="12">
        <v>60</v>
      </c>
      <c r="E194" s="12">
        <v>60</v>
      </c>
      <c r="F194" s="13" t="s">
        <v>347</v>
      </c>
      <c r="G194" s="14">
        <v>43177</v>
      </c>
      <c r="H194" s="13" t="s">
        <v>359</v>
      </c>
      <c r="I194" s="14">
        <v>43193</v>
      </c>
      <c r="J194" s="15" t="s">
        <v>177</v>
      </c>
      <c r="K194" s="15" t="s">
        <v>37</v>
      </c>
      <c r="L194" s="15" t="s">
        <v>56</v>
      </c>
      <c r="M194" s="15" t="s">
        <v>12</v>
      </c>
      <c r="N194" s="13" t="s">
        <v>360</v>
      </c>
      <c r="O194" s="14">
        <v>43188</v>
      </c>
      <c r="P194" s="13" t="s">
        <v>361</v>
      </c>
      <c r="Q194" s="14">
        <v>43190</v>
      </c>
      <c r="R194" s="12">
        <v>758.4</v>
      </c>
      <c r="S194" s="16" t="s">
        <v>91</v>
      </c>
      <c r="T194" s="16"/>
      <c r="U194" s="12">
        <f t="shared" si="11"/>
        <v>45504</v>
      </c>
      <c r="V194" s="12">
        <f>IF('Détail Achats'!$S194="DA",'Détail Achats'!$U194*19%,0)</f>
        <v>8645.76</v>
      </c>
      <c r="W194" s="12">
        <f t="shared" si="10"/>
        <v>54149.760000000002</v>
      </c>
      <c r="X194" s="17">
        <f>IF('Détail Achats'!$Q194&lt;&gt;"",'Détail Achats'!$Q194+30,"")</f>
        <v>43220</v>
      </c>
    </row>
    <row r="195" spans="1:24" x14ac:dyDescent="0.25">
      <c r="A195" s="26"/>
      <c r="B195" s="18" t="s">
        <v>337</v>
      </c>
      <c r="C195" s="19" t="s">
        <v>78</v>
      </c>
      <c r="D195" s="20">
        <v>16</v>
      </c>
      <c r="E195" s="20">
        <v>25</v>
      </c>
      <c r="F195" s="21" t="s">
        <v>347</v>
      </c>
      <c r="G195" s="22">
        <v>43177</v>
      </c>
      <c r="H195" s="21" t="s">
        <v>359</v>
      </c>
      <c r="I195" s="22">
        <v>43193</v>
      </c>
      <c r="J195" s="23" t="s">
        <v>177</v>
      </c>
      <c r="K195" s="23" t="s">
        <v>37</v>
      </c>
      <c r="L195" s="23" t="s">
        <v>56</v>
      </c>
      <c r="M195" s="23" t="s">
        <v>12</v>
      </c>
      <c r="N195" s="21" t="s">
        <v>360</v>
      </c>
      <c r="O195" s="22">
        <v>43188</v>
      </c>
      <c r="P195" s="21" t="s">
        <v>361</v>
      </c>
      <c r="Q195" s="22">
        <v>43190</v>
      </c>
      <c r="R195" s="20">
        <v>1367.84</v>
      </c>
      <c r="S195" s="24" t="s">
        <v>91</v>
      </c>
      <c r="T195" s="24"/>
      <c r="U195" s="20">
        <f t="shared" si="11"/>
        <v>34196</v>
      </c>
      <c r="V195" s="20">
        <f>IF('Détail Achats'!$S195="DA",'Détail Achats'!$U195*19%,0)</f>
        <v>6497.24</v>
      </c>
      <c r="W195" s="20">
        <f t="shared" si="10"/>
        <v>40693.24</v>
      </c>
      <c r="X195" s="25">
        <f>IF('Détail Achats'!$Q195&lt;&gt;"",'Détail Achats'!$Q195+30,"")</f>
        <v>43220</v>
      </c>
    </row>
    <row r="196" spans="1:24" x14ac:dyDescent="0.25">
      <c r="A196" s="27"/>
      <c r="B196" s="10" t="s">
        <v>338</v>
      </c>
      <c r="C196" s="11" t="s">
        <v>78</v>
      </c>
      <c r="D196" s="12">
        <v>0</v>
      </c>
      <c r="E196" s="12">
        <v>75</v>
      </c>
      <c r="F196" s="13" t="s">
        <v>347</v>
      </c>
      <c r="G196" s="14">
        <v>43177</v>
      </c>
      <c r="H196" s="13"/>
      <c r="I196" s="14"/>
      <c r="J196" s="15"/>
      <c r="K196" s="15"/>
      <c r="L196" s="15"/>
      <c r="M196" s="15" t="s">
        <v>12</v>
      </c>
      <c r="N196" s="13"/>
      <c r="O196" s="14"/>
      <c r="P196" s="13"/>
      <c r="Q196" s="14"/>
      <c r="R196" s="12"/>
      <c r="S196" s="16"/>
      <c r="T196" s="16"/>
      <c r="U196" s="12">
        <f t="shared" si="11"/>
        <v>0</v>
      </c>
      <c r="V196" s="12">
        <f>IF('Détail Achats'!$S196="DA",'Détail Achats'!$U196*19%,0)</f>
        <v>0</v>
      </c>
      <c r="W196" s="12">
        <f t="shared" si="10"/>
        <v>0</v>
      </c>
      <c r="X196" s="17" t="str">
        <f>IF('Détail Achats'!$Q196&lt;&gt;"",'Détail Achats'!$Q196+30,"")</f>
        <v/>
      </c>
    </row>
    <row r="197" spans="1:24" x14ac:dyDescent="0.25">
      <c r="A197" s="26"/>
      <c r="B197" s="18" t="s">
        <v>339</v>
      </c>
      <c r="C197" s="19" t="s">
        <v>78</v>
      </c>
      <c r="D197" s="20">
        <v>0</v>
      </c>
      <c r="E197" s="20">
        <v>1</v>
      </c>
      <c r="F197" s="21" t="s">
        <v>347</v>
      </c>
      <c r="G197" s="22">
        <v>43177</v>
      </c>
      <c r="H197" s="21"/>
      <c r="I197" s="22"/>
      <c r="J197" s="23"/>
      <c r="K197" s="23"/>
      <c r="L197" s="23"/>
      <c r="M197" s="23" t="s">
        <v>12</v>
      </c>
      <c r="N197" s="21"/>
      <c r="O197" s="22"/>
      <c r="P197" s="21"/>
      <c r="Q197" s="22"/>
      <c r="R197" s="20"/>
      <c r="S197" s="24"/>
      <c r="T197" s="24"/>
      <c r="U197" s="20">
        <f t="shared" si="11"/>
        <v>0</v>
      </c>
      <c r="V197" s="20">
        <f>IF('Détail Achats'!$S197="DA",'Détail Achats'!$U197*19%,0)</f>
        <v>0</v>
      </c>
      <c r="W197" s="20">
        <f t="shared" si="10"/>
        <v>0</v>
      </c>
      <c r="X197" s="25" t="str">
        <f>IF('Détail Achats'!$Q197&lt;&gt;"",'Détail Achats'!$Q197+30,"")</f>
        <v/>
      </c>
    </row>
    <row r="198" spans="1:24" x14ac:dyDescent="0.25">
      <c r="A198" s="27"/>
      <c r="B198" s="10" t="s">
        <v>340</v>
      </c>
      <c r="C198" s="11" t="s">
        <v>78</v>
      </c>
      <c r="D198" s="12">
        <v>0</v>
      </c>
      <c r="E198" s="12">
        <v>1</v>
      </c>
      <c r="F198" s="13" t="s">
        <v>347</v>
      </c>
      <c r="G198" s="14">
        <v>43177</v>
      </c>
      <c r="H198" s="13"/>
      <c r="I198" s="14"/>
      <c r="J198" s="15"/>
      <c r="K198" s="15"/>
      <c r="L198" s="15"/>
      <c r="M198" s="15" t="s">
        <v>12</v>
      </c>
      <c r="N198" s="13"/>
      <c r="O198" s="14"/>
      <c r="P198" s="13"/>
      <c r="Q198" s="14"/>
      <c r="R198" s="12"/>
      <c r="S198" s="16"/>
      <c r="T198" s="16"/>
      <c r="U198" s="12">
        <f t="shared" si="11"/>
        <v>0</v>
      </c>
      <c r="V198" s="12">
        <f>IF('Détail Achats'!$S198="DA",'Détail Achats'!$U198*19%,0)</f>
        <v>0</v>
      </c>
      <c r="W198" s="12">
        <f t="shared" si="10"/>
        <v>0</v>
      </c>
      <c r="X198" s="17" t="str">
        <f>IF('Détail Achats'!$Q198&lt;&gt;"",'Détail Achats'!$Q198+30,"")</f>
        <v/>
      </c>
    </row>
    <row r="199" spans="1:24" x14ac:dyDescent="0.25">
      <c r="A199" s="26"/>
      <c r="B199" s="18" t="s">
        <v>341</v>
      </c>
      <c r="C199" s="19" t="s">
        <v>78</v>
      </c>
      <c r="D199" s="20">
        <v>5</v>
      </c>
      <c r="E199" s="20">
        <v>5</v>
      </c>
      <c r="F199" s="21" t="s">
        <v>347</v>
      </c>
      <c r="G199" s="22">
        <v>43177</v>
      </c>
      <c r="H199" s="21" t="s">
        <v>359</v>
      </c>
      <c r="I199" s="22">
        <v>43193</v>
      </c>
      <c r="J199" s="23" t="s">
        <v>177</v>
      </c>
      <c r="K199" s="23" t="s">
        <v>37</v>
      </c>
      <c r="L199" s="23" t="s">
        <v>56</v>
      </c>
      <c r="M199" s="23" t="s">
        <v>12</v>
      </c>
      <c r="N199" s="21" t="s">
        <v>360</v>
      </c>
      <c r="O199" s="22">
        <v>43188</v>
      </c>
      <c r="P199" s="21" t="s">
        <v>361</v>
      </c>
      <c r="Q199" s="22">
        <v>43190</v>
      </c>
      <c r="R199" s="20">
        <v>719.2</v>
      </c>
      <c r="S199" s="24" t="s">
        <v>91</v>
      </c>
      <c r="T199" s="24"/>
      <c r="U199" s="20">
        <f t="shared" si="11"/>
        <v>3596</v>
      </c>
      <c r="V199" s="20">
        <f>IF('Détail Achats'!$S199="DA",'Détail Achats'!$U199*19%,0)</f>
        <v>683.24</v>
      </c>
      <c r="W199" s="20">
        <f t="shared" si="10"/>
        <v>4279.24</v>
      </c>
      <c r="X199" s="25">
        <f>IF('Détail Achats'!$Q199&lt;&gt;"",'Détail Achats'!$Q199+30,"")</f>
        <v>43220</v>
      </c>
    </row>
    <row r="200" spans="1:24" x14ac:dyDescent="0.25">
      <c r="A200" s="27"/>
      <c r="B200" s="10" t="s">
        <v>95</v>
      </c>
      <c r="C200" s="11" t="s">
        <v>78</v>
      </c>
      <c r="D200" s="12">
        <v>0</v>
      </c>
      <c r="E200" s="12">
        <v>5</v>
      </c>
      <c r="F200" s="13" t="s">
        <v>347</v>
      </c>
      <c r="G200" s="14">
        <v>43177</v>
      </c>
      <c r="H200" s="13" t="s">
        <v>359</v>
      </c>
      <c r="I200" s="14">
        <v>43193</v>
      </c>
      <c r="J200" s="15" t="s">
        <v>177</v>
      </c>
      <c r="K200" s="15" t="s">
        <v>37</v>
      </c>
      <c r="L200" s="15" t="s">
        <v>56</v>
      </c>
      <c r="M200" s="15" t="s">
        <v>12</v>
      </c>
      <c r="N200" s="13" t="s">
        <v>360</v>
      </c>
      <c r="O200" s="14">
        <v>43188</v>
      </c>
      <c r="P200" s="13" t="s">
        <v>361</v>
      </c>
      <c r="Q200" s="14">
        <v>43190</v>
      </c>
      <c r="R200" s="12">
        <v>1060</v>
      </c>
      <c r="S200" s="16" t="s">
        <v>91</v>
      </c>
      <c r="T200" s="16"/>
      <c r="U200" s="12">
        <f t="shared" si="11"/>
        <v>5300</v>
      </c>
      <c r="V200" s="12">
        <f>IF('Détail Achats'!$S200="DA",'Détail Achats'!$U200*19%,0)</f>
        <v>1007</v>
      </c>
      <c r="W200" s="12">
        <f t="shared" si="10"/>
        <v>6307</v>
      </c>
      <c r="X200" s="17">
        <f>IF('Détail Achats'!$Q200&lt;&gt;"",'Détail Achats'!$Q200+30,"")</f>
        <v>43220</v>
      </c>
    </row>
    <row r="201" spans="1:24" x14ac:dyDescent="0.25">
      <c r="A201" s="26"/>
      <c r="B201" s="18" t="s">
        <v>119</v>
      </c>
      <c r="C201" s="19" t="s">
        <v>78</v>
      </c>
      <c r="D201" s="20">
        <v>5</v>
      </c>
      <c r="E201" s="20">
        <v>5</v>
      </c>
      <c r="F201" s="21" t="s">
        <v>347</v>
      </c>
      <c r="G201" s="22">
        <v>43177</v>
      </c>
      <c r="H201" s="21"/>
      <c r="I201" s="22"/>
      <c r="J201" s="23"/>
      <c r="K201" s="23"/>
      <c r="L201" s="23"/>
      <c r="M201" s="23" t="s">
        <v>12</v>
      </c>
      <c r="N201" s="21"/>
      <c r="O201" s="22"/>
      <c r="P201" s="21"/>
      <c r="Q201" s="22"/>
      <c r="R201" s="20"/>
      <c r="S201" s="24"/>
      <c r="T201" s="24"/>
      <c r="U201" s="20">
        <f t="shared" si="11"/>
        <v>0</v>
      </c>
      <c r="V201" s="20">
        <f>IF('Détail Achats'!$S201="DA",'Détail Achats'!$U201*19%,0)</f>
        <v>0</v>
      </c>
      <c r="W201" s="20">
        <f t="shared" ref="W201:W207" si="12">V201+U201</f>
        <v>0</v>
      </c>
      <c r="X201" s="25" t="str">
        <f>IF('Détail Achats'!$Q201&lt;&gt;"",'Détail Achats'!$Q201+30,"")</f>
        <v/>
      </c>
    </row>
    <row r="202" spans="1:24" x14ac:dyDescent="0.25">
      <c r="A202" s="27"/>
      <c r="B202" s="10" t="s">
        <v>342</v>
      </c>
      <c r="C202" s="11" t="s">
        <v>78</v>
      </c>
      <c r="D202" s="12">
        <v>0</v>
      </c>
      <c r="E202" s="12" t="s">
        <v>161</v>
      </c>
      <c r="F202" s="13" t="s">
        <v>347</v>
      </c>
      <c r="G202" s="14">
        <v>43177</v>
      </c>
      <c r="H202" s="13"/>
      <c r="I202" s="14"/>
      <c r="J202" s="15"/>
      <c r="K202" s="15"/>
      <c r="L202" s="15"/>
      <c r="M202" s="15" t="s">
        <v>12</v>
      </c>
      <c r="N202" s="13"/>
      <c r="O202" s="14"/>
      <c r="P202" s="13"/>
      <c r="Q202" s="14"/>
      <c r="R202" s="12"/>
      <c r="S202" s="16"/>
      <c r="T202" s="16"/>
      <c r="U202" s="12" t="e">
        <f t="shared" si="11"/>
        <v>#VALUE!</v>
      </c>
      <c r="V202" s="12">
        <f>IF('Détail Achats'!$S202="DA",'Détail Achats'!$U202*19%,0)</f>
        <v>0</v>
      </c>
      <c r="W202" s="12" t="e">
        <f t="shared" si="12"/>
        <v>#VALUE!</v>
      </c>
      <c r="X202" s="17" t="str">
        <f>IF('Détail Achats'!$Q202&lt;&gt;"",'Détail Achats'!$Q202+30,"")</f>
        <v/>
      </c>
    </row>
    <row r="203" spans="1:24" x14ac:dyDescent="0.25">
      <c r="A203" s="26"/>
      <c r="B203" s="18" t="s">
        <v>343</v>
      </c>
      <c r="C203" s="19" t="s">
        <v>78</v>
      </c>
      <c r="D203" s="20">
        <v>0</v>
      </c>
      <c r="E203" s="20">
        <v>20</v>
      </c>
      <c r="F203" s="21" t="s">
        <v>347</v>
      </c>
      <c r="G203" s="22">
        <v>43177</v>
      </c>
      <c r="H203" s="21"/>
      <c r="I203" s="22"/>
      <c r="J203" s="23"/>
      <c r="K203" s="23"/>
      <c r="L203" s="23"/>
      <c r="M203" s="23" t="s">
        <v>12</v>
      </c>
      <c r="N203" s="21"/>
      <c r="O203" s="22"/>
      <c r="P203" s="21"/>
      <c r="Q203" s="22"/>
      <c r="R203" s="20"/>
      <c r="S203" s="24"/>
      <c r="T203" s="24"/>
      <c r="U203" s="20">
        <f t="shared" si="11"/>
        <v>0</v>
      </c>
      <c r="V203" s="20">
        <f>IF('Détail Achats'!$S203="DA",'Détail Achats'!$U203*19%,0)</f>
        <v>0</v>
      </c>
      <c r="W203" s="20">
        <f t="shared" si="12"/>
        <v>0</v>
      </c>
      <c r="X203" s="25" t="str">
        <f>IF('Détail Achats'!$Q203&lt;&gt;"",'Détail Achats'!$Q203+30,"")</f>
        <v/>
      </c>
    </row>
    <row r="204" spans="1:24" x14ac:dyDescent="0.25">
      <c r="A204" s="27"/>
      <c r="B204" s="10" t="s">
        <v>344</v>
      </c>
      <c r="C204" s="11" t="s">
        <v>78</v>
      </c>
      <c r="D204" s="12">
        <v>0</v>
      </c>
      <c r="E204" s="12">
        <v>60</v>
      </c>
      <c r="F204" s="13" t="s">
        <v>347</v>
      </c>
      <c r="G204" s="14">
        <v>43177</v>
      </c>
      <c r="H204" s="13"/>
      <c r="I204" s="14"/>
      <c r="J204" s="15"/>
      <c r="K204" s="15"/>
      <c r="L204" s="15"/>
      <c r="M204" s="15" t="s">
        <v>12</v>
      </c>
      <c r="N204" s="13"/>
      <c r="O204" s="14"/>
      <c r="P204" s="13"/>
      <c r="Q204" s="14"/>
      <c r="R204" s="12"/>
      <c r="S204" s="16"/>
      <c r="T204" s="16"/>
      <c r="U204" s="12">
        <f t="shared" si="11"/>
        <v>0</v>
      </c>
      <c r="V204" s="12">
        <f>IF('Détail Achats'!$S204="DA",'Détail Achats'!$U204*19%,0)</f>
        <v>0</v>
      </c>
      <c r="W204" s="12">
        <f t="shared" si="12"/>
        <v>0</v>
      </c>
      <c r="X204" s="17" t="str">
        <f>IF('Détail Achats'!$Q204&lt;&gt;"",'Détail Achats'!$Q204+30,"")</f>
        <v/>
      </c>
    </row>
    <row r="205" spans="1:24" x14ac:dyDescent="0.25">
      <c r="A205" s="26"/>
      <c r="B205" s="18" t="s">
        <v>345</v>
      </c>
      <c r="C205" s="19" t="s">
        <v>78</v>
      </c>
      <c r="D205" s="20">
        <v>0</v>
      </c>
      <c r="E205" s="20">
        <v>60</v>
      </c>
      <c r="F205" s="21" t="s">
        <v>347</v>
      </c>
      <c r="G205" s="22">
        <v>43177</v>
      </c>
      <c r="H205" s="21"/>
      <c r="I205" s="22"/>
      <c r="J205" s="23"/>
      <c r="K205" s="23"/>
      <c r="L205" s="23"/>
      <c r="M205" s="23" t="s">
        <v>12</v>
      </c>
      <c r="N205" s="21"/>
      <c r="O205" s="22"/>
      <c r="P205" s="21"/>
      <c r="Q205" s="22"/>
      <c r="R205" s="20"/>
      <c r="S205" s="24"/>
      <c r="T205" s="24"/>
      <c r="U205" s="20">
        <f t="shared" si="11"/>
        <v>0</v>
      </c>
      <c r="V205" s="20">
        <f>IF('Détail Achats'!$S205="DA",'Détail Achats'!$U205*19%,0)</f>
        <v>0</v>
      </c>
      <c r="W205" s="20">
        <f t="shared" si="12"/>
        <v>0</v>
      </c>
      <c r="X205" s="25" t="str">
        <f>IF('Détail Achats'!$Q205&lt;&gt;"",'Détail Achats'!$Q205+30,"")</f>
        <v/>
      </c>
    </row>
    <row r="206" spans="1:24" x14ac:dyDescent="0.25">
      <c r="A206" s="27"/>
      <c r="B206" s="10" t="s">
        <v>346</v>
      </c>
      <c r="C206" s="11" t="s">
        <v>78</v>
      </c>
      <c r="D206" s="12">
        <v>0</v>
      </c>
      <c r="E206" s="12">
        <v>4</v>
      </c>
      <c r="F206" s="13" t="s">
        <v>347</v>
      </c>
      <c r="G206" s="14">
        <v>43177</v>
      </c>
      <c r="H206" s="13"/>
      <c r="I206" s="14"/>
      <c r="J206" s="15"/>
      <c r="K206" s="15"/>
      <c r="L206" s="15"/>
      <c r="M206" s="15" t="s">
        <v>12</v>
      </c>
      <c r="N206" s="13"/>
      <c r="O206" s="14"/>
      <c r="P206" s="13"/>
      <c r="Q206" s="14"/>
      <c r="R206" s="12"/>
      <c r="S206" s="16"/>
      <c r="T206" s="16"/>
      <c r="U206" s="12">
        <f t="shared" si="11"/>
        <v>0</v>
      </c>
      <c r="V206" s="12">
        <f>IF('Détail Achats'!$S206="DA",'Détail Achats'!$U206*19%,0)</f>
        <v>0</v>
      </c>
      <c r="W206" s="12">
        <f t="shared" si="12"/>
        <v>0</v>
      </c>
      <c r="X206" s="17" t="str">
        <f>IF('Détail Achats'!$Q206&lt;&gt;"",'Détail Achats'!$Q206+30,"")</f>
        <v/>
      </c>
    </row>
    <row r="207" spans="1:24" x14ac:dyDescent="0.25">
      <c r="A207" s="26"/>
      <c r="B207" s="18" t="s">
        <v>348</v>
      </c>
      <c r="C207" s="19" t="s">
        <v>79</v>
      </c>
      <c r="D207" s="20">
        <v>5</v>
      </c>
      <c r="E207" s="20">
        <v>5</v>
      </c>
      <c r="F207" s="21" t="s">
        <v>350</v>
      </c>
      <c r="G207" s="22">
        <v>43186</v>
      </c>
      <c r="H207" s="21" t="s">
        <v>350</v>
      </c>
      <c r="I207" s="22">
        <v>43193</v>
      </c>
      <c r="J207" s="23" t="s">
        <v>177</v>
      </c>
      <c r="K207" s="23" t="s">
        <v>37</v>
      </c>
      <c r="L207" s="23" t="s">
        <v>56</v>
      </c>
      <c r="M207" s="23" t="s">
        <v>351</v>
      </c>
      <c r="N207" s="21"/>
      <c r="O207" s="22"/>
      <c r="P207" s="21" t="s">
        <v>352</v>
      </c>
      <c r="Q207" s="22">
        <v>43191</v>
      </c>
      <c r="R207" s="20">
        <v>64000</v>
      </c>
      <c r="S207" s="24" t="s">
        <v>91</v>
      </c>
      <c r="T207" s="24"/>
      <c r="U207" s="20">
        <f t="shared" ref="U207:U212" si="13">R207*D207</f>
        <v>320000</v>
      </c>
      <c r="V207" s="20">
        <f>IF('Détail Achats'!$S207="DA",'Détail Achats'!$U207*19%,0)</f>
        <v>60800</v>
      </c>
      <c r="W207" s="20">
        <f t="shared" si="12"/>
        <v>380800</v>
      </c>
      <c r="X207" s="25">
        <f>IF('Détail Achats'!$Q207&lt;&gt;"",'Détail Achats'!$Q207+30,"")</f>
        <v>43221</v>
      </c>
    </row>
    <row r="208" spans="1:24" x14ac:dyDescent="0.25">
      <c r="A208" s="27"/>
      <c r="B208" s="10" t="s">
        <v>349</v>
      </c>
      <c r="C208" s="11" t="s">
        <v>79</v>
      </c>
      <c r="D208" s="12">
        <v>0</v>
      </c>
      <c r="E208" s="12">
        <v>1</v>
      </c>
      <c r="F208" s="13" t="s">
        <v>350</v>
      </c>
      <c r="G208" s="14">
        <v>43186</v>
      </c>
      <c r="H208" s="13" t="s">
        <v>350</v>
      </c>
      <c r="I208" s="14">
        <v>43193</v>
      </c>
      <c r="J208" s="15" t="s">
        <v>177</v>
      </c>
      <c r="K208" s="15" t="s">
        <v>37</v>
      </c>
      <c r="L208" s="15" t="s">
        <v>56</v>
      </c>
      <c r="M208" s="15" t="s">
        <v>351</v>
      </c>
      <c r="N208" s="13"/>
      <c r="O208" s="14"/>
      <c r="P208" s="13"/>
      <c r="Q208" s="14"/>
      <c r="R208" s="12"/>
      <c r="S208" s="16"/>
      <c r="T208" s="16"/>
      <c r="U208" s="12">
        <f t="shared" si="13"/>
        <v>0</v>
      </c>
      <c r="V208" s="12">
        <f>IF('Détail Achats'!$S208="DA",'Détail Achats'!$U208*19%,0)</f>
        <v>0</v>
      </c>
      <c r="W208" s="12">
        <f>V208+U208</f>
        <v>0</v>
      </c>
      <c r="X208" s="17" t="str">
        <f>IF('Détail Achats'!$Q208&lt;&gt;"",'Détail Achats'!$Q208+30,"")</f>
        <v/>
      </c>
    </row>
    <row r="209" spans="1:24" x14ac:dyDescent="0.25">
      <c r="A209" s="26"/>
      <c r="B209" s="18" t="s">
        <v>353</v>
      </c>
      <c r="C209" s="19" t="s">
        <v>79</v>
      </c>
      <c r="D209" s="20">
        <v>6</v>
      </c>
      <c r="E209" s="20">
        <v>6</v>
      </c>
      <c r="F209" s="21" t="s">
        <v>198</v>
      </c>
      <c r="G209" s="22">
        <v>43177</v>
      </c>
      <c r="H209" s="21" t="s">
        <v>356</v>
      </c>
      <c r="I209" s="22">
        <v>43186</v>
      </c>
      <c r="J209" s="23" t="s">
        <v>177</v>
      </c>
      <c r="K209" s="23" t="s">
        <v>37</v>
      </c>
      <c r="L209" s="23" t="s">
        <v>56</v>
      </c>
      <c r="M209" s="23" t="s">
        <v>355</v>
      </c>
      <c r="N209" s="21" t="s">
        <v>357</v>
      </c>
      <c r="O209" s="22">
        <v>43184</v>
      </c>
      <c r="P209" s="21" t="s">
        <v>358</v>
      </c>
      <c r="Q209" s="22">
        <v>43184</v>
      </c>
      <c r="R209" s="20">
        <v>9450</v>
      </c>
      <c r="S209" s="24" t="s">
        <v>91</v>
      </c>
      <c r="T209" s="24"/>
      <c r="U209" s="20">
        <f t="shared" si="13"/>
        <v>56700</v>
      </c>
      <c r="V209" s="20">
        <f>IF('Détail Achats'!$S209="DA",'Détail Achats'!$U209*19%,0)</f>
        <v>10773</v>
      </c>
      <c r="W209" s="20">
        <f>V209+U209</f>
        <v>67473</v>
      </c>
      <c r="X209" s="25">
        <f>IF('Détail Achats'!$Q209&lt;&gt;"",'Détail Achats'!$Q209+30,"")</f>
        <v>43214</v>
      </c>
    </row>
    <row r="210" spans="1:24" x14ac:dyDescent="0.25">
      <c r="A210" s="27"/>
      <c r="B210" s="10" t="s">
        <v>354</v>
      </c>
      <c r="C210" s="11" t="s">
        <v>79</v>
      </c>
      <c r="D210" s="12">
        <v>2</v>
      </c>
      <c r="E210" s="12">
        <v>2</v>
      </c>
      <c r="F210" s="13" t="s">
        <v>198</v>
      </c>
      <c r="G210" s="14">
        <v>43177</v>
      </c>
      <c r="H210" s="13" t="s">
        <v>356</v>
      </c>
      <c r="I210" s="14">
        <v>43186</v>
      </c>
      <c r="J210" s="15" t="s">
        <v>177</v>
      </c>
      <c r="K210" s="15" t="s">
        <v>37</v>
      </c>
      <c r="L210" s="15" t="s">
        <v>56</v>
      </c>
      <c r="M210" s="15" t="s">
        <v>355</v>
      </c>
      <c r="N210" s="13" t="s">
        <v>357</v>
      </c>
      <c r="O210" s="14">
        <v>43184</v>
      </c>
      <c r="P210" s="13" t="s">
        <v>358</v>
      </c>
      <c r="Q210" s="14">
        <v>43184</v>
      </c>
      <c r="R210" s="12">
        <v>15023</v>
      </c>
      <c r="S210" s="16" t="s">
        <v>91</v>
      </c>
      <c r="T210" s="16"/>
      <c r="U210" s="12">
        <f t="shared" si="13"/>
        <v>30046</v>
      </c>
      <c r="V210" s="12">
        <f>IF('Détail Achats'!$S210="DA",'Détail Achats'!$U210*19%,0)</f>
        <v>5708.74</v>
      </c>
      <c r="W210" s="12">
        <f>V210+U210</f>
        <v>35754.74</v>
      </c>
      <c r="X210" s="17">
        <f>IF('Détail Achats'!$Q210&lt;&gt;"",'Détail Achats'!$Q210+30,"")</f>
        <v>43214</v>
      </c>
    </row>
    <row r="211" spans="1:24" x14ac:dyDescent="0.25">
      <c r="A211" s="26"/>
      <c r="B211" s="18" t="s">
        <v>362</v>
      </c>
      <c r="C211" s="19" t="s">
        <v>79</v>
      </c>
      <c r="D211" s="20">
        <v>3</v>
      </c>
      <c r="E211" s="20">
        <v>3</v>
      </c>
      <c r="F211" s="21" t="s">
        <v>161</v>
      </c>
      <c r="G211" s="22" t="s">
        <v>161</v>
      </c>
      <c r="H211" s="21" t="s">
        <v>363</v>
      </c>
      <c r="I211" s="22">
        <v>43193</v>
      </c>
      <c r="J211" s="23" t="s">
        <v>177</v>
      </c>
      <c r="K211" s="23" t="s">
        <v>37</v>
      </c>
      <c r="L211" s="23" t="s">
        <v>56</v>
      </c>
      <c r="M211" s="23" t="s">
        <v>364</v>
      </c>
      <c r="N211" s="21" t="s">
        <v>360</v>
      </c>
      <c r="O211" s="22">
        <v>43188</v>
      </c>
      <c r="P211" s="21" t="s">
        <v>361</v>
      </c>
      <c r="Q211" s="22">
        <v>43190</v>
      </c>
      <c r="R211" s="20">
        <v>8240</v>
      </c>
      <c r="S211" s="24" t="s">
        <v>91</v>
      </c>
      <c r="T211" s="24"/>
      <c r="U211" s="20">
        <f t="shared" si="13"/>
        <v>24720</v>
      </c>
      <c r="V211" s="20">
        <f>IF('Détail Achats'!$S211="DA",'Détail Achats'!$U211*19%,0)</f>
        <v>4696.8</v>
      </c>
      <c r="W211" s="20">
        <f>V211+U211</f>
        <v>29416.799999999999</v>
      </c>
      <c r="X211" s="25">
        <f>IF('Détail Achats'!$Q211&lt;&gt;"",'Détail Achats'!$Q211+30,"")</f>
        <v>43220</v>
      </c>
    </row>
    <row r="212" spans="1:24" x14ac:dyDescent="0.25">
      <c r="A212" s="44"/>
      <c r="B212" s="35"/>
      <c r="C212" s="36"/>
      <c r="D212" s="37"/>
      <c r="E212" s="37"/>
      <c r="F212" s="38"/>
      <c r="G212" s="39"/>
      <c r="H212" s="38"/>
      <c r="I212" s="39"/>
      <c r="J212" s="40"/>
      <c r="K212" s="41"/>
      <c r="L212" s="41"/>
      <c r="M212" s="41"/>
      <c r="N212" s="38"/>
      <c r="O212" s="39"/>
      <c r="P212" s="38"/>
      <c r="Q212" s="39"/>
      <c r="R212" s="37"/>
      <c r="S212" s="42"/>
      <c r="T212" s="42"/>
      <c r="U212" s="37">
        <f t="shared" si="13"/>
        <v>0</v>
      </c>
      <c r="V212" s="37">
        <f>IF('Détail Achats'!$S212="DA",'Détail Achats'!$U212*19%,0)</f>
        <v>0</v>
      </c>
      <c r="W212" s="37">
        <f>V212+U212</f>
        <v>0</v>
      </c>
      <c r="X212" s="43" t="str">
        <f>IF('Détail Achats'!$Q212&lt;&gt;"",'Détail Achats'!$Q212+30,"")</f>
        <v/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ToggleButton1">
          <controlPr autoLine="0" r:id="rId5">
            <anchor moveWithCells="1">
              <from>
                <xdr:col>1</xdr:col>
                <xdr:colOff>57150</xdr:colOff>
                <xdr:row>0</xdr:row>
                <xdr:rowOff>38100</xdr:rowOff>
              </from>
              <to>
                <xdr:col>1</xdr:col>
                <xdr:colOff>1409700</xdr:colOff>
                <xdr:row>0</xdr:row>
                <xdr:rowOff>381000</xdr:rowOff>
              </to>
            </anchor>
          </controlPr>
        </control>
      </mc:Choice>
      <mc:Fallback>
        <control shapeId="1025" r:id="rId4" name="Toggle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6"/>
  <sheetViews>
    <sheetView tabSelected="1" workbookViewId="0">
      <selection activeCell="B2" sqref="B2"/>
    </sheetView>
  </sheetViews>
  <sheetFormatPr baseColWidth="10" defaultRowHeight="15" x14ac:dyDescent="0.25"/>
  <cols>
    <col min="1" max="1" width="22.85546875" customWidth="1"/>
    <col min="2" max="4" width="23.5703125" customWidth="1"/>
  </cols>
  <sheetData>
    <row r="1" spans="1:4" ht="18.75" x14ac:dyDescent="0.3">
      <c r="A1" s="48" t="s">
        <v>333</v>
      </c>
      <c r="B1" s="48" t="s">
        <v>18</v>
      </c>
      <c r="C1" s="48" t="s">
        <v>7</v>
      </c>
      <c r="D1" s="48" t="s">
        <v>5</v>
      </c>
    </row>
    <row r="2" spans="1:4" ht="15.75" x14ac:dyDescent="0.25">
      <c r="A2" s="50" t="s">
        <v>299</v>
      </c>
      <c r="B2" s="49" t="e">
        <f>SUMPRODUCT(('Détail Achats'!$M$2:$M$1000=$A2)*('Détail Achats'!U$2:U$1000))</f>
        <v>#VALUE!</v>
      </c>
      <c r="C2" s="49">
        <f>SUMPRODUCT(('Détail Achats'!$M$2:$M$1000=$A2)*('Détail Achats'!V$2:V$1000))</f>
        <v>0</v>
      </c>
      <c r="D2" s="49" t="e">
        <f>SUMPRODUCT(('Détail Achats'!$M$2:$M$1000=$A2)*('Détail Achats'!W$2:W$1000))</f>
        <v>#VALUE!</v>
      </c>
    </row>
    <row r="3" spans="1:4" ht="15.75" x14ac:dyDescent="0.25">
      <c r="A3" s="51" t="s">
        <v>189</v>
      </c>
      <c r="B3" s="49" t="e">
        <f>SUMPRODUCT(('Détail Achats'!$M$2:$M$1000=$A3)*('Détail Achats'!U$2:U$1000))</f>
        <v>#VALUE!</v>
      </c>
      <c r="C3" s="49">
        <f>SUMPRODUCT(('Détail Achats'!$M$2:$M$1000=$A3)*('Détail Achats'!V$2:V$1000))</f>
        <v>31225.855900000002</v>
      </c>
      <c r="D3" s="49" t="e">
        <f>SUMPRODUCT(('Détail Achats'!$M$2:$M$1000=$A3)*('Détail Achats'!W$2:W$1000))</f>
        <v>#VALUE!</v>
      </c>
    </row>
    <row r="4" spans="1:4" ht="15.75" x14ac:dyDescent="0.25">
      <c r="A4" s="51" t="s">
        <v>49</v>
      </c>
      <c r="B4" s="49" t="e">
        <f>SUMPRODUCT(('Détail Achats'!$M$2:$M$1000=$A4)*('Détail Achats'!U$2:U$1000))</f>
        <v>#VALUE!</v>
      </c>
      <c r="C4" s="49">
        <f>SUMPRODUCT(('Détail Achats'!$M$2:$M$1000=$A4)*('Détail Achats'!V$2:V$1000))</f>
        <v>895.35599999999999</v>
      </c>
      <c r="D4" s="49" t="e">
        <f>SUMPRODUCT(('Détail Achats'!$M$2:$M$1000=$A4)*('Détail Achats'!W$2:W$1000))</f>
        <v>#VALUE!</v>
      </c>
    </row>
    <row r="5" spans="1:4" ht="15.75" x14ac:dyDescent="0.25">
      <c r="A5" s="51" t="s">
        <v>52</v>
      </c>
      <c r="B5" s="49" t="e">
        <f>SUMPRODUCT(('Détail Achats'!$M$2:$M$1000=$A5)*('Détail Achats'!U$2:U$1000))</f>
        <v>#VALUE!</v>
      </c>
      <c r="C5" s="49">
        <f>SUMPRODUCT(('Détail Achats'!$M$2:$M$1000=$A5)*('Détail Achats'!V$2:V$1000))</f>
        <v>29185.900000000005</v>
      </c>
      <c r="D5" s="49" t="e">
        <f>SUMPRODUCT(('Détail Achats'!$M$2:$M$1000=$A5)*('Détail Achats'!W$2:W$1000))</f>
        <v>#VALUE!</v>
      </c>
    </row>
    <row r="6" spans="1:4" ht="15.75" x14ac:dyDescent="0.25">
      <c r="A6" s="51" t="s">
        <v>254</v>
      </c>
      <c r="B6" s="49" t="e">
        <f>SUMPRODUCT(('Détail Achats'!$M$2:$M$1000=$A6)*('Détail Achats'!U$2:U$1000))</f>
        <v>#VALUE!</v>
      </c>
      <c r="C6" s="49">
        <f>SUMPRODUCT(('Détail Achats'!$M$2:$M$1000=$A6)*('Détail Achats'!V$2:V$1000))</f>
        <v>235928.51</v>
      </c>
      <c r="D6" s="49" t="e">
        <f>SUMPRODUCT(('Détail Achats'!$M$2:$M$1000=$A6)*('Détail Achats'!W$2:W$1000))</f>
        <v>#VALUE!</v>
      </c>
    </row>
    <row r="7" spans="1:4" ht="15.75" x14ac:dyDescent="0.25">
      <c r="A7" s="51" t="s">
        <v>12</v>
      </c>
      <c r="B7" s="49" t="e">
        <f>SUMPRODUCT(('Détail Achats'!$M$2:$M$1000=$A7)*('Détail Achats'!U$2:U$1000))</f>
        <v>#VALUE!</v>
      </c>
      <c r="C7" s="49">
        <f>SUMPRODUCT(('Détail Achats'!$M$2:$M$1000=$A7)*('Détail Achats'!V$2:V$1000))</f>
        <v>214816.88799999998</v>
      </c>
      <c r="D7" s="49" t="e">
        <f>SUMPRODUCT(('Détail Achats'!$M$2:$M$1000=$A7)*('Détail Achats'!W$2:W$1000))</f>
        <v>#VALUE!</v>
      </c>
    </row>
    <row r="8" spans="1:4" ht="15.75" x14ac:dyDescent="0.25">
      <c r="A8" s="51" t="s">
        <v>238</v>
      </c>
      <c r="B8" s="49" t="e">
        <f>SUMPRODUCT(('Détail Achats'!$M$2:$M$1000=$A8)*('Détail Achats'!U$2:U$1000))</f>
        <v>#VALUE!</v>
      </c>
      <c r="C8" s="49">
        <f>SUMPRODUCT(('Détail Achats'!$M$2:$M$1000=$A8)*('Détail Achats'!V$2:V$1000))</f>
        <v>0</v>
      </c>
      <c r="D8" s="49" t="e">
        <f>SUMPRODUCT(('Détail Achats'!$M$2:$M$1000=$A8)*('Détail Achats'!W$2:W$1000))</f>
        <v>#VALUE!</v>
      </c>
    </row>
    <row r="9" spans="1:4" ht="15.75" x14ac:dyDescent="0.25">
      <c r="A9" s="51" t="s">
        <v>261</v>
      </c>
      <c r="B9" s="49" t="e">
        <f>SUMPRODUCT(('Détail Achats'!$M$2:$M$1000=$A9)*('Détail Achats'!U$2:U$1000))</f>
        <v>#VALUE!</v>
      </c>
      <c r="C9" s="49">
        <f>SUMPRODUCT(('Détail Achats'!$M$2:$M$1000=$A9)*('Détail Achats'!V$2:V$1000))</f>
        <v>88634.049999999988</v>
      </c>
      <c r="D9" s="49" t="e">
        <f>SUMPRODUCT(('Détail Achats'!$M$2:$M$1000=$A9)*('Détail Achats'!W$2:W$1000))</f>
        <v>#VALUE!</v>
      </c>
    </row>
    <row r="10" spans="1:4" ht="15.75" x14ac:dyDescent="0.25">
      <c r="A10" s="51" t="s">
        <v>84</v>
      </c>
      <c r="B10" s="49" t="e">
        <f>SUMPRODUCT(('Détail Achats'!$M$2:$M$1000=$A10)*('Détail Achats'!U$2:U$1000))</f>
        <v>#VALUE!</v>
      </c>
      <c r="C10" s="49">
        <f>SUMPRODUCT(('Détail Achats'!$M$2:$M$1000=$A10)*('Détail Achats'!V$2:V$1000))</f>
        <v>15200</v>
      </c>
      <c r="D10" s="49" t="e">
        <f>SUMPRODUCT(('Détail Achats'!$M$2:$M$1000=$A10)*('Détail Achats'!W$2:W$1000))</f>
        <v>#VALUE!</v>
      </c>
    </row>
    <row r="11" spans="1:4" ht="15.75" x14ac:dyDescent="0.25">
      <c r="A11" s="51" t="s">
        <v>300</v>
      </c>
      <c r="B11" s="49" t="e">
        <f>SUMPRODUCT(('Détail Achats'!$M$2:$M$1000=$A11)*('Détail Achats'!U$2:U$1000))</f>
        <v>#VALUE!</v>
      </c>
      <c r="C11" s="49">
        <f>SUMPRODUCT(('Détail Achats'!$M$2:$M$1000=$A11)*('Détail Achats'!V$2:V$1000))</f>
        <v>0</v>
      </c>
      <c r="D11" s="49" t="e">
        <f>SUMPRODUCT(('Détail Achats'!$M$2:$M$1000=$A11)*('Détail Achats'!W$2:W$1000))</f>
        <v>#VALUE!</v>
      </c>
    </row>
    <row r="12" spans="1:4" ht="15.75" x14ac:dyDescent="0.25">
      <c r="A12" s="51" t="s">
        <v>162</v>
      </c>
      <c r="B12" s="49" t="e">
        <f>SUMPRODUCT(('Détail Achats'!$M$2:$M$1000=$A12)*('Détail Achats'!U$2:U$1000))</f>
        <v>#VALUE!</v>
      </c>
      <c r="C12" s="49">
        <f>SUMPRODUCT(('Détail Achats'!$M$2:$M$1000=$A12)*('Détail Achats'!V$2:V$1000))</f>
        <v>1140</v>
      </c>
      <c r="D12" s="49" t="e">
        <f>SUMPRODUCT(('Détail Achats'!$M$2:$M$1000=$A12)*('Détail Achats'!W$2:W$1000))</f>
        <v>#VALUE!</v>
      </c>
    </row>
    <row r="13" spans="1:4" ht="15.75" x14ac:dyDescent="0.25">
      <c r="A13" s="51" t="s">
        <v>8</v>
      </c>
      <c r="B13" s="49" t="e">
        <f>SUMPRODUCT(('Détail Achats'!$M$2:$M$1000=$A13)*('Détail Achats'!U$2:U$1000))</f>
        <v>#VALUE!</v>
      </c>
      <c r="C13" s="49">
        <f>SUMPRODUCT(('Détail Achats'!$M$2:$M$1000=$A13)*('Détail Achats'!V$2:V$1000))</f>
        <v>11305</v>
      </c>
      <c r="D13" s="49" t="e">
        <f>SUMPRODUCT(('Détail Achats'!$M$2:$M$1000=$A13)*('Détail Achats'!W$2:W$1000))</f>
        <v>#VALUE!</v>
      </c>
    </row>
    <row r="14" spans="1:4" ht="15.75" x14ac:dyDescent="0.25">
      <c r="A14" s="51" t="s">
        <v>200</v>
      </c>
      <c r="B14" s="49" t="e">
        <f>SUMPRODUCT(('Détail Achats'!$M$2:$M$1000=$A14)*('Détail Achats'!U$2:U$1000))</f>
        <v>#VALUE!</v>
      </c>
      <c r="C14" s="49">
        <f>SUMPRODUCT(('Détail Achats'!$M$2:$M$1000=$A14)*('Détail Achats'!V$2:V$1000))</f>
        <v>13108.100000000002</v>
      </c>
      <c r="D14" s="49" t="e">
        <f>SUMPRODUCT(('Détail Achats'!$M$2:$M$1000=$A14)*('Détail Achats'!W$2:W$1000))</f>
        <v>#VALUE!</v>
      </c>
    </row>
    <row r="15" spans="1:4" ht="15.75" x14ac:dyDescent="0.25">
      <c r="A15" s="51" t="s">
        <v>220</v>
      </c>
      <c r="B15" s="49" t="e">
        <f>SUMPRODUCT(('Détail Achats'!$M$2:$M$1000=$A15)*('Détail Achats'!U$2:U$1000))</f>
        <v>#VALUE!</v>
      </c>
      <c r="C15" s="49">
        <f>SUMPRODUCT(('Détail Achats'!$M$2:$M$1000=$A15)*('Détail Achats'!V$2:V$1000))</f>
        <v>0</v>
      </c>
      <c r="D15" s="49" t="e">
        <f>SUMPRODUCT(('Détail Achats'!$M$2:$M$1000=$A15)*('Détail Achats'!W$2:W$1000))</f>
        <v>#VALUE!</v>
      </c>
    </row>
    <row r="16" spans="1:4" ht="15.75" x14ac:dyDescent="0.25">
      <c r="A16" s="51" t="s">
        <v>158</v>
      </c>
      <c r="B16" s="49" t="e">
        <f>SUMPRODUCT(('Détail Achats'!$M$2:$M$1000=$A16)*('Détail Achats'!U$2:U$1000))</f>
        <v>#VALUE!</v>
      </c>
      <c r="C16" s="49">
        <f>SUMPRODUCT(('Détail Achats'!$M$2:$M$1000=$A16)*('Détail Achats'!V$2:V$1000))</f>
        <v>20026</v>
      </c>
      <c r="D16" s="49" t="e">
        <f>SUMPRODUCT(('Détail Achats'!$M$2:$M$1000=$A16)*('Détail Achats'!W$2:W$1000))</f>
        <v>#VALUE!</v>
      </c>
    </row>
    <row r="17" spans="1:4" ht="15.75" x14ac:dyDescent="0.25">
      <c r="A17" s="51" t="s">
        <v>294</v>
      </c>
      <c r="B17" s="49" t="e">
        <f>SUMPRODUCT(('Détail Achats'!$M$2:$M$1000=$A17)*('Détail Achats'!U$2:U$1000))</f>
        <v>#VALUE!</v>
      </c>
      <c r="C17" s="49">
        <f>SUMPRODUCT(('Détail Achats'!$M$2:$M$1000=$A17)*('Détail Achats'!V$2:V$1000))</f>
        <v>0</v>
      </c>
      <c r="D17" s="49" t="e">
        <f>SUMPRODUCT(('Détail Achats'!$M$2:$M$1000=$A17)*('Détail Achats'!W$2:W$1000))</f>
        <v>#VALUE!</v>
      </c>
    </row>
    <row r="18" spans="1:4" ht="15.75" x14ac:dyDescent="0.25">
      <c r="A18" s="51" t="s">
        <v>278</v>
      </c>
      <c r="B18" s="49" t="e">
        <f>SUMPRODUCT(('Détail Achats'!$M$2:$M$1000=$A18)*('Détail Achats'!U$2:U$1000))</f>
        <v>#VALUE!</v>
      </c>
      <c r="C18" s="49">
        <f>SUMPRODUCT(('Détail Achats'!$M$2:$M$1000=$A18)*('Détail Achats'!V$2:V$1000))</f>
        <v>122122.88</v>
      </c>
      <c r="D18" s="49" t="e">
        <f>SUMPRODUCT(('Détail Achats'!$M$2:$M$1000=$A18)*('Détail Achats'!W$2:W$1000))</f>
        <v>#VALUE!</v>
      </c>
    </row>
    <row r="19" spans="1:4" ht="15.75" x14ac:dyDescent="0.25">
      <c r="A19" s="51" t="s">
        <v>40</v>
      </c>
      <c r="B19" s="49" t="e">
        <f>SUMPRODUCT(('Détail Achats'!$M$2:$M$1000=$A19)*('Détail Achats'!U$2:U$1000))</f>
        <v>#VALUE!</v>
      </c>
      <c r="C19" s="49">
        <f>SUMPRODUCT(('Détail Achats'!$M$2:$M$1000=$A19)*('Détail Achats'!V$2:V$1000))</f>
        <v>37775.306000000004</v>
      </c>
      <c r="D19" s="49" t="e">
        <f>SUMPRODUCT(('Détail Achats'!$M$2:$M$1000=$A19)*('Détail Achats'!W$2:W$1000))</f>
        <v>#VALUE!</v>
      </c>
    </row>
    <row r="23" spans="1:4" ht="23.25" x14ac:dyDescent="0.35">
      <c r="B23" s="52"/>
    </row>
    <row r="24" spans="1:4" ht="23.25" x14ac:dyDescent="0.35">
      <c r="B24" s="52"/>
    </row>
    <row r="26" spans="1:4" ht="23.25" x14ac:dyDescent="0.35">
      <c r="B26" s="52" t="s">
        <v>365</v>
      </c>
    </row>
  </sheetData>
  <sortState ref="A2:A20">
    <sortCondition ref="A2"/>
  </sortState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Détail Achats</vt:lpstr>
      <vt:lpstr>Récap Frs</vt:lpstr>
      <vt:lpstr>TABLEAU1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samira.rouabhi</dc:creator>
  <cp:lastModifiedBy>mb</cp:lastModifiedBy>
  <dcterms:created xsi:type="dcterms:W3CDTF">2018-03-06T09:23:25Z</dcterms:created>
  <dcterms:modified xsi:type="dcterms:W3CDTF">2018-04-03T12:30:34Z</dcterms:modified>
</cp:coreProperties>
</file>