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4000" windowHeight="892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I16" i="1" l="1"/>
  <c r="I20" i="1"/>
  <c r="I17" i="1"/>
  <c r="I15" i="1"/>
  <c r="I18" i="1"/>
  <c r="I19" i="1"/>
  <c r="D4" i="1"/>
  <c r="D5" i="1" s="1"/>
  <c r="E15" i="1" l="1"/>
  <c r="D15" i="1"/>
  <c r="C15" i="1"/>
  <c r="B15" i="1"/>
  <c r="F15" i="1" l="1"/>
  <c r="G15" i="1" l="1"/>
  <c r="E16" i="1" s="1"/>
  <c r="C16" i="1" l="1"/>
  <c r="D16" i="1"/>
  <c r="F16" i="1" s="1"/>
  <c r="B16" i="1"/>
  <c r="G16" i="1" l="1"/>
  <c r="E17" i="1" s="1"/>
  <c r="B17" i="1"/>
  <c r="D17" i="1" l="1"/>
  <c r="C17" i="1"/>
  <c r="F17" i="1"/>
  <c r="G17" i="1" l="1"/>
  <c r="E18" i="1" s="1"/>
  <c r="B18" i="1" l="1"/>
  <c r="C18" i="1"/>
  <c r="D18" i="1"/>
  <c r="F18" i="1" s="1"/>
  <c r="G18" i="1" l="1"/>
  <c r="E19" i="1" s="1"/>
  <c r="C19" i="1" l="1"/>
  <c r="D19" i="1"/>
  <c r="B19" i="1"/>
  <c r="F19" i="1"/>
  <c r="G19" i="1" l="1"/>
  <c r="E20" i="1" s="1"/>
  <c r="D20" i="1" l="1"/>
  <c r="F20" i="1" s="1"/>
  <c r="G20" i="1" s="1"/>
  <c r="E21" i="1" s="1"/>
  <c r="B20" i="1"/>
  <c r="C20" i="1"/>
  <c r="C21" i="1" l="1"/>
  <c r="D21" i="1"/>
  <c r="B21" i="1"/>
  <c r="F21" i="1"/>
  <c r="G21" i="1" s="1"/>
  <c r="E22" i="1" s="1"/>
  <c r="D22" i="1" l="1"/>
  <c r="B22" i="1"/>
  <c r="C22" i="1"/>
  <c r="F22" i="1" l="1"/>
  <c r="G22" i="1" s="1"/>
  <c r="E23" i="1" s="1"/>
  <c r="C23" i="1" l="1"/>
  <c r="B23" i="1"/>
  <c r="D23" i="1"/>
  <c r="F23" i="1" l="1"/>
  <c r="G23" i="1" s="1"/>
  <c r="E24" i="1" s="1"/>
  <c r="C24" i="1" l="1"/>
  <c r="B24" i="1"/>
  <c r="D24" i="1"/>
  <c r="F24" i="1" l="1"/>
  <c r="G24" i="1" s="1"/>
  <c r="E25" i="1" s="1"/>
  <c r="C25" i="1" l="1"/>
  <c r="D25" i="1"/>
  <c r="B25" i="1"/>
  <c r="F25" i="1" l="1"/>
  <c r="G25" i="1" s="1"/>
  <c r="E26" i="1" s="1"/>
  <c r="B26" i="1" l="1"/>
  <c r="D26" i="1"/>
  <c r="F26" i="1" s="1"/>
  <c r="G26" i="1" s="1"/>
  <c r="E27" i="1" s="1"/>
  <c r="C26" i="1"/>
  <c r="D27" i="1" l="1"/>
  <c r="C27" i="1"/>
  <c r="B27" i="1"/>
  <c r="F27" i="1" l="1"/>
  <c r="G27" i="1" l="1"/>
  <c r="E28" i="1" s="1"/>
  <c r="C28" i="1" l="1"/>
  <c r="B28" i="1"/>
  <c r="D28" i="1"/>
  <c r="F28" i="1" l="1"/>
  <c r="G28" i="1" s="1"/>
  <c r="E29" i="1" s="1"/>
  <c r="D29" i="1" l="1"/>
  <c r="F29" i="1" s="1"/>
  <c r="G29" i="1" s="1"/>
  <c r="E30" i="1" s="1"/>
  <c r="B29" i="1"/>
  <c r="C29" i="1"/>
  <c r="B30" i="1" l="1"/>
  <c r="D30" i="1"/>
  <c r="F30" i="1" s="1"/>
  <c r="G30" i="1" s="1"/>
  <c r="E31" i="1" s="1"/>
  <c r="C30" i="1"/>
  <c r="B31" i="1" l="1"/>
  <c r="D31" i="1"/>
  <c r="C31" i="1"/>
  <c r="F31" i="1" l="1"/>
  <c r="G31" i="1" s="1"/>
  <c r="E32" i="1" s="1"/>
  <c r="D32" i="1" l="1"/>
  <c r="C32" i="1"/>
  <c r="B32" i="1"/>
  <c r="F32" i="1" l="1"/>
  <c r="G32" i="1" s="1"/>
  <c r="E33" i="1" s="1"/>
  <c r="B33" i="1" l="1"/>
  <c r="C33" i="1"/>
  <c r="D33" i="1"/>
  <c r="F33" i="1" l="1"/>
  <c r="G33" i="1" s="1"/>
  <c r="E34" i="1" s="1"/>
  <c r="B34" i="1" l="1"/>
  <c r="C34" i="1"/>
  <c r="D34" i="1"/>
  <c r="F34" i="1" l="1"/>
  <c r="G34" i="1" s="1"/>
  <c r="C35" i="1" l="1"/>
  <c r="E35" i="1"/>
  <c r="D35" i="1"/>
  <c r="B35" i="1"/>
  <c r="F35" i="1" l="1"/>
  <c r="G35" i="1" s="1"/>
  <c r="E36" i="1" s="1"/>
  <c r="C36" i="1"/>
  <c r="D36" i="1"/>
  <c r="B36" i="1"/>
  <c r="F36" i="1" l="1"/>
  <c r="G36" i="1" s="1"/>
  <c r="E37" i="1" s="1"/>
  <c r="C37" i="1" l="1"/>
  <c r="D37" i="1"/>
  <c r="B37" i="1"/>
  <c r="F37" i="1" l="1"/>
  <c r="G37" i="1" s="1"/>
  <c r="E38" i="1" s="1"/>
  <c r="B38" i="1" l="1"/>
  <c r="C38" i="1"/>
  <c r="D38" i="1"/>
  <c r="F38" i="1" l="1"/>
  <c r="G38" i="1" s="1"/>
  <c r="E39" i="1" s="1"/>
  <c r="B39" i="1" l="1"/>
  <c r="C39" i="1"/>
  <c r="D39" i="1"/>
  <c r="F39" i="1" l="1"/>
  <c r="G39" i="1" s="1"/>
  <c r="E40" i="1" s="1"/>
  <c r="C40" i="1" l="1"/>
  <c r="D40" i="1"/>
  <c r="B40" i="1"/>
  <c r="F40" i="1" l="1"/>
  <c r="G40" i="1" s="1"/>
  <c r="E41" i="1" s="1"/>
  <c r="B41" i="1" l="1"/>
  <c r="D41" i="1"/>
  <c r="C41" i="1"/>
  <c r="F41" i="1" s="1"/>
  <c r="G41" i="1" s="1"/>
  <c r="E42" i="1" s="1"/>
  <c r="B42" i="1" l="1"/>
  <c r="C42" i="1"/>
  <c r="F42" i="1" s="1"/>
  <c r="G42" i="1" s="1"/>
  <c r="E43" i="1" s="1"/>
  <c r="D42" i="1"/>
  <c r="D43" i="1" l="1"/>
  <c r="B43" i="1"/>
  <c r="C43" i="1"/>
  <c r="F43" i="1" l="1"/>
  <c r="G43" i="1" s="1"/>
  <c r="E44" i="1" s="1"/>
  <c r="C44" i="1" l="1"/>
  <c r="B44" i="1"/>
  <c r="D44" i="1"/>
  <c r="F44" i="1" s="1"/>
  <c r="G44" i="1" s="1"/>
  <c r="E45" i="1" s="1"/>
  <c r="B45" i="1" l="1"/>
  <c r="D45" i="1"/>
  <c r="C45" i="1"/>
  <c r="F45" i="1" s="1"/>
  <c r="G45" i="1" s="1"/>
  <c r="E46" i="1" s="1"/>
  <c r="B46" i="1" l="1"/>
  <c r="D46" i="1"/>
  <c r="F46" i="1" s="1"/>
  <c r="G46" i="1" s="1"/>
  <c r="E47" i="1" s="1"/>
  <c r="C46" i="1"/>
  <c r="C47" i="1" l="1"/>
  <c r="B47" i="1"/>
  <c r="D47" i="1"/>
  <c r="F47" i="1" s="1"/>
  <c r="G47" i="1" s="1"/>
  <c r="E48" i="1" s="1"/>
  <c r="D48" i="1" l="1"/>
  <c r="B48" i="1"/>
  <c r="C48" i="1"/>
  <c r="F48" i="1" l="1"/>
  <c r="G48" i="1" s="1"/>
  <c r="E49" i="1" s="1"/>
  <c r="B49" i="1"/>
  <c r="C49" i="1" l="1"/>
  <c r="D49" i="1"/>
  <c r="F49" i="1" s="1"/>
  <c r="G49" i="1" s="1"/>
  <c r="E50" i="1" s="1"/>
  <c r="D50" i="1" l="1"/>
  <c r="B50" i="1"/>
  <c r="C50" i="1"/>
  <c r="F50" i="1" s="1"/>
  <c r="G50" i="1" s="1"/>
  <c r="E51" i="1" s="1"/>
  <c r="D51" i="1" l="1"/>
  <c r="B51" i="1"/>
  <c r="C51" i="1"/>
  <c r="F51" i="1" l="1"/>
  <c r="G51" i="1" s="1"/>
  <c r="E52" i="1" s="1"/>
  <c r="B52" i="1" l="1"/>
  <c r="D52" i="1"/>
  <c r="F52" i="1" s="1"/>
  <c r="G52" i="1" s="1"/>
  <c r="E53" i="1" s="1"/>
  <c r="C52" i="1"/>
  <c r="B53" i="1" l="1"/>
  <c r="D53" i="1"/>
  <c r="C53" i="1"/>
  <c r="F53" i="1" s="1"/>
  <c r="G53" i="1" s="1"/>
  <c r="E54" i="1" s="1"/>
  <c r="D54" i="1" l="1"/>
  <c r="C54" i="1"/>
  <c r="B54" i="1"/>
  <c r="F54" i="1" l="1"/>
  <c r="G54" i="1" s="1"/>
  <c r="E55" i="1" s="1"/>
  <c r="D55" i="1" l="1"/>
  <c r="C55" i="1"/>
  <c r="B55" i="1"/>
  <c r="F55" i="1" l="1"/>
  <c r="G55" i="1" s="1"/>
  <c r="E56" i="1" s="1"/>
  <c r="D56" i="1" l="1"/>
  <c r="C56" i="1"/>
  <c r="B56" i="1"/>
  <c r="F56" i="1" l="1"/>
  <c r="G56" i="1" s="1"/>
  <c r="E57" i="1" s="1"/>
  <c r="D57" i="1" l="1"/>
  <c r="C57" i="1"/>
  <c r="B57" i="1"/>
  <c r="F57" i="1"/>
  <c r="G57" i="1" s="1"/>
  <c r="E58" i="1" s="1"/>
  <c r="D58" i="1" l="1"/>
  <c r="B58" i="1"/>
  <c r="C58" i="1"/>
  <c r="F58" i="1" s="1"/>
  <c r="G58" i="1" s="1"/>
  <c r="E59" i="1" s="1"/>
  <c r="C59" i="1" l="1"/>
  <c r="D59" i="1"/>
  <c r="B59" i="1"/>
  <c r="F59" i="1" l="1"/>
  <c r="G59" i="1" s="1"/>
  <c r="E60" i="1" s="1"/>
  <c r="D60" i="1" l="1"/>
  <c r="B60" i="1"/>
  <c r="C60" i="1"/>
  <c r="F60" i="1" l="1"/>
  <c r="G60" i="1" s="1"/>
  <c r="E61" i="1" s="1"/>
  <c r="C61" i="1" l="1"/>
  <c r="D61" i="1"/>
  <c r="B61" i="1"/>
  <c r="F61" i="1" l="1"/>
  <c r="G61" i="1" s="1"/>
  <c r="E62" i="1" s="1"/>
  <c r="D62" i="1" l="1"/>
  <c r="B62" i="1"/>
  <c r="C62" i="1"/>
  <c r="F62" i="1" l="1"/>
  <c r="G62" i="1" s="1"/>
  <c r="E63" i="1" s="1"/>
  <c r="C63" i="1" l="1"/>
  <c r="D63" i="1"/>
  <c r="B63" i="1"/>
  <c r="F63" i="1" l="1"/>
  <c r="G63" i="1" s="1"/>
  <c r="E64" i="1" s="1"/>
  <c r="C64" i="1" l="1"/>
  <c r="B64" i="1"/>
  <c r="D64" i="1"/>
  <c r="F64" i="1" l="1"/>
  <c r="G64" i="1" s="1"/>
  <c r="E65" i="1" s="1"/>
  <c r="B65" i="1" l="1"/>
  <c r="D65" i="1"/>
  <c r="C65" i="1"/>
  <c r="F65" i="1" l="1"/>
  <c r="G65" i="1" s="1"/>
  <c r="E66" i="1" s="1"/>
  <c r="C66" i="1" l="1"/>
  <c r="B66" i="1"/>
  <c r="D66" i="1"/>
  <c r="F66" i="1" l="1"/>
  <c r="G66" i="1" s="1"/>
  <c r="E67" i="1" s="1"/>
  <c r="B67" i="1" l="1"/>
  <c r="D67" i="1"/>
  <c r="C67" i="1"/>
  <c r="F67" i="1" s="1"/>
  <c r="L19" i="1" l="1"/>
  <c r="L20" i="1"/>
  <c r="L16" i="1"/>
  <c r="L17" i="1"/>
  <c r="L15" i="1"/>
  <c r="L18" i="1"/>
  <c r="J20" i="1"/>
  <c r="K19" i="1"/>
  <c r="K17" i="1"/>
  <c r="K16" i="1"/>
  <c r="K15" i="1"/>
  <c r="J19" i="1"/>
  <c r="J16" i="1"/>
  <c r="K18" i="1"/>
  <c r="J15" i="1"/>
  <c r="J18" i="1"/>
  <c r="K20" i="1"/>
  <c r="J17" i="1"/>
  <c r="G67" i="1"/>
  <c r="E68" i="1" s="1"/>
  <c r="E69" i="1" s="1"/>
  <c r="L21" i="1" l="1"/>
  <c r="C68" i="1"/>
  <c r="F68" i="1" s="1"/>
  <c r="D68" i="1"/>
  <c r="D69" i="1" s="1"/>
  <c r="B68" i="1"/>
  <c r="K21" i="1"/>
  <c r="J21" i="1"/>
  <c r="G68" i="1"/>
  <c r="C69" i="1" s="1"/>
  <c r="F69" i="1"/>
  <c r="B69" i="1" l="1"/>
  <c r="G69" i="1"/>
  <c r="E70" i="1" s="1"/>
  <c r="C70" i="1" l="1"/>
  <c r="B70" i="1"/>
  <c r="D70" i="1"/>
  <c r="F70" i="1" l="1"/>
  <c r="G70" i="1" s="1"/>
  <c r="E71" i="1" s="1"/>
  <c r="B71" i="1" l="1"/>
  <c r="C71" i="1"/>
  <c r="F71" i="1" s="1"/>
  <c r="G71" i="1" s="1"/>
  <c r="D71" i="1"/>
</calcChain>
</file>

<file path=xl/sharedStrings.xml><?xml version="1.0" encoding="utf-8"?>
<sst xmlns="http://schemas.openxmlformats.org/spreadsheetml/2006/main" count="20" uniqueCount="18">
  <si>
    <t>Date Début</t>
  </si>
  <si>
    <t>Premier paiement</t>
  </si>
  <si>
    <t>Intérêt</t>
  </si>
  <si>
    <t>Paiement</t>
  </si>
  <si>
    <t>Capital</t>
  </si>
  <si>
    <t>Solde</t>
  </si>
  <si>
    <t>Paiement capital</t>
  </si>
  <si>
    <t>Composition</t>
  </si>
  <si>
    <t>Taux effectif annuel</t>
  </si>
  <si>
    <t>Taux effectif par période</t>
  </si>
  <si>
    <t>Période</t>
  </si>
  <si>
    <t>Années</t>
  </si>
  <si>
    <t>Paiements</t>
  </si>
  <si>
    <t>Intérêts</t>
  </si>
  <si>
    <t>∑</t>
  </si>
  <si>
    <t>Amortiss.</t>
  </si>
  <si>
    <t>Début exercice comptable</t>
  </si>
  <si>
    <t>Fin exercice comptable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</si>
</sst>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_);[Red]\(#,##0.00\ &quot;$&quot;\)"/>
  </numFmts>
  <fonts count="5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theme="3"/>
      <name val="Arial"/>
      <family val="2"/>
    </font>
    <font>
      <b/>
      <sz val="14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5" fontId="1" fillId="0" borderId="0" xfId="0" applyNumberFormat="1" applyFont="1"/>
    <xf numFmtId="0" fontId="1" fillId="0" borderId="0" xfId="0" applyFont="1" applyAlignment="1">
      <alignment horizontal="center"/>
    </xf>
    <xf numFmtId="9" fontId="1" fillId="0" borderId="0" xfId="0" applyNumberFormat="1" applyFont="1"/>
    <xf numFmtId="1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4" fontId="2" fillId="0" borderId="0" xfId="0" applyNumberFormat="1" applyFont="1"/>
    <xf numFmtId="0" fontId="3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/>
    <xf numFmtId="14" fontId="4" fillId="0" borderId="0" xfId="0" applyNumberFormat="1" applyFont="1"/>
    <xf numFmtId="14" fontId="4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1"/>
  <sheetViews>
    <sheetView tabSelected="1" workbookViewId="0">
      <selection activeCell="J15" sqref="J15"/>
    </sheetView>
  </sheetViews>
  <sheetFormatPr baseColWidth="10" defaultRowHeight="15" x14ac:dyDescent="0.25"/>
  <cols>
    <col min="1" max="1" width="20.42578125" style="1" customWidth="1"/>
    <col min="2" max="2" width="13.28515625" style="1" bestFit="1" customWidth="1"/>
    <col min="3" max="3" width="23.140625" style="1" bestFit="1" customWidth="1"/>
    <col min="4" max="5" width="11.42578125" style="1"/>
    <col min="6" max="6" width="15.85546875" style="1" bestFit="1" customWidth="1"/>
    <col min="7" max="7" width="11.42578125" style="1"/>
    <col min="8" max="8" width="2.7109375" style="1" customWidth="1"/>
    <col min="9" max="9" width="11.5703125" style="3" bestFit="1" customWidth="1"/>
    <col min="10" max="10" width="12.5703125" style="1" bestFit="1" customWidth="1"/>
    <col min="11" max="11" width="12.7109375" style="1" bestFit="1" customWidth="1"/>
    <col min="12" max="12" width="15" style="1" bestFit="1" customWidth="1"/>
    <col min="13" max="13" width="12.5703125" style="1" bestFit="1" customWidth="1"/>
    <col min="14" max="16384" width="11.42578125" style="1"/>
  </cols>
  <sheetData>
    <row r="1" spans="1:15" x14ac:dyDescent="0.25">
      <c r="A1" s="1" t="s">
        <v>0</v>
      </c>
      <c r="B1" s="2">
        <v>43132</v>
      </c>
    </row>
    <row r="2" spans="1:15" x14ac:dyDescent="0.25">
      <c r="A2" s="1" t="s">
        <v>1</v>
      </c>
      <c r="B2" s="2">
        <v>43160</v>
      </c>
    </row>
    <row r="3" spans="1:15" x14ac:dyDescent="0.25">
      <c r="A3" s="1" t="s">
        <v>2</v>
      </c>
      <c r="B3" s="4">
        <v>0.03</v>
      </c>
    </row>
    <row r="4" spans="1:15" x14ac:dyDescent="0.25">
      <c r="A4" s="1" t="s">
        <v>7</v>
      </c>
      <c r="B4" s="1">
        <v>2</v>
      </c>
      <c r="C4" s="1" t="s">
        <v>8</v>
      </c>
      <c r="D4" s="1">
        <f>EFFECT(B3,B4)</f>
        <v>3.0224999999999724E-2</v>
      </c>
    </row>
    <row r="5" spans="1:15" x14ac:dyDescent="0.25">
      <c r="A5" s="1" t="s">
        <v>3</v>
      </c>
      <c r="B5" s="1">
        <v>350</v>
      </c>
      <c r="C5" s="1" t="s">
        <v>9</v>
      </c>
      <c r="D5" s="1">
        <f>POWER(1+D4,1/B7)-1</f>
        <v>2.4845167246487776E-3</v>
      </c>
    </row>
    <row r="6" spans="1:15" x14ac:dyDescent="0.25">
      <c r="A6" s="1" t="s">
        <v>4</v>
      </c>
      <c r="B6" s="1">
        <v>17000</v>
      </c>
    </row>
    <row r="7" spans="1:15" x14ac:dyDescent="0.25">
      <c r="A7" s="1" t="s">
        <v>10</v>
      </c>
      <c r="B7" s="1">
        <v>12</v>
      </c>
    </row>
    <row r="8" spans="1:15" x14ac:dyDescent="0.25">
      <c r="C8" s="5"/>
    </row>
    <row r="10" spans="1:15" ht="18.75" x14ac:dyDescent="0.3">
      <c r="G10" s="6"/>
      <c r="I10" s="12" t="s">
        <v>16</v>
      </c>
      <c r="L10" s="13">
        <v>43160</v>
      </c>
    </row>
    <row r="11" spans="1:15" ht="18.75" x14ac:dyDescent="0.3">
      <c r="I11" s="12" t="s">
        <v>17</v>
      </c>
      <c r="L11" s="14">
        <f>EDATE($L$10,12)-1</f>
        <v>43524</v>
      </c>
    </row>
    <row r="14" spans="1:15" ht="18.75" x14ac:dyDescent="0.3">
      <c r="D14" s="3" t="s">
        <v>3</v>
      </c>
      <c r="E14" s="3" t="s">
        <v>2</v>
      </c>
      <c r="F14" s="3" t="s">
        <v>6</v>
      </c>
      <c r="G14" s="3" t="s">
        <v>5</v>
      </c>
      <c r="I14" s="7" t="s">
        <v>11</v>
      </c>
      <c r="J14" s="8" t="s">
        <v>12</v>
      </c>
      <c r="K14" s="8" t="s">
        <v>13</v>
      </c>
      <c r="L14" s="8" t="s">
        <v>15</v>
      </c>
      <c r="N14" s="8"/>
    </row>
    <row r="15" spans="1:15" ht="18.75" x14ac:dyDescent="0.3">
      <c r="B15" s="2">
        <f>B1</f>
        <v>43132</v>
      </c>
      <c r="C15" s="2">
        <f>B2</f>
        <v>43160</v>
      </c>
      <c r="D15" s="1">
        <f>IF(G14="","",IF(G14=0,"",IF(G14&lt;$B$5,G14,$B$5)))</f>
        <v>350</v>
      </c>
      <c r="E15" s="1">
        <f>ROUND(B6*D5,2)</f>
        <v>42.24</v>
      </c>
      <c r="F15" s="1">
        <f>D15-E15</f>
        <v>307.76</v>
      </c>
      <c r="G15" s="1">
        <f>B6-F15</f>
        <v>16692.240000000002</v>
      </c>
      <c r="I15" s="7">
        <f>IF(MONTH($L$10)=1,YEAR($L$10),YEAR($L$11))+ROW()-15</f>
        <v>2019</v>
      </c>
      <c r="J15" s="9">
        <f t="shared" ref="J15:L20" si="0">SUMPRODUCT(($B$15:$B$67&gt;=EDATE($L$10,12*(ROW()-15)))*($B$15:$B$67&lt;=EDATE($L$11,12*(ROW()-15)))*(D$15:D$67))</f>
        <v>4200</v>
      </c>
      <c r="K15" s="9">
        <f t="shared" si="0"/>
        <v>446.65000000000003</v>
      </c>
      <c r="L15" s="9">
        <f t="shared" si="0"/>
        <v>3753.35</v>
      </c>
      <c r="M15" s="9"/>
    </row>
    <row r="16" spans="1:15" ht="18.75" x14ac:dyDescent="0.3">
      <c r="B16" s="2">
        <f>IF(G15="","",IF(G15=0,"",EDATE(B15,1)))</f>
        <v>43160</v>
      </c>
      <c r="C16" s="2">
        <f>IF(G15="","",IF(G15=0,"",EDATE(C15,1)))</f>
        <v>43191</v>
      </c>
      <c r="D16" s="1">
        <f>IF(G15="","",IF(G15=0,"",IF(G15&lt;$B$5,G15,$B$5)))</f>
        <v>350</v>
      </c>
      <c r="E16" s="1">
        <f>IF(G15=0,"",IF(G15="","",ROUND(G15*$D$5,2)))</f>
        <v>41.47</v>
      </c>
      <c r="F16" s="1">
        <f t="shared" ref="F16:F41" si="1">IF(G15="","",IF(G15=0,"",D16-E16))</f>
        <v>308.52999999999997</v>
      </c>
      <c r="G16" s="1">
        <f>IF(G15="","",IF(G15=0,"",G15-F16))</f>
        <v>16383.710000000001</v>
      </c>
      <c r="I16" s="7">
        <f t="shared" ref="I16:I20" si="2">IF(MONTH($L$10)=1,YEAR($L$10),YEAR($L$11))+ROW()-15</f>
        <v>2020</v>
      </c>
      <c r="J16" s="9">
        <f t="shared" si="0"/>
        <v>4200</v>
      </c>
      <c r="K16" s="9">
        <f t="shared" si="0"/>
        <v>333.21999999999997</v>
      </c>
      <c r="L16" s="9">
        <f t="shared" si="0"/>
        <v>3866.78</v>
      </c>
      <c r="M16" s="9"/>
      <c r="N16" s="5"/>
      <c r="O16" s="5"/>
    </row>
    <row r="17" spans="2:15" ht="18.75" x14ac:dyDescent="0.3">
      <c r="B17" s="2">
        <f t="shared" ref="B17:B21" si="3">IF(G16="","",IF(G16=0,"",EDATE(B16,1)))</f>
        <v>43191</v>
      </c>
      <c r="C17" s="2">
        <f t="shared" ref="C17:C21" si="4">IF(G16="","",IF(G16=0,"",EDATE(C16,1)))</f>
        <v>43221</v>
      </c>
      <c r="D17" s="1">
        <f t="shared" ref="D17:D21" si="5">IF(G16="","",IF(G16=0,"",IF(G16&lt;$B$5,G16,$B$5)))</f>
        <v>350</v>
      </c>
      <c r="E17" s="1">
        <f t="shared" ref="E17:E71" si="6">IF(G16=0,"",IF(G16="","",ROUND(G16*$D$5,2)))</f>
        <v>40.71</v>
      </c>
      <c r="F17" s="1">
        <f t="shared" si="1"/>
        <v>309.29000000000002</v>
      </c>
      <c r="G17" s="1">
        <f t="shared" ref="G17:G21" si="7">IF(G16="","",IF(G16=0,"",G16-F17))</f>
        <v>16074.42</v>
      </c>
      <c r="I17" s="7">
        <f t="shared" si="2"/>
        <v>2021</v>
      </c>
      <c r="J17" s="9">
        <f t="shared" si="0"/>
        <v>4200</v>
      </c>
      <c r="K17" s="9">
        <f t="shared" si="0"/>
        <v>216.32000000000002</v>
      </c>
      <c r="L17" s="9">
        <f t="shared" si="0"/>
        <v>3983.68</v>
      </c>
      <c r="M17" s="9"/>
      <c r="N17" s="5"/>
      <c r="O17" s="5"/>
    </row>
    <row r="18" spans="2:15" ht="18.75" x14ac:dyDescent="0.3">
      <c r="B18" s="2">
        <f t="shared" si="3"/>
        <v>43221</v>
      </c>
      <c r="C18" s="2">
        <f t="shared" si="4"/>
        <v>43252</v>
      </c>
      <c r="D18" s="1">
        <f t="shared" si="5"/>
        <v>350</v>
      </c>
      <c r="E18" s="1">
        <f t="shared" si="6"/>
        <v>39.94</v>
      </c>
      <c r="F18" s="1">
        <f t="shared" si="1"/>
        <v>310.06</v>
      </c>
      <c r="G18" s="1">
        <f t="shared" si="7"/>
        <v>15764.36</v>
      </c>
      <c r="I18" s="7">
        <f t="shared" si="2"/>
        <v>2022</v>
      </c>
      <c r="J18" s="9">
        <f t="shared" si="0"/>
        <v>4200</v>
      </c>
      <c r="K18" s="9">
        <f t="shared" si="0"/>
        <v>95.92</v>
      </c>
      <c r="L18" s="9">
        <f t="shared" si="0"/>
        <v>4104.08</v>
      </c>
      <c r="M18" s="9"/>
      <c r="N18" s="5"/>
      <c r="O18" s="5"/>
    </row>
    <row r="19" spans="2:15" ht="18.75" x14ac:dyDescent="0.3">
      <c r="B19" s="2">
        <f t="shared" si="3"/>
        <v>43252</v>
      </c>
      <c r="C19" s="2">
        <f t="shared" si="4"/>
        <v>43282</v>
      </c>
      <c r="D19" s="1">
        <f t="shared" si="5"/>
        <v>350</v>
      </c>
      <c r="E19" s="1">
        <f t="shared" si="6"/>
        <v>39.17</v>
      </c>
      <c r="F19" s="1">
        <f t="shared" si="1"/>
        <v>310.83</v>
      </c>
      <c r="G19" s="1">
        <f t="shared" si="7"/>
        <v>15453.53</v>
      </c>
      <c r="I19" s="7">
        <f t="shared" si="2"/>
        <v>2023</v>
      </c>
      <c r="J19" s="9">
        <f t="shared" si="0"/>
        <v>989.10000000000218</v>
      </c>
      <c r="K19" s="9">
        <f t="shared" si="0"/>
        <v>4.75</v>
      </c>
      <c r="L19" s="9">
        <f t="shared" si="0"/>
        <v>984.35000000000218</v>
      </c>
      <c r="M19" s="9"/>
      <c r="N19" s="5"/>
      <c r="O19" s="5"/>
    </row>
    <row r="20" spans="2:15" ht="18.75" x14ac:dyDescent="0.3">
      <c r="B20" s="2">
        <f t="shared" si="3"/>
        <v>43282</v>
      </c>
      <c r="C20" s="2">
        <f t="shared" si="4"/>
        <v>43313</v>
      </c>
      <c r="D20" s="1">
        <f t="shared" si="5"/>
        <v>350</v>
      </c>
      <c r="E20" s="1">
        <f t="shared" si="6"/>
        <v>38.39</v>
      </c>
      <c r="F20" s="1">
        <f t="shared" si="1"/>
        <v>311.61</v>
      </c>
      <c r="G20" s="1">
        <f t="shared" si="7"/>
        <v>15141.92</v>
      </c>
      <c r="I20" s="7">
        <f t="shared" si="2"/>
        <v>2024</v>
      </c>
      <c r="J20" s="9">
        <f t="shared" si="0"/>
        <v>0</v>
      </c>
      <c r="K20" s="9">
        <f t="shared" si="0"/>
        <v>0</v>
      </c>
      <c r="L20" s="9">
        <f t="shared" si="0"/>
        <v>0</v>
      </c>
      <c r="M20" s="9"/>
      <c r="N20" s="5"/>
      <c r="O20" s="5"/>
    </row>
    <row r="21" spans="2:15" ht="18.75" x14ac:dyDescent="0.3">
      <c r="B21" s="2">
        <f t="shared" si="3"/>
        <v>43313</v>
      </c>
      <c r="C21" s="2">
        <f t="shared" si="4"/>
        <v>43344</v>
      </c>
      <c r="D21" s="1">
        <f t="shared" si="5"/>
        <v>350</v>
      </c>
      <c r="E21" s="1">
        <f t="shared" si="6"/>
        <v>37.619999999999997</v>
      </c>
      <c r="F21" s="1">
        <f t="shared" si="1"/>
        <v>312.38</v>
      </c>
      <c r="G21" s="1">
        <f t="shared" si="7"/>
        <v>14829.54</v>
      </c>
      <c r="I21" s="10" t="s">
        <v>14</v>
      </c>
      <c r="J21" s="9">
        <f>SUM(J15:J20)</f>
        <v>17789.100000000002</v>
      </c>
      <c r="K21" s="9">
        <f t="shared" ref="K21:L21" si="8">SUM(K15:K20)</f>
        <v>1096.8600000000001</v>
      </c>
      <c r="L21" s="9">
        <f t="shared" si="8"/>
        <v>16692.240000000002</v>
      </c>
      <c r="M21" s="11"/>
    </row>
    <row r="22" spans="2:15" x14ac:dyDescent="0.25">
      <c r="B22" s="2">
        <f t="shared" ref="B22:B71" si="9">IF(G21="","",IF(G21=0,"",EDATE(B21,1)))</f>
        <v>43344</v>
      </c>
      <c r="C22" s="2">
        <f t="shared" ref="C22:C71" si="10">IF(G21="","",IF(G21=0,"",EDATE(C21,1)))</f>
        <v>43374</v>
      </c>
      <c r="D22" s="1">
        <f t="shared" ref="D22:D71" si="11">IF(G21="","",IF(G21=0,"",IF(G21&lt;$B$5,G21,$B$5)))</f>
        <v>350</v>
      </c>
      <c r="E22" s="1">
        <f t="shared" si="6"/>
        <v>36.840000000000003</v>
      </c>
      <c r="F22" s="1">
        <f t="shared" si="1"/>
        <v>313.15999999999997</v>
      </c>
      <c r="G22" s="1">
        <f t="shared" ref="G22:G71" si="12">IF(G21="","",IF(G21=0,"",G21-F22))</f>
        <v>14516.380000000001</v>
      </c>
      <c r="I22" s="1"/>
    </row>
    <row r="23" spans="2:15" x14ac:dyDescent="0.25">
      <c r="B23" s="2">
        <f t="shared" si="9"/>
        <v>43374</v>
      </c>
      <c r="C23" s="2">
        <f t="shared" si="10"/>
        <v>43405</v>
      </c>
      <c r="D23" s="1">
        <f t="shared" si="11"/>
        <v>350</v>
      </c>
      <c r="E23" s="1">
        <f t="shared" si="6"/>
        <v>36.07</v>
      </c>
      <c r="F23" s="1">
        <f t="shared" si="1"/>
        <v>313.93</v>
      </c>
      <c r="G23" s="1">
        <f t="shared" si="12"/>
        <v>14202.45</v>
      </c>
      <c r="L23" s="11"/>
    </row>
    <row r="24" spans="2:15" ht="18.75" x14ac:dyDescent="0.3">
      <c r="B24" s="2">
        <f t="shared" si="9"/>
        <v>43405</v>
      </c>
      <c r="C24" s="2">
        <f t="shared" si="10"/>
        <v>43435</v>
      </c>
      <c r="D24" s="1">
        <f t="shared" si="11"/>
        <v>350</v>
      </c>
      <c r="E24" s="1">
        <f t="shared" si="6"/>
        <v>35.29</v>
      </c>
      <c r="F24" s="1">
        <f t="shared" si="1"/>
        <v>314.70999999999998</v>
      </c>
      <c r="G24" s="1">
        <f t="shared" si="12"/>
        <v>13887.740000000002</v>
      </c>
      <c r="J24" s="9"/>
      <c r="K24" s="9"/>
      <c r="L24" s="9"/>
    </row>
    <row r="25" spans="2:15" x14ac:dyDescent="0.25">
      <c r="B25" s="2">
        <f t="shared" si="9"/>
        <v>43435</v>
      </c>
      <c r="C25" s="2">
        <f t="shared" si="10"/>
        <v>43466</v>
      </c>
      <c r="D25" s="1">
        <f t="shared" si="11"/>
        <v>350</v>
      </c>
      <c r="E25" s="1">
        <f t="shared" si="6"/>
        <v>34.5</v>
      </c>
      <c r="F25" s="1">
        <f t="shared" si="1"/>
        <v>315.5</v>
      </c>
      <c r="G25" s="1">
        <f t="shared" si="12"/>
        <v>13572.240000000002</v>
      </c>
    </row>
    <row r="26" spans="2:15" x14ac:dyDescent="0.25">
      <c r="B26" s="2">
        <f t="shared" si="9"/>
        <v>43466</v>
      </c>
      <c r="C26" s="2">
        <f t="shared" si="10"/>
        <v>43497</v>
      </c>
      <c r="D26" s="1">
        <f t="shared" si="11"/>
        <v>350</v>
      </c>
      <c r="E26" s="1">
        <f t="shared" si="6"/>
        <v>33.72</v>
      </c>
      <c r="F26" s="1">
        <f t="shared" si="1"/>
        <v>316.27999999999997</v>
      </c>
      <c r="G26" s="1">
        <f t="shared" si="12"/>
        <v>13255.960000000001</v>
      </c>
    </row>
    <row r="27" spans="2:15" x14ac:dyDescent="0.25">
      <c r="B27" s="2">
        <f t="shared" si="9"/>
        <v>43497</v>
      </c>
      <c r="C27" s="2">
        <f t="shared" si="10"/>
        <v>43525</v>
      </c>
      <c r="D27" s="1">
        <f t="shared" si="11"/>
        <v>350</v>
      </c>
      <c r="E27" s="1">
        <f t="shared" si="6"/>
        <v>32.93</v>
      </c>
      <c r="F27" s="1">
        <f t="shared" si="1"/>
        <v>317.07</v>
      </c>
      <c r="G27" s="1">
        <f t="shared" si="12"/>
        <v>12938.890000000001</v>
      </c>
    </row>
    <row r="28" spans="2:15" x14ac:dyDescent="0.25">
      <c r="B28" s="2">
        <f t="shared" si="9"/>
        <v>43525</v>
      </c>
      <c r="C28" s="2">
        <f t="shared" si="10"/>
        <v>43556</v>
      </c>
      <c r="D28" s="1">
        <f t="shared" si="11"/>
        <v>350</v>
      </c>
      <c r="E28" s="1">
        <f t="shared" si="6"/>
        <v>32.15</v>
      </c>
      <c r="F28" s="1">
        <f t="shared" si="1"/>
        <v>317.85000000000002</v>
      </c>
      <c r="G28" s="1">
        <f t="shared" si="12"/>
        <v>12621.04</v>
      </c>
    </row>
    <row r="29" spans="2:15" x14ac:dyDescent="0.25">
      <c r="B29" s="2">
        <f t="shared" si="9"/>
        <v>43556</v>
      </c>
      <c r="C29" s="2">
        <f t="shared" si="10"/>
        <v>43586</v>
      </c>
      <c r="D29" s="1">
        <f t="shared" si="11"/>
        <v>350</v>
      </c>
      <c r="E29" s="1">
        <f t="shared" si="6"/>
        <v>31.36</v>
      </c>
      <c r="F29" s="1">
        <f t="shared" si="1"/>
        <v>318.64</v>
      </c>
      <c r="G29" s="1">
        <f t="shared" si="12"/>
        <v>12302.400000000001</v>
      </c>
    </row>
    <row r="30" spans="2:15" x14ac:dyDescent="0.25">
      <c r="B30" s="2">
        <f t="shared" si="9"/>
        <v>43586</v>
      </c>
      <c r="C30" s="2">
        <f t="shared" si="10"/>
        <v>43617</v>
      </c>
      <c r="D30" s="1">
        <f t="shared" si="11"/>
        <v>350</v>
      </c>
      <c r="E30" s="1">
        <f t="shared" si="6"/>
        <v>30.57</v>
      </c>
      <c r="F30" s="1">
        <f t="shared" si="1"/>
        <v>319.43</v>
      </c>
      <c r="G30" s="1">
        <f t="shared" si="12"/>
        <v>11982.970000000001</v>
      </c>
    </row>
    <row r="31" spans="2:15" x14ac:dyDescent="0.25">
      <c r="B31" s="2">
        <f t="shared" si="9"/>
        <v>43617</v>
      </c>
      <c r="C31" s="2">
        <f t="shared" si="10"/>
        <v>43647</v>
      </c>
      <c r="D31" s="1">
        <f t="shared" si="11"/>
        <v>350</v>
      </c>
      <c r="E31" s="1">
        <f t="shared" si="6"/>
        <v>29.77</v>
      </c>
      <c r="F31" s="1">
        <f t="shared" si="1"/>
        <v>320.23</v>
      </c>
      <c r="G31" s="1">
        <f t="shared" si="12"/>
        <v>11662.740000000002</v>
      </c>
    </row>
    <row r="32" spans="2:15" x14ac:dyDescent="0.25">
      <c r="B32" s="2">
        <f t="shared" si="9"/>
        <v>43647</v>
      </c>
      <c r="C32" s="2">
        <f t="shared" si="10"/>
        <v>43678</v>
      </c>
      <c r="D32" s="1">
        <f t="shared" si="11"/>
        <v>350</v>
      </c>
      <c r="E32" s="1">
        <f t="shared" si="6"/>
        <v>28.98</v>
      </c>
      <c r="F32" s="1">
        <f t="shared" si="1"/>
        <v>321.02</v>
      </c>
      <c r="G32" s="1">
        <f t="shared" si="12"/>
        <v>11341.720000000001</v>
      </c>
    </row>
    <row r="33" spans="2:7" x14ac:dyDescent="0.25">
      <c r="B33" s="2">
        <f t="shared" si="9"/>
        <v>43678</v>
      </c>
      <c r="C33" s="2">
        <f t="shared" si="10"/>
        <v>43709</v>
      </c>
      <c r="D33" s="1">
        <f t="shared" si="11"/>
        <v>350</v>
      </c>
      <c r="E33" s="1">
        <f t="shared" si="6"/>
        <v>28.18</v>
      </c>
      <c r="F33" s="1">
        <f t="shared" si="1"/>
        <v>321.82</v>
      </c>
      <c r="G33" s="1">
        <f t="shared" si="12"/>
        <v>11019.900000000001</v>
      </c>
    </row>
    <row r="34" spans="2:7" x14ac:dyDescent="0.25">
      <c r="B34" s="2">
        <f t="shared" si="9"/>
        <v>43709</v>
      </c>
      <c r="C34" s="2">
        <f t="shared" si="10"/>
        <v>43739</v>
      </c>
      <c r="D34" s="1">
        <f t="shared" si="11"/>
        <v>350</v>
      </c>
      <c r="E34" s="1">
        <f t="shared" si="6"/>
        <v>27.38</v>
      </c>
      <c r="F34" s="1">
        <f t="shared" si="1"/>
        <v>322.62</v>
      </c>
      <c r="G34" s="1">
        <f t="shared" si="12"/>
        <v>10697.28</v>
      </c>
    </row>
    <row r="35" spans="2:7" x14ac:dyDescent="0.25">
      <c r="B35" s="2">
        <f t="shared" si="9"/>
        <v>43739</v>
      </c>
      <c r="C35" s="2">
        <f t="shared" si="10"/>
        <v>43770</v>
      </c>
      <c r="D35" s="1">
        <f t="shared" si="11"/>
        <v>350</v>
      </c>
      <c r="E35" s="1">
        <f t="shared" si="6"/>
        <v>26.58</v>
      </c>
      <c r="F35" s="1">
        <f t="shared" si="1"/>
        <v>323.42</v>
      </c>
      <c r="G35" s="1">
        <f t="shared" si="12"/>
        <v>10373.86</v>
      </c>
    </row>
    <row r="36" spans="2:7" x14ac:dyDescent="0.25">
      <c r="B36" s="2">
        <f t="shared" si="9"/>
        <v>43770</v>
      </c>
      <c r="C36" s="2">
        <f t="shared" si="10"/>
        <v>43800</v>
      </c>
      <c r="D36" s="1">
        <f t="shared" si="11"/>
        <v>350</v>
      </c>
      <c r="E36" s="1">
        <f t="shared" si="6"/>
        <v>25.77</v>
      </c>
      <c r="F36" s="1">
        <f t="shared" si="1"/>
        <v>324.23</v>
      </c>
      <c r="G36" s="1">
        <f t="shared" si="12"/>
        <v>10049.630000000001</v>
      </c>
    </row>
    <row r="37" spans="2:7" x14ac:dyDescent="0.25">
      <c r="B37" s="2">
        <f t="shared" si="9"/>
        <v>43800</v>
      </c>
      <c r="C37" s="2">
        <f t="shared" si="10"/>
        <v>43831</v>
      </c>
      <c r="D37" s="1">
        <f t="shared" si="11"/>
        <v>350</v>
      </c>
      <c r="E37" s="1">
        <f t="shared" si="6"/>
        <v>24.97</v>
      </c>
      <c r="F37" s="1">
        <f t="shared" si="1"/>
        <v>325.02999999999997</v>
      </c>
      <c r="G37" s="1">
        <f t="shared" si="12"/>
        <v>9724.6</v>
      </c>
    </row>
    <row r="38" spans="2:7" x14ac:dyDescent="0.25">
      <c r="B38" s="2">
        <f t="shared" si="9"/>
        <v>43831</v>
      </c>
      <c r="C38" s="2">
        <f t="shared" si="10"/>
        <v>43862</v>
      </c>
      <c r="D38" s="1">
        <f t="shared" si="11"/>
        <v>350</v>
      </c>
      <c r="E38" s="1">
        <f t="shared" si="6"/>
        <v>24.16</v>
      </c>
      <c r="F38" s="1">
        <f t="shared" si="1"/>
        <v>325.83999999999997</v>
      </c>
      <c r="G38" s="1">
        <f t="shared" si="12"/>
        <v>9398.76</v>
      </c>
    </row>
    <row r="39" spans="2:7" x14ac:dyDescent="0.25">
      <c r="B39" s="2">
        <f t="shared" si="9"/>
        <v>43862</v>
      </c>
      <c r="C39" s="2">
        <f t="shared" si="10"/>
        <v>43891</v>
      </c>
      <c r="D39" s="1">
        <f t="shared" si="11"/>
        <v>350</v>
      </c>
      <c r="E39" s="1">
        <f t="shared" si="6"/>
        <v>23.35</v>
      </c>
      <c r="F39" s="1">
        <f t="shared" si="1"/>
        <v>326.64999999999998</v>
      </c>
      <c r="G39" s="1">
        <f t="shared" si="12"/>
        <v>9072.11</v>
      </c>
    </row>
    <row r="40" spans="2:7" x14ac:dyDescent="0.25">
      <c r="B40" s="2">
        <f t="shared" si="9"/>
        <v>43891</v>
      </c>
      <c r="C40" s="2">
        <f t="shared" si="10"/>
        <v>43922</v>
      </c>
      <c r="D40" s="1">
        <f t="shared" si="11"/>
        <v>350</v>
      </c>
      <c r="E40" s="1">
        <f t="shared" si="6"/>
        <v>22.54</v>
      </c>
      <c r="F40" s="1">
        <f t="shared" si="1"/>
        <v>327.45999999999998</v>
      </c>
      <c r="G40" s="1">
        <f t="shared" si="12"/>
        <v>8744.6500000000015</v>
      </c>
    </row>
    <row r="41" spans="2:7" x14ac:dyDescent="0.25">
      <c r="B41" s="2">
        <f t="shared" si="9"/>
        <v>43922</v>
      </c>
      <c r="C41" s="2">
        <f t="shared" si="10"/>
        <v>43952</v>
      </c>
      <c r="D41" s="1">
        <f t="shared" si="11"/>
        <v>350</v>
      </c>
      <c r="E41" s="1">
        <f t="shared" si="6"/>
        <v>21.73</v>
      </c>
      <c r="F41" s="1">
        <f t="shared" si="1"/>
        <v>328.27</v>
      </c>
      <c r="G41" s="1">
        <f t="shared" si="12"/>
        <v>8416.380000000001</v>
      </c>
    </row>
    <row r="42" spans="2:7" x14ac:dyDescent="0.25">
      <c r="B42" s="2">
        <f t="shared" si="9"/>
        <v>43952</v>
      </c>
      <c r="C42" s="2">
        <f t="shared" si="10"/>
        <v>43983</v>
      </c>
      <c r="D42" s="1">
        <f t="shared" si="11"/>
        <v>350</v>
      </c>
      <c r="E42" s="1">
        <f t="shared" si="6"/>
        <v>20.91</v>
      </c>
      <c r="F42" s="1">
        <f>IF(G41="","",IF(G41=0,"",D42-E42))</f>
        <v>329.09</v>
      </c>
      <c r="G42" s="1">
        <f t="shared" si="12"/>
        <v>8087.2900000000009</v>
      </c>
    </row>
    <row r="43" spans="2:7" x14ac:dyDescent="0.25">
      <c r="B43" s="2">
        <f t="shared" si="9"/>
        <v>43983</v>
      </c>
      <c r="C43" s="2">
        <f t="shared" si="10"/>
        <v>44013</v>
      </c>
      <c r="D43" s="1">
        <f t="shared" si="11"/>
        <v>350</v>
      </c>
      <c r="E43" s="1">
        <f t="shared" si="6"/>
        <v>20.09</v>
      </c>
      <c r="F43" s="1">
        <f t="shared" ref="F43:F71" si="13">IF(G42="","",IF(G42=0,"",D43-E43))</f>
        <v>329.91</v>
      </c>
      <c r="G43" s="1">
        <f t="shared" si="12"/>
        <v>7757.380000000001</v>
      </c>
    </row>
    <row r="44" spans="2:7" x14ac:dyDescent="0.25">
      <c r="B44" s="2">
        <f t="shared" si="9"/>
        <v>44013</v>
      </c>
      <c r="C44" s="2">
        <f t="shared" si="10"/>
        <v>44044</v>
      </c>
      <c r="D44" s="1">
        <f t="shared" si="11"/>
        <v>350</v>
      </c>
      <c r="E44" s="1">
        <f t="shared" si="6"/>
        <v>19.27</v>
      </c>
      <c r="F44" s="1">
        <f t="shared" si="13"/>
        <v>330.73</v>
      </c>
      <c r="G44" s="1">
        <f t="shared" si="12"/>
        <v>7426.6500000000015</v>
      </c>
    </row>
    <row r="45" spans="2:7" x14ac:dyDescent="0.25">
      <c r="B45" s="2">
        <f t="shared" si="9"/>
        <v>44044</v>
      </c>
      <c r="C45" s="2">
        <f t="shared" si="10"/>
        <v>44075</v>
      </c>
      <c r="D45" s="1">
        <f t="shared" si="11"/>
        <v>350</v>
      </c>
      <c r="E45" s="1">
        <f t="shared" si="6"/>
        <v>18.45</v>
      </c>
      <c r="F45" s="1">
        <f t="shared" si="13"/>
        <v>331.55</v>
      </c>
      <c r="G45" s="1">
        <f t="shared" si="12"/>
        <v>7095.1000000000013</v>
      </c>
    </row>
    <row r="46" spans="2:7" x14ac:dyDescent="0.25">
      <c r="B46" s="2">
        <f t="shared" si="9"/>
        <v>44075</v>
      </c>
      <c r="C46" s="2">
        <f t="shared" si="10"/>
        <v>44105</v>
      </c>
      <c r="D46" s="1">
        <f t="shared" si="11"/>
        <v>350</v>
      </c>
      <c r="E46" s="1">
        <f t="shared" si="6"/>
        <v>17.63</v>
      </c>
      <c r="F46" s="1">
        <f t="shared" si="13"/>
        <v>332.37</v>
      </c>
      <c r="G46" s="1">
        <f t="shared" si="12"/>
        <v>6762.7300000000014</v>
      </c>
    </row>
    <row r="47" spans="2:7" x14ac:dyDescent="0.25">
      <c r="B47" s="2">
        <f t="shared" si="9"/>
        <v>44105</v>
      </c>
      <c r="C47" s="2">
        <f t="shared" si="10"/>
        <v>44136</v>
      </c>
      <c r="D47" s="1">
        <f t="shared" si="11"/>
        <v>350</v>
      </c>
      <c r="E47" s="1">
        <f t="shared" si="6"/>
        <v>16.8</v>
      </c>
      <c r="F47" s="1">
        <f t="shared" si="13"/>
        <v>333.2</v>
      </c>
      <c r="G47" s="1">
        <f t="shared" si="12"/>
        <v>6429.5300000000016</v>
      </c>
    </row>
    <row r="48" spans="2:7" x14ac:dyDescent="0.25">
      <c r="B48" s="2">
        <f t="shared" si="9"/>
        <v>44136</v>
      </c>
      <c r="C48" s="2">
        <f t="shared" si="10"/>
        <v>44166</v>
      </c>
      <c r="D48" s="1">
        <f t="shared" si="11"/>
        <v>350</v>
      </c>
      <c r="E48" s="1">
        <f t="shared" si="6"/>
        <v>15.97</v>
      </c>
      <c r="F48" s="1">
        <f t="shared" si="13"/>
        <v>334.03</v>
      </c>
      <c r="G48" s="1">
        <f t="shared" si="12"/>
        <v>6095.5000000000018</v>
      </c>
    </row>
    <row r="49" spans="2:7" x14ac:dyDescent="0.25">
      <c r="B49" s="2">
        <f t="shared" si="9"/>
        <v>44166</v>
      </c>
      <c r="C49" s="2">
        <f t="shared" si="10"/>
        <v>44197</v>
      </c>
      <c r="D49" s="1">
        <f t="shared" si="11"/>
        <v>350</v>
      </c>
      <c r="E49" s="1">
        <f t="shared" si="6"/>
        <v>15.14</v>
      </c>
      <c r="F49" s="1">
        <f t="shared" si="13"/>
        <v>334.86</v>
      </c>
      <c r="G49" s="1">
        <f t="shared" si="12"/>
        <v>5760.6400000000021</v>
      </c>
    </row>
    <row r="50" spans="2:7" x14ac:dyDescent="0.25">
      <c r="B50" s="2">
        <f t="shared" si="9"/>
        <v>44197</v>
      </c>
      <c r="C50" s="2">
        <f t="shared" si="10"/>
        <v>44228</v>
      </c>
      <c r="D50" s="1">
        <f t="shared" si="11"/>
        <v>350</v>
      </c>
      <c r="E50" s="1">
        <f t="shared" si="6"/>
        <v>14.31</v>
      </c>
      <c r="F50" s="1">
        <f t="shared" si="13"/>
        <v>335.69</v>
      </c>
      <c r="G50" s="1">
        <f t="shared" si="12"/>
        <v>5424.9500000000025</v>
      </c>
    </row>
    <row r="51" spans="2:7" x14ac:dyDescent="0.25">
      <c r="B51" s="2">
        <f t="shared" si="9"/>
        <v>44228</v>
      </c>
      <c r="C51" s="2">
        <f t="shared" si="10"/>
        <v>44256</v>
      </c>
      <c r="D51" s="1">
        <f t="shared" si="11"/>
        <v>350</v>
      </c>
      <c r="E51" s="1">
        <f t="shared" si="6"/>
        <v>13.48</v>
      </c>
      <c r="F51" s="1">
        <f t="shared" si="13"/>
        <v>336.52</v>
      </c>
      <c r="G51" s="1">
        <f t="shared" si="12"/>
        <v>5088.4300000000021</v>
      </c>
    </row>
    <row r="52" spans="2:7" x14ac:dyDescent="0.25">
      <c r="B52" s="2">
        <f t="shared" si="9"/>
        <v>44256</v>
      </c>
      <c r="C52" s="2">
        <f t="shared" si="10"/>
        <v>44287</v>
      </c>
      <c r="D52" s="1">
        <f t="shared" si="11"/>
        <v>350</v>
      </c>
      <c r="E52" s="1">
        <f t="shared" si="6"/>
        <v>12.64</v>
      </c>
      <c r="F52" s="1">
        <f t="shared" si="13"/>
        <v>337.36</v>
      </c>
      <c r="G52" s="1">
        <f t="shared" si="12"/>
        <v>4751.0700000000024</v>
      </c>
    </row>
    <row r="53" spans="2:7" x14ac:dyDescent="0.25">
      <c r="B53" s="2">
        <f t="shared" si="9"/>
        <v>44287</v>
      </c>
      <c r="C53" s="2">
        <f t="shared" si="10"/>
        <v>44317</v>
      </c>
      <c r="D53" s="1">
        <f t="shared" si="11"/>
        <v>350</v>
      </c>
      <c r="E53" s="1">
        <f t="shared" si="6"/>
        <v>11.8</v>
      </c>
      <c r="F53" s="1">
        <f t="shared" si="13"/>
        <v>338.2</v>
      </c>
      <c r="G53" s="1">
        <f t="shared" si="12"/>
        <v>4412.8700000000026</v>
      </c>
    </row>
    <row r="54" spans="2:7" x14ac:dyDescent="0.25">
      <c r="B54" s="2">
        <f t="shared" si="9"/>
        <v>44317</v>
      </c>
      <c r="C54" s="2">
        <f t="shared" si="10"/>
        <v>44348</v>
      </c>
      <c r="D54" s="1">
        <f t="shared" si="11"/>
        <v>350</v>
      </c>
      <c r="E54" s="1">
        <f t="shared" si="6"/>
        <v>10.96</v>
      </c>
      <c r="F54" s="1">
        <f t="shared" si="13"/>
        <v>339.04</v>
      </c>
      <c r="G54" s="1">
        <f t="shared" si="12"/>
        <v>4073.8300000000027</v>
      </c>
    </row>
    <row r="55" spans="2:7" x14ac:dyDescent="0.25">
      <c r="B55" s="2">
        <f t="shared" si="9"/>
        <v>44348</v>
      </c>
      <c r="C55" s="2">
        <f t="shared" si="10"/>
        <v>44378</v>
      </c>
      <c r="D55" s="1">
        <f t="shared" si="11"/>
        <v>350</v>
      </c>
      <c r="E55" s="1">
        <f t="shared" si="6"/>
        <v>10.119999999999999</v>
      </c>
      <c r="F55" s="1">
        <f t="shared" si="13"/>
        <v>339.88</v>
      </c>
      <c r="G55" s="1">
        <f t="shared" si="12"/>
        <v>3733.9500000000025</v>
      </c>
    </row>
    <row r="56" spans="2:7" x14ac:dyDescent="0.25">
      <c r="B56" s="2">
        <f t="shared" si="9"/>
        <v>44378</v>
      </c>
      <c r="C56" s="2">
        <f t="shared" si="10"/>
        <v>44409</v>
      </c>
      <c r="D56" s="1">
        <f t="shared" si="11"/>
        <v>350</v>
      </c>
      <c r="E56" s="1">
        <f t="shared" si="6"/>
        <v>9.2799999999999994</v>
      </c>
      <c r="F56" s="1">
        <f t="shared" si="13"/>
        <v>340.72</v>
      </c>
      <c r="G56" s="1">
        <f t="shared" si="12"/>
        <v>3393.2300000000023</v>
      </c>
    </row>
    <row r="57" spans="2:7" x14ac:dyDescent="0.25">
      <c r="B57" s="2">
        <f t="shared" si="9"/>
        <v>44409</v>
      </c>
      <c r="C57" s="2">
        <f t="shared" si="10"/>
        <v>44440</v>
      </c>
      <c r="D57" s="1">
        <f t="shared" si="11"/>
        <v>350</v>
      </c>
      <c r="E57" s="1">
        <f t="shared" si="6"/>
        <v>8.43</v>
      </c>
      <c r="F57" s="1">
        <f t="shared" si="13"/>
        <v>341.57</v>
      </c>
      <c r="G57" s="1">
        <f t="shared" si="12"/>
        <v>3051.6600000000021</v>
      </c>
    </row>
    <row r="58" spans="2:7" x14ac:dyDescent="0.25">
      <c r="B58" s="2">
        <f t="shared" si="9"/>
        <v>44440</v>
      </c>
      <c r="C58" s="2">
        <f t="shared" si="10"/>
        <v>44470</v>
      </c>
      <c r="D58" s="1">
        <f t="shared" si="11"/>
        <v>350</v>
      </c>
      <c r="E58" s="1">
        <f t="shared" si="6"/>
        <v>7.58</v>
      </c>
      <c r="F58" s="1">
        <f t="shared" si="13"/>
        <v>342.42</v>
      </c>
      <c r="G58" s="1">
        <f t="shared" si="12"/>
        <v>2709.2400000000021</v>
      </c>
    </row>
    <row r="59" spans="2:7" x14ac:dyDescent="0.25">
      <c r="B59" s="2">
        <f t="shared" si="9"/>
        <v>44470</v>
      </c>
      <c r="C59" s="2">
        <f t="shared" si="10"/>
        <v>44501</v>
      </c>
      <c r="D59" s="1">
        <f t="shared" si="11"/>
        <v>350</v>
      </c>
      <c r="E59" s="1">
        <f t="shared" si="6"/>
        <v>6.73</v>
      </c>
      <c r="F59" s="1">
        <f t="shared" si="13"/>
        <v>343.27</v>
      </c>
      <c r="G59" s="1">
        <f t="shared" si="12"/>
        <v>2365.9700000000021</v>
      </c>
    </row>
    <row r="60" spans="2:7" x14ac:dyDescent="0.25">
      <c r="B60" s="2">
        <f t="shared" si="9"/>
        <v>44501</v>
      </c>
      <c r="C60" s="2">
        <f t="shared" si="10"/>
        <v>44531</v>
      </c>
      <c r="D60" s="1">
        <f t="shared" si="11"/>
        <v>350</v>
      </c>
      <c r="E60" s="1">
        <f t="shared" si="6"/>
        <v>5.88</v>
      </c>
      <c r="F60" s="1">
        <f t="shared" si="13"/>
        <v>344.12</v>
      </c>
      <c r="G60" s="1">
        <f t="shared" si="12"/>
        <v>2021.8500000000022</v>
      </c>
    </row>
    <row r="61" spans="2:7" x14ac:dyDescent="0.25">
      <c r="B61" s="2">
        <f t="shared" si="9"/>
        <v>44531</v>
      </c>
      <c r="C61" s="2">
        <f t="shared" si="10"/>
        <v>44562</v>
      </c>
      <c r="D61" s="1">
        <f t="shared" si="11"/>
        <v>350</v>
      </c>
      <c r="E61" s="1">
        <f t="shared" si="6"/>
        <v>5.0199999999999996</v>
      </c>
      <c r="F61" s="1">
        <f t="shared" si="13"/>
        <v>344.98</v>
      </c>
      <c r="G61" s="1">
        <f t="shared" si="12"/>
        <v>1676.8700000000022</v>
      </c>
    </row>
    <row r="62" spans="2:7" x14ac:dyDescent="0.25">
      <c r="B62" s="2">
        <f t="shared" si="9"/>
        <v>44562</v>
      </c>
      <c r="C62" s="2">
        <f t="shared" si="10"/>
        <v>44593</v>
      </c>
      <c r="D62" s="1">
        <f t="shared" si="11"/>
        <v>350</v>
      </c>
      <c r="E62" s="1">
        <f t="shared" si="6"/>
        <v>4.17</v>
      </c>
      <c r="F62" s="1">
        <f t="shared" si="13"/>
        <v>345.83</v>
      </c>
      <c r="G62" s="1">
        <f t="shared" si="12"/>
        <v>1331.0400000000022</v>
      </c>
    </row>
    <row r="63" spans="2:7" x14ac:dyDescent="0.25">
      <c r="B63" s="2">
        <f t="shared" si="9"/>
        <v>44593</v>
      </c>
      <c r="C63" s="2">
        <f t="shared" si="10"/>
        <v>44621</v>
      </c>
      <c r="D63" s="1">
        <f t="shared" si="11"/>
        <v>350</v>
      </c>
      <c r="E63" s="1">
        <f t="shared" si="6"/>
        <v>3.31</v>
      </c>
      <c r="F63" s="1">
        <f t="shared" si="13"/>
        <v>346.69</v>
      </c>
      <c r="G63" s="1">
        <f t="shared" si="12"/>
        <v>984.35000000000218</v>
      </c>
    </row>
    <row r="64" spans="2:7" x14ac:dyDescent="0.25">
      <c r="B64" s="2">
        <f t="shared" si="9"/>
        <v>44621</v>
      </c>
      <c r="C64" s="2">
        <f t="shared" si="10"/>
        <v>44652</v>
      </c>
      <c r="D64" s="1">
        <f t="shared" si="11"/>
        <v>350</v>
      </c>
      <c r="E64" s="1">
        <f t="shared" si="6"/>
        <v>2.4500000000000002</v>
      </c>
      <c r="F64" s="1">
        <f t="shared" si="13"/>
        <v>347.55</v>
      </c>
      <c r="G64" s="1">
        <f t="shared" si="12"/>
        <v>636.80000000000223</v>
      </c>
    </row>
    <row r="65" spans="2:7" x14ac:dyDescent="0.25">
      <c r="B65" s="2">
        <f t="shared" si="9"/>
        <v>44652</v>
      </c>
      <c r="C65" s="2">
        <f t="shared" si="10"/>
        <v>44682</v>
      </c>
      <c r="D65" s="1">
        <f t="shared" si="11"/>
        <v>350</v>
      </c>
      <c r="E65" s="1">
        <f t="shared" si="6"/>
        <v>1.58</v>
      </c>
      <c r="F65" s="1">
        <f t="shared" si="13"/>
        <v>348.42</v>
      </c>
      <c r="G65" s="1">
        <f t="shared" si="12"/>
        <v>288.38000000000221</v>
      </c>
    </row>
    <row r="66" spans="2:7" x14ac:dyDescent="0.25">
      <c r="B66" s="2">
        <f t="shared" si="9"/>
        <v>44682</v>
      </c>
      <c r="C66" s="2">
        <f t="shared" si="10"/>
        <v>44713</v>
      </c>
      <c r="D66" s="1">
        <f t="shared" si="11"/>
        <v>288.38000000000221</v>
      </c>
      <c r="E66" s="1">
        <f t="shared" si="6"/>
        <v>0.72</v>
      </c>
      <c r="F66" s="1">
        <f t="shared" si="13"/>
        <v>287.66000000000219</v>
      </c>
      <c r="G66" s="1">
        <f t="shared" si="12"/>
        <v>0.72000000000002728</v>
      </c>
    </row>
    <row r="67" spans="2:7" x14ac:dyDescent="0.25">
      <c r="B67" s="2">
        <f t="shared" si="9"/>
        <v>44713</v>
      </c>
      <c r="C67" s="2">
        <f t="shared" si="10"/>
        <v>44743</v>
      </c>
      <c r="D67" s="1">
        <f t="shared" si="11"/>
        <v>0.72000000000002728</v>
      </c>
      <c r="E67" s="1">
        <f t="shared" si="6"/>
        <v>0</v>
      </c>
      <c r="F67" s="1">
        <f t="shared" si="13"/>
        <v>0.72000000000002728</v>
      </c>
      <c r="G67" s="1">
        <f t="shared" si="12"/>
        <v>0</v>
      </c>
    </row>
    <row r="68" spans="2:7" x14ac:dyDescent="0.25">
      <c r="B68" s="2" t="str">
        <f t="shared" si="9"/>
        <v/>
      </c>
      <c r="C68" s="2" t="str">
        <f t="shared" si="10"/>
        <v/>
      </c>
      <c r="D68" s="1" t="str">
        <f t="shared" si="11"/>
        <v/>
      </c>
      <c r="E68" s="1" t="str">
        <f t="shared" si="6"/>
        <v/>
      </c>
      <c r="F68" s="1" t="str">
        <f t="shared" si="13"/>
        <v/>
      </c>
      <c r="G68" s="1" t="str">
        <f t="shared" si="12"/>
        <v/>
      </c>
    </row>
    <row r="69" spans="2:7" x14ac:dyDescent="0.25">
      <c r="B69" s="2" t="str">
        <f t="shared" si="9"/>
        <v/>
      </c>
      <c r="C69" s="2" t="str">
        <f t="shared" si="10"/>
        <v/>
      </c>
      <c r="D69" s="1">
        <f>SUM(D15:D68)</f>
        <v>18139.100000000002</v>
      </c>
      <c r="E69" s="1">
        <f t="shared" ref="E69:F69" si="14">SUM(E15:E68)</f>
        <v>1139.1000000000001</v>
      </c>
      <c r="F69" s="1">
        <f t="shared" si="14"/>
        <v>17000.000000000007</v>
      </c>
      <c r="G69" s="1" t="str">
        <f t="shared" si="12"/>
        <v/>
      </c>
    </row>
    <row r="70" spans="2:7" x14ac:dyDescent="0.25">
      <c r="B70" s="2" t="str">
        <f t="shared" si="9"/>
        <v/>
      </c>
      <c r="C70" s="2" t="str">
        <f t="shared" si="10"/>
        <v/>
      </c>
      <c r="D70" s="1" t="str">
        <f t="shared" si="11"/>
        <v/>
      </c>
      <c r="E70" s="1" t="str">
        <f t="shared" si="6"/>
        <v/>
      </c>
      <c r="F70" s="1" t="str">
        <f t="shared" si="13"/>
        <v/>
      </c>
      <c r="G70" s="1" t="str">
        <f t="shared" si="12"/>
        <v/>
      </c>
    </row>
    <row r="71" spans="2:7" x14ac:dyDescent="0.25">
      <c r="B71" s="2" t="str">
        <f t="shared" si="9"/>
        <v/>
      </c>
      <c r="C71" s="2" t="str">
        <f t="shared" si="10"/>
        <v/>
      </c>
      <c r="D71" s="1" t="str">
        <f t="shared" si="11"/>
        <v/>
      </c>
      <c r="E71" s="1" t="str">
        <f t="shared" si="6"/>
        <v/>
      </c>
      <c r="F71" s="1" t="str">
        <f t="shared" si="13"/>
        <v/>
      </c>
      <c r="G71" s="1" t="str">
        <f t="shared" si="12"/>
        <v/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Moore</dc:creator>
  <cp:lastModifiedBy>mb</cp:lastModifiedBy>
  <dcterms:created xsi:type="dcterms:W3CDTF">2018-04-14T13:05:31Z</dcterms:created>
  <dcterms:modified xsi:type="dcterms:W3CDTF">2018-04-19T17:37:41Z</dcterms:modified>
</cp:coreProperties>
</file>