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orin\Desktop\Posi\"/>
    </mc:Choice>
  </mc:AlternateContent>
  <bookViews>
    <workbookView xWindow="0" yWindow="0" windowWidth="19170" windowHeight="11520"/>
  </bookViews>
  <sheets>
    <sheet name="Suivi" sheetId="1" r:id="rId1"/>
    <sheet name="BdD" sheetId="2" r:id="rId2"/>
    <sheet name="Reporting" sheetId="3" r:id="rId3"/>
  </sheets>
  <calcPr calcId="152511"/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1" i="1" l="1"/>
  <c r="Q68" i="1"/>
  <c r="H68" i="1"/>
  <c r="Q69" i="1" s="1"/>
  <c r="L65" i="1"/>
  <c r="Q62" i="1"/>
  <c r="H62" i="1"/>
  <c r="Q63" i="1" s="1"/>
  <c r="L59" i="1"/>
  <c r="Q57" i="1"/>
  <c r="L53" i="1"/>
  <c r="Q51" i="1"/>
  <c r="L47" i="1"/>
  <c r="Q45" i="1"/>
  <c r="L41" i="1"/>
  <c r="Q39" i="1"/>
  <c r="L35" i="1"/>
  <c r="Q33" i="1"/>
  <c r="L29" i="1"/>
  <c r="Q27" i="1"/>
  <c r="Q10" i="1" l="1"/>
  <c r="Q20" i="1"/>
  <c r="Q15" i="1"/>
  <c r="H15" i="1"/>
  <c r="H9" i="1"/>
  <c r="Q9" i="1"/>
  <c r="Q3" i="1"/>
  <c r="H3" i="1"/>
  <c r="L23" i="1"/>
  <c r="L18" i="1"/>
  <c r="L12" i="1"/>
  <c r="Q16" i="1" l="1"/>
  <c r="L6" i="1"/>
  <c r="Q4" i="1"/>
  <c r="O3" i="1"/>
</calcChain>
</file>

<file path=xl/sharedStrings.xml><?xml version="1.0" encoding="utf-8"?>
<sst xmlns="http://schemas.openxmlformats.org/spreadsheetml/2006/main" count="394" uniqueCount="70">
  <si>
    <t>Supplier</t>
  </si>
  <si>
    <t>Pymt Terms</t>
  </si>
  <si>
    <t>Tenor</t>
  </si>
  <si>
    <t>BANK</t>
  </si>
  <si>
    <t>DATE</t>
  </si>
  <si>
    <t>PAID</t>
  </si>
  <si>
    <t>To be paid</t>
  </si>
  <si>
    <t>CLIENT</t>
  </si>
  <si>
    <t>RECEIVED</t>
  </si>
  <si>
    <t>To be Received</t>
  </si>
  <si>
    <t>Founisseur 1</t>
  </si>
  <si>
    <t>30 Jours</t>
  </si>
  <si>
    <t>Credit L</t>
  </si>
  <si>
    <t>C 1</t>
  </si>
  <si>
    <t>TT Def.Pymnt</t>
  </si>
  <si>
    <t>Freight</t>
  </si>
  <si>
    <t>Profit netting</t>
  </si>
  <si>
    <t>Goods</t>
  </si>
  <si>
    <t>Product</t>
  </si>
  <si>
    <t>Mts</t>
  </si>
  <si>
    <t>Price</t>
  </si>
  <si>
    <t>Ccy</t>
  </si>
  <si>
    <t>INCO &amp; Place</t>
  </si>
  <si>
    <t>Ship. Date</t>
  </si>
  <si>
    <t>Products</t>
  </si>
  <si>
    <t xml:space="preserve">PHO </t>
  </si>
  <si>
    <t>USD</t>
  </si>
  <si>
    <t>CFR</t>
  </si>
  <si>
    <t>M/V</t>
  </si>
  <si>
    <t>MV MACHIN CHOUETTE</t>
  </si>
  <si>
    <t>Dar Es Salam</t>
  </si>
  <si>
    <t>Founisseur 2</t>
  </si>
  <si>
    <t>à vue</t>
  </si>
  <si>
    <t>TCB</t>
  </si>
  <si>
    <t>C 2</t>
  </si>
  <si>
    <t>TT Def.P Credit Insured</t>
  </si>
  <si>
    <t>31.04.2014</t>
  </si>
  <si>
    <t>Currency</t>
  </si>
  <si>
    <t>MV BIDULE</t>
  </si>
  <si>
    <t>AFL</t>
  </si>
  <si>
    <t>TT VUE Credit Insured</t>
  </si>
  <si>
    <t>C5</t>
  </si>
  <si>
    <t>Fournisseur 1</t>
  </si>
  <si>
    <t>MV CHOSE</t>
  </si>
  <si>
    <t>SOL</t>
  </si>
  <si>
    <t>Profit</t>
  </si>
  <si>
    <t>LC OB</t>
  </si>
  <si>
    <t>Fournisseur</t>
  </si>
  <si>
    <t>Fournisseur 2</t>
  </si>
  <si>
    <t>Profit Netting</t>
  </si>
  <si>
    <t>etc…</t>
  </si>
  <si>
    <t>Étiquettes de lignes</t>
  </si>
  <si>
    <t>Somme de To be paid</t>
  </si>
  <si>
    <t>Max de DATE</t>
  </si>
  <si>
    <t>CDT</t>
  </si>
  <si>
    <t>MV CARCASSE</t>
  </si>
  <si>
    <t>MV GIGOT</t>
  </si>
  <si>
    <t>MV OM</t>
  </si>
  <si>
    <t>MV TITUS</t>
  </si>
  <si>
    <t>Founisseur 4</t>
  </si>
  <si>
    <t>Founisseur 5</t>
  </si>
  <si>
    <t>Founisseur 6</t>
  </si>
  <si>
    <t>Founisseur 8</t>
  </si>
  <si>
    <t>Founisseur 7</t>
  </si>
  <si>
    <t>C 4</t>
  </si>
  <si>
    <t>C 9</t>
  </si>
  <si>
    <t>TFG</t>
  </si>
  <si>
    <t>GEB</t>
  </si>
  <si>
    <t>BNS</t>
  </si>
  <si>
    <t>ECB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</si>
</sst>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&quot;fr.&quot;\ * #,##0.00_ ;_ &quot;fr.&quot;\ * \-#,##0.00_ ;_ &quot;fr.&quot;\ * &quot;-&quot;??_ ;_ @_ "/>
    <numFmt numFmtId="43" formatCode="_ * #,##0.00_ ;_ * \-#,##0.00_ ;_ * &quot;-&quot;??_ ;_ @_ "/>
    <numFmt numFmtId="164" formatCode="0\ &quot;Days&quot;"/>
    <numFmt numFmtId="165" formatCode="#,##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i/>
      <sz val="10"/>
      <color rgb="FF0070C0"/>
      <name val="Arial"/>
      <family val="2"/>
    </font>
    <font>
      <i/>
      <sz val="10"/>
      <color indexed="8"/>
      <name val="Arial"/>
      <family val="2"/>
    </font>
    <font>
      <i/>
      <sz val="10"/>
      <name val="Arial"/>
      <family val="2"/>
    </font>
    <font>
      <b/>
      <sz val="10"/>
      <color rgb="FF00B050"/>
      <name val="Arial"/>
      <family val="2"/>
    </font>
    <font>
      <b/>
      <sz val="10"/>
      <color indexed="17"/>
      <name val="Arial"/>
      <family val="2"/>
    </font>
    <font>
      <b/>
      <sz val="10"/>
      <color rgb="FFFF0000"/>
      <name val="Arial"/>
      <family val="2"/>
    </font>
    <font>
      <i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lightGray"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4">
    <xf numFmtId="0" fontId="0" fillId="0" borderId="0" xfId="0"/>
    <xf numFmtId="0" fontId="2" fillId="2" borderId="1" xfId="0" applyFont="1" applyFill="1" applyBorder="1" applyAlignment="1" applyProtection="1">
      <alignment vertical="top"/>
    </xf>
    <xf numFmtId="3" fontId="2" fillId="2" borderId="0" xfId="0" applyNumberFormat="1" applyFont="1" applyFill="1" applyBorder="1" applyAlignment="1" applyProtection="1">
      <alignment horizontal="right"/>
    </xf>
    <xf numFmtId="14" fontId="3" fillId="2" borderId="0" xfId="0" applyNumberFormat="1" applyFont="1" applyFill="1" applyBorder="1" applyAlignment="1" applyProtection="1">
      <alignment horizontal="center"/>
    </xf>
    <xf numFmtId="3" fontId="3" fillId="2" borderId="0" xfId="0" applyNumberFormat="1" applyFont="1" applyFill="1" applyBorder="1" applyAlignment="1" applyProtection="1">
      <alignment horizontal="right"/>
    </xf>
    <xf numFmtId="0" fontId="4" fillId="3" borderId="0" xfId="0" applyFont="1" applyFill="1" applyBorder="1" applyAlignment="1" applyProtection="1">
      <alignment horizontal="right" vertical="top"/>
    </xf>
    <xf numFmtId="3" fontId="3" fillId="4" borderId="0" xfId="0" applyNumberFormat="1" applyFont="1" applyFill="1" applyBorder="1" applyAlignment="1" applyProtection="1">
      <alignment vertical="top"/>
    </xf>
    <xf numFmtId="0" fontId="3" fillId="4" borderId="0" xfId="0" applyFont="1" applyFill="1" applyBorder="1" applyAlignment="1" applyProtection="1">
      <alignment horizontal="right"/>
    </xf>
    <xf numFmtId="0" fontId="3" fillId="4" borderId="2" xfId="0" applyFont="1" applyFill="1" applyBorder="1" applyAlignment="1" applyProtection="1">
      <alignment horizontal="right"/>
    </xf>
    <xf numFmtId="0" fontId="5" fillId="2" borderId="1" xfId="0" applyFont="1" applyFill="1" applyBorder="1" applyAlignment="1" applyProtection="1">
      <alignment vertical="top"/>
    </xf>
    <xf numFmtId="14" fontId="4" fillId="5" borderId="3" xfId="0" applyNumberFormat="1" applyFont="1" applyFill="1" applyBorder="1" applyAlignment="1" applyProtection="1">
      <alignment horizontal="center" vertical="center"/>
    </xf>
    <xf numFmtId="3" fontId="4" fillId="5" borderId="3" xfId="0" applyNumberFormat="1" applyFont="1" applyFill="1" applyBorder="1" applyAlignment="1" applyProtection="1">
      <alignment horizontal="center" vertical="center"/>
    </xf>
    <xf numFmtId="3" fontId="6" fillId="6" borderId="3" xfId="0" applyNumberFormat="1" applyFont="1" applyFill="1" applyBorder="1" applyAlignment="1" applyProtection="1">
      <alignment horizontal="center" vertical="center"/>
    </xf>
    <xf numFmtId="3" fontId="4" fillId="4" borderId="0" xfId="0" applyNumberFormat="1" applyFont="1" applyFill="1" applyBorder="1" applyAlignment="1" applyProtection="1">
      <alignment vertical="top"/>
    </xf>
    <xf numFmtId="14" fontId="4" fillId="7" borderId="3" xfId="0" applyNumberFormat="1" applyFont="1" applyFill="1" applyBorder="1" applyAlignment="1" applyProtection="1">
      <alignment horizontal="center" vertical="center"/>
    </xf>
    <xf numFmtId="3" fontId="4" fillId="7" borderId="3" xfId="0" applyNumberFormat="1" applyFont="1" applyFill="1" applyBorder="1" applyAlignment="1" applyProtection="1">
      <alignment horizontal="center" vertical="center"/>
    </xf>
    <xf numFmtId="3" fontId="7" fillId="8" borderId="3" xfId="0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left" vertical="top"/>
    </xf>
    <xf numFmtId="0" fontId="4" fillId="7" borderId="0" xfId="0" applyFont="1" applyFill="1" applyBorder="1" applyAlignment="1" applyProtection="1">
      <alignment horizontal="left"/>
    </xf>
    <xf numFmtId="0" fontId="4" fillId="7" borderId="0" xfId="0" applyFont="1" applyFill="1" applyBorder="1" applyAlignment="1" applyProtection="1"/>
    <xf numFmtId="164" fontId="4" fillId="7" borderId="0" xfId="0" applyNumberFormat="1" applyFont="1" applyFill="1" applyBorder="1" applyAlignment="1" applyProtection="1"/>
    <xf numFmtId="3" fontId="8" fillId="7" borderId="0" xfId="0" applyNumberFormat="1" applyFont="1" applyFill="1" applyBorder="1" applyAlignment="1" applyProtection="1">
      <alignment horizontal="center"/>
    </xf>
    <xf numFmtId="14" fontId="8" fillId="7" borderId="0" xfId="0" applyNumberFormat="1" applyFont="1" applyFill="1" applyBorder="1" applyAlignment="1" applyProtection="1">
      <alignment horizontal="center"/>
    </xf>
    <xf numFmtId="3" fontId="8" fillId="7" borderId="0" xfId="0" applyNumberFormat="1" applyFont="1" applyFill="1" applyBorder="1" applyAlignment="1" applyProtection="1">
      <alignment horizontal="right"/>
    </xf>
    <xf numFmtId="3" fontId="6" fillId="6" borderId="0" xfId="0" applyNumberFormat="1" applyFont="1" applyFill="1" applyBorder="1" applyAlignment="1" applyProtection="1">
      <alignment horizontal="right"/>
    </xf>
    <xf numFmtId="0" fontId="5" fillId="4" borderId="5" xfId="0" applyFont="1" applyFill="1" applyBorder="1" applyAlignment="1" applyProtection="1">
      <alignment horizontal="left" vertical="top"/>
    </xf>
    <xf numFmtId="0" fontId="4" fillId="7" borderId="5" xfId="0" applyFont="1" applyFill="1" applyBorder="1" applyAlignment="1" applyProtection="1">
      <alignment horizontal="left"/>
    </xf>
    <xf numFmtId="3" fontId="7" fillId="4" borderId="2" xfId="0" applyNumberFormat="1" applyFont="1" applyFill="1" applyBorder="1" applyAlignment="1" applyProtection="1">
      <alignment horizontal="right"/>
    </xf>
    <xf numFmtId="0" fontId="4" fillId="2" borderId="1" xfId="0" applyFont="1" applyFill="1" applyBorder="1" applyAlignment="1" applyProtection="1">
      <alignment horizontal="left" vertical="top"/>
    </xf>
    <xf numFmtId="3" fontId="9" fillId="7" borderId="0" xfId="0" applyNumberFormat="1" applyFont="1" applyFill="1" applyBorder="1" applyAlignment="1" applyProtection="1">
      <alignment horizontal="right"/>
    </xf>
    <xf numFmtId="0" fontId="4" fillId="4" borderId="0" xfId="0" applyFont="1" applyFill="1" applyBorder="1" applyAlignment="1" applyProtection="1">
      <alignment horizontal="left" vertical="top"/>
    </xf>
    <xf numFmtId="0" fontId="3" fillId="9" borderId="0" xfId="0" applyFont="1" applyFill="1" applyBorder="1" applyProtection="1"/>
    <xf numFmtId="164" fontId="4" fillId="9" borderId="0" xfId="0" applyNumberFormat="1" applyFont="1" applyFill="1" applyBorder="1" applyAlignment="1" applyProtection="1"/>
    <xf numFmtId="3" fontId="10" fillId="7" borderId="0" xfId="0" applyNumberFormat="1" applyFont="1" applyFill="1" applyBorder="1" applyAlignment="1" applyProtection="1">
      <alignment horizontal="right"/>
    </xf>
    <xf numFmtId="3" fontId="11" fillId="4" borderId="2" xfId="0" applyNumberFormat="1" applyFont="1" applyFill="1" applyBorder="1" applyAlignment="1" applyProtection="1">
      <alignment horizontal="right"/>
    </xf>
    <xf numFmtId="0" fontId="4" fillId="2" borderId="6" xfId="0" applyFont="1" applyFill="1" applyBorder="1" applyAlignment="1" applyProtection="1">
      <alignment vertical="center"/>
    </xf>
    <xf numFmtId="0" fontId="5" fillId="7" borderId="3" xfId="0" applyFont="1" applyFill="1" applyBorder="1" applyAlignment="1" applyProtection="1">
      <alignment horizontal="center"/>
    </xf>
    <xf numFmtId="3" fontId="5" fillId="7" borderId="3" xfId="0" applyNumberFormat="1" applyFont="1" applyFill="1" applyBorder="1" applyAlignment="1" applyProtection="1">
      <alignment horizontal="center"/>
    </xf>
    <xf numFmtId="3" fontId="4" fillId="6" borderId="0" xfId="0" applyNumberFormat="1" applyFont="1" applyFill="1" applyBorder="1" applyAlignment="1" applyProtection="1"/>
    <xf numFmtId="0" fontId="4" fillId="10" borderId="0" xfId="0" applyFont="1" applyFill="1" applyBorder="1" applyAlignment="1" applyProtection="1">
      <alignment vertical="center"/>
    </xf>
    <xf numFmtId="0" fontId="3" fillId="9" borderId="2" xfId="0" applyFont="1" applyFill="1" applyBorder="1" applyProtection="1"/>
    <xf numFmtId="0" fontId="5" fillId="7" borderId="7" xfId="0" applyFont="1" applyFill="1" applyBorder="1" applyAlignment="1" applyProtection="1">
      <alignment horizontal="center"/>
    </xf>
    <xf numFmtId="0" fontId="5" fillId="7" borderId="8" xfId="0" applyFont="1" applyFill="1" applyBorder="1" applyAlignment="1" applyProtection="1">
      <alignment horizontal="center"/>
    </xf>
    <xf numFmtId="3" fontId="5" fillId="7" borderId="8" xfId="0" applyNumberFormat="1" applyFont="1" applyFill="1" applyBorder="1" applyAlignment="1" applyProtection="1">
      <alignment horizontal="center"/>
    </xf>
    <xf numFmtId="3" fontId="5" fillId="7" borderId="9" xfId="0" applyNumberFormat="1" applyFont="1" applyFill="1" applyBorder="1" applyAlignment="1" applyProtection="1">
      <alignment horizontal="center"/>
    </xf>
    <xf numFmtId="3" fontId="5" fillId="7" borderId="0" xfId="0" applyNumberFormat="1" applyFont="1" applyFill="1" applyBorder="1" applyAlignment="1" applyProtection="1">
      <alignment horizontal="center"/>
    </xf>
    <xf numFmtId="3" fontId="12" fillId="4" borderId="2" xfId="0" applyNumberFormat="1" applyFont="1" applyFill="1" applyBorder="1" applyAlignment="1" applyProtection="1">
      <alignment horizontal="right"/>
    </xf>
    <xf numFmtId="165" fontId="4" fillId="7" borderId="3" xfId="0" applyNumberFormat="1" applyFont="1" applyFill="1" applyBorder="1" applyAlignment="1" applyProtection="1">
      <alignment horizontal="center" vertical="center"/>
    </xf>
    <xf numFmtId="3" fontId="4" fillId="7" borderId="10" xfId="0" applyNumberFormat="1" applyFont="1" applyFill="1" applyBorder="1" applyAlignment="1" applyProtection="1">
      <alignment horizontal="center" vertical="center"/>
    </xf>
    <xf numFmtId="3" fontId="4" fillId="7" borderId="11" xfId="0" applyNumberFormat="1" applyFont="1" applyFill="1" applyBorder="1" applyAlignment="1" applyProtection="1">
      <alignment horizontal="center" vertical="center"/>
    </xf>
    <xf numFmtId="165" fontId="4" fillId="7" borderId="11" xfId="0" applyNumberFormat="1" applyFont="1" applyFill="1" applyBorder="1" applyAlignment="1" applyProtection="1">
      <alignment horizontal="center" vertical="center"/>
    </xf>
    <xf numFmtId="3" fontId="4" fillId="7" borderId="12" xfId="0" applyNumberFormat="1" applyFont="1" applyFill="1" applyBorder="1" applyAlignment="1" applyProtection="1">
      <alignment horizontal="center" vertical="center"/>
    </xf>
    <xf numFmtId="3" fontId="4" fillId="7" borderId="0" xfId="0" applyNumberFormat="1" applyFont="1" applyFill="1" applyBorder="1" applyAlignment="1" applyProtection="1">
      <alignment horizontal="center" vertical="center"/>
    </xf>
    <xf numFmtId="3" fontId="4" fillId="4" borderId="2" xfId="0" applyNumberFormat="1" applyFont="1" applyFill="1" applyBorder="1" applyAlignment="1" applyProtection="1">
      <alignment horizontal="right"/>
    </xf>
    <xf numFmtId="0" fontId="4" fillId="2" borderId="13" xfId="0" applyFont="1" applyFill="1" applyBorder="1" applyAlignment="1" applyProtection="1">
      <alignment horizontal="left" vertical="top"/>
    </xf>
    <xf numFmtId="0" fontId="13" fillId="7" borderId="14" xfId="0" applyFont="1" applyFill="1" applyBorder="1" applyAlignment="1" applyProtection="1">
      <alignment vertical="center"/>
    </xf>
    <xf numFmtId="14" fontId="4" fillId="7" borderId="14" xfId="0" applyNumberFormat="1" applyFont="1" applyFill="1" applyBorder="1" applyAlignment="1" applyProtection="1">
      <alignment horizontal="right"/>
    </xf>
    <xf numFmtId="3" fontId="4" fillId="7" borderId="14" xfId="0" applyNumberFormat="1" applyFont="1" applyFill="1" applyBorder="1" applyAlignment="1" applyProtection="1"/>
    <xf numFmtId="3" fontId="4" fillId="7" borderId="14" xfId="0" applyNumberFormat="1" applyFont="1" applyFill="1" applyBorder="1" applyAlignment="1" applyProtection="1">
      <alignment horizontal="center" vertical="center"/>
    </xf>
    <xf numFmtId="3" fontId="4" fillId="6" borderId="14" xfId="0" applyNumberFormat="1" applyFont="1" applyFill="1" applyBorder="1" applyAlignment="1" applyProtection="1"/>
    <xf numFmtId="0" fontId="4" fillId="4" borderId="14" xfId="0" applyFont="1" applyFill="1" applyBorder="1" applyAlignment="1" applyProtection="1">
      <alignment horizontal="left" vertical="top"/>
    </xf>
    <xf numFmtId="0" fontId="3" fillId="7" borderId="14" xfId="0" applyNumberFormat="1" applyFont="1" applyFill="1" applyBorder="1" applyAlignment="1" applyProtection="1">
      <alignment horizontal="left"/>
    </xf>
    <xf numFmtId="0" fontId="4" fillId="7" borderId="14" xfId="0" applyNumberFormat="1" applyFont="1" applyFill="1" applyBorder="1" applyAlignment="1" applyProtection="1">
      <alignment horizontal="left"/>
    </xf>
    <xf numFmtId="0" fontId="3" fillId="7" borderId="14" xfId="0" applyFont="1" applyFill="1" applyBorder="1" applyAlignment="1" applyProtection="1">
      <alignment horizontal="right"/>
    </xf>
    <xf numFmtId="3" fontId="14" fillId="7" borderId="14" xfId="0" applyNumberFormat="1" applyFont="1" applyFill="1" applyBorder="1" applyAlignment="1" applyProtection="1">
      <alignment horizontal="right"/>
    </xf>
    <xf numFmtId="3" fontId="4" fillId="4" borderId="15" xfId="0" applyNumberFormat="1" applyFont="1" applyFill="1" applyBorder="1" applyAlignment="1" applyProtection="1">
      <alignment horizontal="right"/>
    </xf>
    <xf numFmtId="0" fontId="4" fillId="11" borderId="16" xfId="0" applyFont="1" applyFill="1" applyBorder="1" applyAlignment="1" applyProtection="1">
      <alignment horizontal="left" vertical="top"/>
    </xf>
    <xf numFmtId="0" fontId="4" fillId="11" borderId="17" xfId="0" applyFont="1" applyFill="1" applyBorder="1" applyAlignment="1" applyProtection="1">
      <alignment horizontal="left" vertical="top"/>
    </xf>
    <xf numFmtId="0" fontId="3" fillId="11" borderId="17" xfId="0" applyNumberFormat="1" applyFont="1" applyFill="1" applyBorder="1" applyAlignment="1" applyProtection="1">
      <alignment horizontal="left"/>
    </xf>
    <xf numFmtId="0" fontId="4" fillId="11" borderId="17" xfId="0" applyNumberFormat="1" applyFont="1" applyFill="1" applyBorder="1" applyAlignment="1" applyProtection="1">
      <alignment horizontal="left"/>
    </xf>
    <xf numFmtId="0" fontId="3" fillId="11" borderId="17" xfId="0" applyFont="1" applyFill="1" applyBorder="1" applyAlignment="1" applyProtection="1">
      <alignment horizontal="right"/>
    </xf>
    <xf numFmtId="3" fontId="14" fillId="11" borderId="17" xfId="0" applyNumberFormat="1" applyFont="1" applyFill="1" applyBorder="1" applyAlignment="1" applyProtection="1">
      <alignment horizontal="right"/>
    </xf>
    <xf numFmtId="3" fontId="4" fillId="11" borderId="18" xfId="0" applyNumberFormat="1" applyFont="1" applyFill="1" applyBorder="1" applyAlignment="1" applyProtection="1">
      <alignment horizontal="right"/>
    </xf>
    <xf numFmtId="0" fontId="5" fillId="2" borderId="1" xfId="0" applyFont="1" applyFill="1" applyBorder="1" applyAlignment="1" applyProtection="1">
      <alignment horizontal="left" vertical="top"/>
    </xf>
    <xf numFmtId="0" fontId="4" fillId="2" borderId="6" xfId="2" applyNumberFormat="1" applyFont="1" applyFill="1" applyBorder="1" applyAlignment="1" applyProtection="1">
      <alignment horizontal="left" vertical="center"/>
    </xf>
    <xf numFmtId="0" fontId="4" fillId="10" borderId="0" xfId="2" applyNumberFormat="1" applyFont="1" applyFill="1" applyBorder="1" applyAlignment="1" applyProtection="1">
      <alignment vertical="center"/>
    </xf>
    <xf numFmtId="0" fontId="3" fillId="9" borderId="2" xfId="0" applyFont="1" applyFill="1" applyBorder="1" applyAlignment="1" applyProtection="1"/>
    <xf numFmtId="44" fontId="4" fillId="2" borderId="6" xfId="2" applyFont="1" applyFill="1" applyBorder="1" applyAlignment="1" applyProtection="1">
      <alignment vertical="center"/>
    </xf>
    <xf numFmtId="44" fontId="4" fillId="10" borderId="0" xfId="2" applyFont="1" applyFill="1" applyBorder="1" applyAlignment="1" applyProtection="1">
      <alignment vertical="center"/>
    </xf>
    <xf numFmtId="0" fontId="4" fillId="7" borderId="0" xfId="0" applyFont="1" applyFill="1" applyBorder="1" applyAlignment="1" applyProtection="1">
      <alignment vertical="center"/>
    </xf>
    <xf numFmtId="14" fontId="4" fillId="7" borderId="0" xfId="0" applyNumberFormat="1" applyFont="1" applyFill="1" applyBorder="1" applyAlignment="1" applyProtection="1">
      <alignment horizontal="right"/>
    </xf>
    <xf numFmtId="3" fontId="4" fillId="7" borderId="0" xfId="0" applyNumberFormat="1" applyFont="1" applyFill="1" applyBorder="1" applyAlignment="1" applyProtection="1"/>
    <xf numFmtId="0" fontId="5" fillId="7" borderId="19" xfId="0" applyFont="1" applyFill="1" applyBorder="1" applyAlignment="1" applyProtection="1">
      <alignment horizontal="center"/>
    </xf>
    <xf numFmtId="3" fontId="5" fillId="7" borderId="19" xfId="0" applyNumberFormat="1" applyFont="1" applyFill="1" applyBorder="1" applyAlignment="1" applyProtection="1">
      <alignment horizontal="center"/>
    </xf>
    <xf numFmtId="14" fontId="4" fillId="5" borderId="19" xfId="0" applyNumberFormat="1" applyFont="1" applyFill="1" applyBorder="1" applyAlignment="1" applyProtection="1">
      <alignment horizontal="center" vertical="center"/>
    </xf>
    <xf numFmtId="3" fontId="6" fillId="6" borderId="19" xfId="0" applyNumberFormat="1" applyFont="1" applyFill="1" applyBorder="1" applyAlignment="1" applyProtection="1">
      <alignment horizontal="center" vertical="center"/>
    </xf>
    <xf numFmtId="14" fontId="4" fillId="0" borderId="19" xfId="0" applyNumberFormat="1" applyFont="1" applyFill="1" applyBorder="1" applyAlignment="1" applyProtection="1">
      <alignment horizontal="center" vertical="center"/>
    </xf>
    <xf numFmtId="0" fontId="0" fillId="0" borderId="5" xfId="0" applyFill="1" applyBorder="1" applyAlignment="1">
      <alignment horizontal="center"/>
    </xf>
    <xf numFmtId="14" fontId="4" fillId="0" borderId="5" xfId="0" applyNumberFormat="1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/>
    </xf>
    <xf numFmtId="164" fontId="4" fillId="0" borderId="5" xfId="0" applyNumberFormat="1" applyFont="1" applyFill="1" applyBorder="1" applyAlignment="1" applyProtection="1">
      <alignment horizontal="center"/>
    </xf>
    <xf numFmtId="3" fontId="8" fillId="0" borderId="5" xfId="0" applyNumberFormat="1" applyFont="1" applyFill="1" applyBorder="1" applyAlignment="1" applyProtection="1">
      <alignment horizontal="center"/>
    </xf>
    <xf numFmtId="14" fontId="8" fillId="0" borderId="5" xfId="0" applyNumberFormat="1" applyFont="1" applyFill="1" applyBorder="1" applyAlignment="1" applyProtection="1">
      <alignment horizontal="center"/>
    </xf>
    <xf numFmtId="0" fontId="0" fillId="0" borderId="14" xfId="0" applyBorder="1" applyAlignment="1">
      <alignment horizontal="center"/>
    </xf>
    <xf numFmtId="14" fontId="4" fillId="0" borderId="14" xfId="0" applyNumberFormat="1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/>
    </xf>
    <xf numFmtId="164" fontId="4" fillId="0" borderId="14" xfId="0" applyNumberFormat="1" applyFont="1" applyFill="1" applyBorder="1" applyAlignment="1" applyProtection="1">
      <alignment horizontal="center"/>
    </xf>
    <xf numFmtId="3" fontId="8" fillId="0" borderId="14" xfId="0" applyNumberFormat="1" applyFont="1" applyFill="1" applyBorder="1" applyAlignment="1" applyProtection="1">
      <alignment horizontal="center"/>
    </xf>
    <xf numFmtId="14" fontId="8" fillId="0" borderId="14" xfId="0" applyNumberFormat="1" applyFont="1" applyFill="1" applyBorder="1" applyAlignment="1" applyProtection="1">
      <alignment horizontal="center"/>
    </xf>
    <xf numFmtId="43" fontId="4" fillId="0" borderId="5" xfId="1" applyFont="1" applyFill="1" applyBorder="1" applyAlignment="1" applyProtection="1">
      <alignment horizontal="center"/>
    </xf>
    <xf numFmtId="43" fontId="4" fillId="0" borderId="14" xfId="1" applyFont="1" applyFill="1" applyBorder="1" applyAlignment="1" applyProtection="1">
      <alignment horizontal="center"/>
    </xf>
    <xf numFmtId="0" fontId="4" fillId="7" borderId="5" xfId="0" applyFont="1" applyFill="1" applyBorder="1" applyAlignment="1" applyProtection="1">
      <alignment horizontal="center"/>
    </xf>
    <xf numFmtId="0" fontId="0" fillId="0" borderId="4" xfId="0" applyFill="1" applyBorder="1" applyAlignment="1">
      <alignment horizontal="center"/>
    </xf>
    <xf numFmtId="0" fontId="13" fillId="0" borderId="5" xfId="0" applyFont="1" applyFill="1" applyBorder="1" applyAlignment="1" applyProtection="1">
      <alignment horizontal="left" vertical="center"/>
    </xf>
    <xf numFmtId="3" fontId="6" fillId="0" borderId="5" xfId="0" applyNumberFormat="1" applyFont="1" applyFill="1" applyBorder="1" applyAlignment="1" applyProtection="1">
      <alignment horizontal="center"/>
    </xf>
    <xf numFmtId="164" fontId="4" fillId="7" borderId="5" xfId="0" applyNumberFormat="1" applyFont="1" applyFill="1" applyBorder="1" applyAlignment="1" applyProtection="1">
      <alignment horizontal="center"/>
    </xf>
    <xf numFmtId="3" fontId="8" fillId="7" borderId="5" xfId="0" applyNumberFormat="1" applyFont="1" applyFill="1" applyBorder="1" applyAlignment="1" applyProtection="1">
      <alignment horizontal="center"/>
    </xf>
    <xf numFmtId="14" fontId="8" fillId="7" borderId="5" xfId="0" applyNumberFormat="1" applyFont="1" applyFill="1" applyBorder="1" applyAlignment="1" applyProtection="1">
      <alignment horizontal="center"/>
    </xf>
    <xf numFmtId="3" fontId="7" fillId="4" borderId="5" xfId="0" applyNumberFormat="1" applyFont="1" applyFill="1" applyBorder="1" applyAlignment="1" applyProtection="1">
      <alignment horizontal="center"/>
    </xf>
    <xf numFmtId="3" fontId="11" fillId="4" borderId="20" xfId="0" applyNumberFormat="1" applyFont="1" applyFill="1" applyBorder="1" applyAlignment="1" applyProtection="1">
      <alignment horizontal="right"/>
    </xf>
    <xf numFmtId="0" fontId="0" fillId="0" borderId="13" xfId="0" applyBorder="1" applyAlignment="1">
      <alignment horizontal="center"/>
    </xf>
    <xf numFmtId="0" fontId="13" fillId="0" borderId="14" xfId="0" applyFont="1" applyFill="1" applyBorder="1" applyAlignment="1" applyProtection="1">
      <alignment horizontal="left" vertical="center"/>
    </xf>
    <xf numFmtId="3" fontId="6" fillId="0" borderId="14" xfId="0" applyNumberFormat="1" applyFont="1" applyFill="1" applyBorder="1" applyAlignment="1" applyProtection="1">
      <alignment horizontal="center"/>
    </xf>
    <xf numFmtId="0" fontId="4" fillId="7" borderId="14" xfId="0" applyFont="1" applyFill="1" applyBorder="1" applyAlignment="1" applyProtection="1">
      <alignment horizontal="center"/>
    </xf>
    <xf numFmtId="164" fontId="4" fillId="7" borderId="14" xfId="0" applyNumberFormat="1" applyFont="1" applyFill="1" applyBorder="1" applyAlignment="1" applyProtection="1">
      <alignment horizontal="center"/>
    </xf>
    <xf numFmtId="3" fontId="8" fillId="7" borderId="14" xfId="0" applyNumberFormat="1" applyFont="1" applyFill="1" applyBorder="1" applyAlignment="1" applyProtection="1">
      <alignment horizontal="center"/>
    </xf>
    <xf numFmtId="14" fontId="8" fillId="7" borderId="14" xfId="0" applyNumberFormat="1" applyFont="1" applyFill="1" applyBorder="1" applyAlignment="1" applyProtection="1">
      <alignment horizontal="center"/>
    </xf>
    <xf numFmtId="3" fontId="7" fillId="4" borderId="14" xfId="0" applyNumberFormat="1" applyFont="1" applyFill="1" applyBorder="1" applyAlignment="1" applyProtection="1">
      <alignment horizontal="center"/>
    </xf>
    <xf numFmtId="3" fontId="11" fillId="4" borderId="15" xfId="0" applyNumberFormat="1" applyFont="1" applyFill="1" applyBorder="1" applyAlignment="1" applyProtection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left" indent="1"/>
    </xf>
  </cellXfs>
  <cellStyles count="3">
    <cellStyle name="Milliers" xfId="1" builtinId="3"/>
    <cellStyle name="Monétaire" xfId="2" builtinId="4"/>
    <cellStyle name="Normal" xfId="0" builtinId="0"/>
  </cellStyles>
  <dxfs count="5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 Morin" refreshedDate="41725.716050810188" createdVersion="5" refreshedVersion="5" minRefreshableVersion="3" recordCount="2">
  <cacheSource type="worksheet">
    <worksheetSource ref="A2:V4" sheet="BdD"/>
  </cacheSource>
  <cacheFields count="22">
    <cacheField name="Fournisseur" numFmtId="0">
      <sharedItems count="2">
        <s v="Fournisseur 1"/>
        <s v="Fournisseur 2"/>
      </sharedItems>
    </cacheField>
    <cacheField name="M/V" numFmtId="0">
      <sharedItems/>
    </cacheField>
    <cacheField name="Product" numFmtId="0">
      <sharedItems/>
    </cacheField>
    <cacheField name="Mts" numFmtId="0">
      <sharedItems containsSemiMixedTypes="0" containsString="0" containsNumber="1" containsInteger="1" minValue="5000" maxValue="12500"/>
    </cacheField>
    <cacheField name="Price" numFmtId="0">
      <sharedItems containsSemiMixedTypes="0" containsString="0" containsNumber="1" containsInteger="1" minValue="100" maxValue="200"/>
    </cacheField>
    <cacheField name="Ccy" numFmtId="0">
      <sharedItems/>
    </cacheField>
    <cacheField name="INCO &amp; Place" numFmtId="0">
      <sharedItems/>
    </cacheField>
    <cacheField name="Ship. Date" numFmtId="14">
      <sharedItems containsSemiMixedTypes="0" containsNonDate="0" containsDate="1" containsString="0" minDate="2014-02-10T00:00:00" maxDate="2014-02-25T00:00:00"/>
    </cacheField>
    <cacheField name="Pymt Terms" numFmtId="0">
      <sharedItems/>
    </cacheField>
    <cacheField name="Tenor" numFmtId="164">
      <sharedItems containsSemiMixedTypes="0" containsString="0" containsNumber="1" containsInteger="1" minValue="0" maxValue="90"/>
    </cacheField>
    <cacheField name="BANK" numFmtId="3">
      <sharedItems count="2">
        <s v="Credit L"/>
        <s v="TCB"/>
      </sharedItems>
    </cacheField>
    <cacheField name="DATE" numFmtId="14">
      <sharedItems containsSemiMixedTypes="0" containsNonDate="0" containsDate="1" containsString="0" minDate="2014-03-04T00:00:00" maxDate="2014-03-06T00:00:00"/>
    </cacheField>
    <cacheField name="PAID" numFmtId="43">
      <sharedItems containsSemiMixedTypes="0" containsString="0" containsNumber="1" containsInteger="1" minValue="0" maxValue="0"/>
    </cacheField>
    <cacheField name="To be paid" numFmtId="3">
      <sharedItems containsSemiMixedTypes="0" containsString="0" containsNumber="1" containsInteger="1" minValue="-7500000" maxValue="-500000"/>
    </cacheField>
    <cacheField name="CLIENT" numFmtId="0">
      <sharedItems/>
    </cacheField>
    <cacheField name="Pymt Terms2" numFmtId="0">
      <sharedItems/>
    </cacheField>
    <cacheField name="Tenor2" numFmtId="164">
      <sharedItems containsSemiMixedTypes="0" containsString="0" containsNumber="1" containsInteger="1" minValue="60" maxValue="60"/>
    </cacheField>
    <cacheField name="BANK2" numFmtId="3">
      <sharedItems/>
    </cacheField>
    <cacheField name="DATE2" numFmtId="14">
      <sharedItems containsDate="1" containsMixedTypes="1" minDate="2014-03-11T00:00:00" maxDate="2014-03-12T00:00:00"/>
    </cacheField>
    <cacheField name="RECEIVED" numFmtId="3">
      <sharedItems containsNonDate="0" containsString="0" containsBlank="1"/>
    </cacheField>
    <cacheField name="To be Received" numFmtId="3">
      <sharedItems containsSemiMixedTypes="0" containsString="0" containsNumber="1" containsInteger="1" minValue="1500000" maxValue="7800000"/>
    </cacheField>
    <cacheField name="Profit Netting" numFmtId="3">
      <sharedItems containsSemiMixedTypes="0" containsString="0" containsNumber="1" containsInteger="1" minValue="100000" maxValue="3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s v="MV MACHIN CHOUETTE"/>
    <s v="PHO "/>
    <n v="12500"/>
    <n v="100"/>
    <s v="USD"/>
    <s v="CFR"/>
    <d v="2014-02-24T00:00:00"/>
    <s v="30 Jours"/>
    <n v="90"/>
    <x v="0"/>
    <d v="2014-03-05T00:00:00"/>
    <n v="0"/>
    <n v="-7500000"/>
    <s v="C 1"/>
    <s v="TT Def.Pymnt"/>
    <n v="60"/>
    <s v="Credit L"/>
    <d v="2014-03-11T00:00:00"/>
    <m/>
    <n v="7800000"/>
    <n v="300000"/>
  </r>
  <r>
    <x v="1"/>
    <s v="MV BIDULE"/>
    <s v="SOL"/>
    <n v="5000"/>
    <n v="200"/>
    <s v="USD"/>
    <s v="CFR"/>
    <d v="2014-02-10T00:00:00"/>
    <s v="à vue"/>
    <n v="0"/>
    <x v="1"/>
    <d v="2014-03-04T00:00:00"/>
    <n v="0"/>
    <n v="-500000"/>
    <s v="C 2"/>
    <s v="TT Def.P Credit Insured"/>
    <n v="60"/>
    <s v="Credit L"/>
    <s v="31.04.2014"/>
    <m/>
    <n v="1500000"/>
    <n v="1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>
  <location ref="A2:C6" firstHeaderRow="0" firstDataRow="1" firstDataCol="1"/>
  <pivotFields count="22">
    <pivotField axis="axisRow" showAll="0" defaultSubtotal="0">
      <items count="2">
        <item x="0"/>
        <item x="1"/>
      </items>
    </pivotField>
    <pivotField showAll="0"/>
    <pivotField showAll="0"/>
    <pivotField showAll="0"/>
    <pivotField showAll="0"/>
    <pivotField showAll="0"/>
    <pivotField showAll="0"/>
    <pivotField numFmtId="14" showAll="0"/>
    <pivotField showAll="0"/>
    <pivotField numFmtId="164" showAll="0"/>
    <pivotField axis="axisRow" showAll="0">
      <items count="3">
        <item x="0"/>
        <item x="1"/>
        <item t="default"/>
      </items>
    </pivotField>
    <pivotField dataField="1" numFmtId="14" showAll="0"/>
    <pivotField numFmtId="43" showAll="0"/>
    <pivotField dataField="1" numFmtId="3" showAll="0"/>
    <pivotField showAll="0" defaultSubtotal="0"/>
    <pivotField showAll="0" defaultSubtotal="0"/>
    <pivotField numFmtId="164" showAll="0" defaultSubtotal="0"/>
    <pivotField showAll="0" defaultSubtotal="0"/>
    <pivotField showAll="0" defaultSubtotal="0"/>
    <pivotField showAll="0" defaultSubtotal="0"/>
    <pivotField numFmtId="3" showAll="0" defaultSubtotal="0"/>
    <pivotField numFmtId="3" showAll="0" defaultSubtotal="0"/>
  </pivotFields>
  <rowFields count="2">
    <field x="0"/>
    <field x="10"/>
  </rowFields>
  <rowItems count="4">
    <i>
      <x/>
    </i>
    <i r="1">
      <x/>
    </i>
    <i>
      <x v="1"/>
    </i>
    <i r="1">
      <x v="1"/>
    </i>
  </rowItems>
  <colFields count="1">
    <field x="-2"/>
  </colFields>
  <colItems count="2">
    <i>
      <x/>
    </i>
    <i i="1">
      <x v="1"/>
    </i>
  </colItems>
  <dataFields count="2">
    <dataField name="Somme de To be paid" fld="13" baseField="0" baseItem="0"/>
    <dataField name="Max de DATE" fld="11" subtotal="max" baseField="0" baseItem="0"/>
  </dataFields>
  <formats count="5">
    <format dxfId="4">
      <pivotArea collapsedLevelsAreSubtotals="1" fieldPosition="0">
        <references count="2">
          <reference field="4294967294" count="1" selected="0">
            <x v="1"/>
          </reference>
          <reference field="0" count="0"/>
        </references>
      </pivotArea>
    </format>
    <format dxfId="3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10" count="1">
            <x v="0"/>
          </reference>
        </references>
      </pivotArea>
    </format>
    <format dxfId="2">
      <pivotArea collapsedLevelsAreSubtotals="1" fieldPosition="0">
        <references count="2">
          <reference field="4294967294" count="1" selected="0">
            <x v="1"/>
          </reference>
          <reference field="0" count="1">
            <x v="1"/>
          </reference>
        </references>
      </pivotArea>
    </format>
    <format dxfId="1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10" count="1">
            <x v="1"/>
          </reference>
        </references>
      </pivotArea>
    </format>
    <format dxfId="0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tabSelected="1" topLeftCell="B37" zoomScale="85" zoomScaleNormal="85" workbookViewId="0">
      <selection activeCell="H70" sqref="H3:H70"/>
    </sheetView>
  </sheetViews>
  <sheetFormatPr baseColWidth="10" defaultRowHeight="15" x14ac:dyDescent="0.25"/>
  <cols>
    <col min="1" max="1" width="22.42578125" bestFit="1" customWidth="1"/>
    <col min="6" max="6" width="15.42578125" customWidth="1"/>
    <col min="7" max="7" width="14.140625" customWidth="1"/>
    <col min="8" max="8" width="19.42578125" customWidth="1"/>
    <col min="9" max="9" width="3.5703125" customWidth="1"/>
    <col min="17" max="17" width="15.28515625" bestFit="1" customWidth="1"/>
  </cols>
  <sheetData>
    <row r="1" spans="1:17" x14ac:dyDescent="0.25">
      <c r="A1" s="1"/>
      <c r="B1" s="2"/>
      <c r="C1" s="2"/>
      <c r="D1" s="3"/>
      <c r="E1" s="4"/>
      <c r="F1" s="4"/>
      <c r="G1" s="4"/>
      <c r="H1" s="4"/>
      <c r="I1" s="5"/>
      <c r="J1" s="6"/>
      <c r="K1" s="6"/>
      <c r="L1" s="6"/>
      <c r="M1" s="6"/>
      <c r="N1" s="6"/>
      <c r="O1" s="6"/>
      <c r="P1" s="7"/>
      <c r="Q1" s="8"/>
    </row>
    <row r="2" spans="1:17" x14ac:dyDescent="0.25">
      <c r="A2" s="9"/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1" t="s">
        <v>5</v>
      </c>
      <c r="H2" s="12" t="s">
        <v>6</v>
      </c>
      <c r="I2" s="5"/>
      <c r="J2" s="13"/>
      <c r="K2" s="10" t="s">
        <v>7</v>
      </c>
      <c r="L2" s="10" t="s">
        <v>1</v>
      </c>
      <c r="M2" s="10" t="s">
        <v>2</v>
      </c>
      <c r="N2" s="14" t="s">
        <v>3</v>
      </c>
      <c r="O2" s="14" t="s">
        <v>4</v>
      </c>
      <c r="P2" s="15" t="s">
        <v>8</v>
      </c>
      <c r="Q2" s="16" t="s">
        <v>9</v>
      </c>
    </row>
    <row r="3" spans="1:17" x14ac:dyDescent="0.25">
      <c r="A3" s="17"/>
      <c r="B3" s="18" t="s">
        <v>10</v>
      </c>
      <c r="C3" s="19" t="s">
        <v>11</v>
      </c>
      <c r="D3" s="20">
        <v>90</v>
      </c>
      <c r="E3" s="21" t="s">
        <v>12</v>
      </c>
      <c r="F3" s="22">
        <v>41703</v>
      </c>
      <c r="G3" s="23"/>
      <c r="H3" s="24">
        <f>C6*-D6</f>
        <v>-1250000</v>
      </c>
      <c r="I3" s="5"/>
      <c r="J3" s="25"/>
      <c r="K3" s="26" t="s">
        <v>13</v>
      </c>
      <c r="L3" s="19" t="s">
        <v>14</v>
      </c>
      <c r="M3" s="20">
        <v>60</v>
      </c>
      <c r="N3" s="21" t="s">
        <v>12</v>
      </c>
      <c r="O3" s="22">
        <f>G6+15</f>
        <v>41709</v>
      </c>
      <c r="P3" s="23"/>
      <c r="Q3" s="27">
        <f>M6*N6</f>
        <v>1375000</v>
      </c>
    </row>
    <row r="4" spans="1:17" x14ac:dyDescent="0.25">
      <c r="A4" s="28" t="s">
        <v>15</v>
      </c>
      <c r="B4" s="19"/>
      <c r="C4" s="19"/>
      <c r="D4" s="23"/>
      <c r="E4" s="21"/>
      <c r="F4" s="29"/>
      <c r="G4" s="29"/>
      <c r="H4" s="24"/>
      <c r="I4" s="5"/>
      <c r="J4" s="30" t="s">
        <v>45</v>
      </c>
      <c r="K4" s="31"/>
      <c r="L4" s="31"/>
      <c r="M4" s="32"/>
      <c r="N4" s="31"/>
      <c r="O4" s="31"/>
      <c r="P4" s="33"/>
      <c r="Q4" s="34">
        <f>Q3+H3+G4</f>
        <v>125000</v>
      </c>
    </row>
    <row r="5" spans="1:17" x14ac:dyDescent="0.25">
      <c r="A5" s="35" t="s">
        <v>17</v>
      </c>
      <c r="B5" s="36" t="s">
        <v>18</v>
      </c>
      <c r="C5" s="36" t="s">
        <v>19</v>
      </c>
      <c r="D5" s="37" t="s">
        <v>20</v>
      </c>
      <c r="E5" s="37" t="s">
        <v>21</v>
      </c>
      <c r="F5" s="37" t="s">
        <v>22</v>
      </c>
      <c r="G5" s="37" t="s">
        <v>23</v>
      </c>
      <c r="H5" s="38"/>
      <c r="I5" s="5"/>
      <c r="J5" s="39" t="s">
        <v>17</v>
      </c>
      <c r="K5" s="40"/>
      <c r="L5" s="41" t="s">
        <v>24</v>
      </c>
      <c r="M5" s="42" t="s">
        <v>19</v>
      </c>
      <c r="N5" s="43" t="s">
        <v>20</v>
      </c>
      <c r="O5" s="44" t="s">
        <v>21</v>
      </c>
      <c r="P5" s="45"/>
      <c r="Q5" s="46"/>
    </row>
    <row r="6" spans="1:17" x14ac:dyDescent="0.25">
      <c r="A6" s="35"/>
      <c r="B6" s="15" t="s">
        <v>54</v>
      </c>
      <c r="C6" s="15">
        <v>12500</v>
      </c>
      <c r="D6" s="47">
        <v>100</v>
      </c>
      <c r="E6" s="15" t="s">
        <v>26</v>
      </c>
      <c r="F6" s="47" t="s">
        <v>27</v>
      </c>
      <c r="G6" s="14">
        <v>41694</v>
      </c>
      <c r="H6" s="38"/>
      <c r="I6" s="5"/>
      <c r="J6" s="39"/>
      <c r="K6" s="40"/>
      <c r="L6" s="48" t="str">
        <f>B6</f>
        <v>CDT</v>
      </c>
      <c r="M6" s="49">
        <v>12500</v>
      </c>
      <c r="N6" s="50">
        <v>110</v>
      </c>
      <c r="O6" s="51" t="s">
        <v>26</v>
      </c>
      <c r="P6" s="52"/>
      <c r="Q6" s="53"/>
    </row>
    <row r="7" spans="1:17" x14ac:dyDescent="0.25">
      <c r="A7" s="54" t="s">
        <v>28</v>
      </c>
      <c r="B7" s="55" t="s">
        <v>29</v>
      </c>
      <c r="C7" s="56"/>
      <c r="D7" s="56"/>
      <c r="E7" s="57"/>
      <c r="F7" s="58" t="s">
        <v>30</v>
      </c>
      <c r="G7" s="57"/>
      <c r="H7" s="59"/>
      <c r="I7" s="5"/>
      <c r="J7" s="60" t="s">
        <v>46</v>
      </c>
      <c r="K7" s="61"/>
      <c r="L7" s="62"/>
      <c r="M7" s="62"/>
      <c r="N7" s="62"/>
      <c r="O7" s="63"/>
      <c r="P7" s="64"/>
      <c r="Q7" s="65"/>
    </row>
    <row r="8" spans="1:17" ht="5.25" customHeight="1" x14ac:dyDescent="0.25">
      <c r="A8" s="66"/>
      <c r="B8" s="67"/>
      <c r="C8" s="67"/>
      <c r="D8" s="67"/>
      <c r="E8" s="67"/>
      <c r="F8" s="67"/>
      <c r="G8" s="67"/>
      <c r="H8" s="67"/>
      <c r="I8" s="67"/>
      <c r="J8" s="67"/>
      <c r="K8" s="68"/>
      <c r="L8" s="69"/>
      <c r="M8" s="69"/>
      <c r="N8" s="69"/>
      <c r="O8" s="70"/>
      <c r="P8" s="71"/>
      <c r="Q8" s="72"/>
    </row>
    <row r="9" spans="1:17" x14ac:dyDescent="0.25">
      <c r="A9" s="73"/>
      <c r="B9" s="18" t="s">
        <v>31</v>
      </c>
      <c r="C9" s="19" t="s">
        <v>32</v>
      </c>
      <c r="D9" s="20">
        <v>0</v>
      </c>
      <c r="E9" s="21" t="s">
        <v>33</v>
      </c>
      <c r="F9" s="22">
        <v>41702</v>
      </c>
      <c r="G9" s="23"/>
      <c r="H9" s="24">
        <f>C12*-D12</f>
        <v>-1575000</v>
      </c>
      <c r="I9" s="5"/>
      <c r="J9" s="25"/>
      <c r="K9" s="26" t="s">
        <v>34</v>
      </c>
      <c r="L9" s="19" t="s">
        <v>35</v>
      </c>
      <c r="M9" s="20">
        <v>60</v>
      </c>
      <c r="N9" s="21" t="s">
        <v>12</v>
      </c>
      <c r="O9" s="22" t="s">
        <v>36</v>
      </c>
      <c r="P9" s="23"/>
      <c r="Q9" s="27">
        <f>M12*N12</f>
        <v>1680000</v>
      </c>
    </row>
    <row r="10" spans="1:17" x14ac:dyDescent="0.25">
      <c r="A10" s="28" t="s">
        <v>15</v>
      </c>
      <c r="B10" s="19"/>
      <c r="C10" s="19"/>
      <c r="D10" s="23"/>
      <c r="E10" s="21"/>
      <c r="F10" s="29"/>
      <c r="G10" s="29"/>
      <c r="H10" s="24"/>
      <c r="I10" s="5"/>
      <c r="J10" s="30" t="s">
        <v>16</v>
      </c>
      <c r="K10" s="31"/>
      <c r="L10" s="31"/>
      <c r="M10" s="32"/>
      <c r="N10" s="31"/>
      <c r="O10" s="31"/>
      <c r="P10" s="33"/>
      <c r="Q10" s="34">
        <f>Q9+H9+G10</f>
        <v>105000</v>
      </c>
    </row>
    <row r="11" spans="1:17" x14ac:dyDescent="0.25">
      <c r="A11" s="74" t="s">
        <v>17</v>
      </c>
      <c r="B11" s="36" t="s">
        <v>18</v>
      </c>
      <c r="C11" s="36" t="s">
        <v>19</v>
      </c>
      <c r="D11" s="37" t="s">
        <v>20</v>
      </c>
      <c r="E11" s="37" t="s">
        <v>37</v>
      </c>
      <c r="F11" s="37" t="s">
        <v>22</v>
      </c>
      <c r="G11" s="37" t="s">
        <v>23</v>
      </c>
      <c r="H11" s="38"/>
      <c r="I11" s="5"/>
      <c r="J11" s="75" t="s">
        <v>17</v>
      </c>
      <c r="K11" s="76"/>
      <c r="L11" s="41" t="s">
        <v>24</v>
      </c>
      <c r="M11" s="42" t="s">
        <v>19</v>
      </c>
      <c r="N11" s="43" t="s">
        <v>20</v>
      </c>
      <c r="O11" s="44" t="s">
        <v>21</v>
      </c>
      <c r="P11" s="45"/>
      <c r="Q11" s="46"/>
    </row>
    <row r="12" spans="1:17" x14ac:dyDescent="0.25">
      <c r="A12" s="77"/>
      <c r="B12" s="15" t="s">
        <v>25</v>
      </c>
      <c r="C12" s="15">
        <v>10500</v>
      </c>
      <c r="D12" s="47">
        <v>150</v>
      </c>
      <c r="E12" s="15" t="s">
        <v>26</v>
      </c>
      <c r="F12" s="47" t="s">
        <v>27</v>
      </c>
      <c r="G12" s="14">
        <v>41671</v>
      </c>
      <c r="H12" s="38"/>
      <c r="I12" s="5"/>
      <c r="J12" s="78"/>
      <c r="K12" s="76"/>
      <c r="L12" s="48" t="str">
        <f>B12</f>
        <v xml:space="preserve">PHO </v>
      </c>
      <c r="M12" s="49">
        <v>10500</v>
      </c>
      <c r="N12" s="50">
        <v>160</v>
      </c>
      <c r="O12" s="51" t="s">
        <v>26</v>
      </c>
      <c r="P12" s="52"/>
      <c r="Q12" s="46"/>
    </row>
    <row r="13" spans="1:17" x14ac:dyDescent="0.25">
      <c r="A13" s="54" t="s">
        <v>28</v>
      </c>
      <c r="B13" s="55" t="s">
        <v>43</v>
      </c>
      <c r="C13" s="56"/>
      <c r="D13" s="56"/>
      <c r="E13" s="57"/>
      <c r="F13" s="58" t="s">
        <v>30</v>
      </c>
      <c r="G13" s="57"/>
      <c r="H13" s="59"/>
      <c r="I13" s="5"/>
      <c r="J13" s="60" t="s">
        <v>46</v>
      </c>
      <c r="K13" s="61"/>
      <c r="L13" s="62"/>
      <c r="M13" s="62"/>
      <c r="N13" s="62"/>
      <c r="O13" s="63"/>
      <c r="P13" s="64"/>
      <c r="Q13" s="65"/>
    </row>
    <row r="14" spans="1:17" ht="4.5" customHeight="1" x14ac:dyDescent="0.25">
      <c r="A14" s="66"/>
      <c r="B14" s="67"/>
      <c r="C14" s="67"/>
      <c r="D14" s="67"/>
      <c r="E14" s="67"/>
      <c r="F14" s="67"/>
      <c r="G14" s="67"/>
      <c r="H14" s="67"/>
      <c r="I14" s="67"/>
      <c r="J14" s="67"/>
      <c r="K14" s="68"/>
      <c r="L14" s="69"/>
      <c r="M14" s="69"/>
      <c r="N14" s="69"/>
      <c r="O14" s="70"/>
      <c r="P14" s="71"/>
      <c r="Q14" s="72"/>
    </row>
    <row r="15" spans="1:17" x14ac:dyDescent="0.25">
      <c r="A15" s="73"/>
      <c r="B15" s="18" t="s">
        <v>10</v>
      </c>
      <c r="C15" s="19" t="s">
        <v>32</v>
      </c>
      <c r="D15" s="20">
        <v>45</v>
      </c>
      <c r="E15" s="21" t="s">
        <v>39</v>
      </c>
      <c r="F15" s="22">
        <v>41710</v>
      </c>
      <c r="G15" s="23"/>
      <c r="H15" s="24">
        <f>C18*-D18</f>
        <v>-1000000</v>
      </c>
      <c r="I15" s="5"/>
      <c r="J15" s="25"/>
      <c r="K15" s="26" t="s">
        <v>13</v>
      </c>
      <c r="L15" s="19" t="s">
        <v>40</v>
      </c>
      <c r="M15" s="20">
        <v>60</v>
      </c>
      <c r="N15" s="21" t="s">
        <v>39</v>
      </c>
      <c r="O15" s="22" t="s">
        <v>36</v>
      </c>
      <c r="P15" s="23"/>
      <c r="Q15" s="27">
        <f>M18*N18</f>
        <v>625000</v>
      </c>
    </row>
    <row r="16" spans="1:17" x14ac:dyDescent="0.25">
      <c r="A16" s="28" t="s">
        <v>15</v>
      </c>
      <c r="B16" s="19"/>
      <c r="C16" s="19"/>
      <c r="D16" s="23"/>
      <c r="E16" s="21"/>
      <c r="F16" s="29"/>
      <c r="G16" s="29"/>
      <c r="H16" s="24"/>
      <c r="I16" s="5"/>
      <c r="J16" s="30" t="s">
        <v>16</v>
      </c>
      <c r="K16" s="31"/>
      <c r="L16" s="31"/>
      <c r="M16" s="32"/>
      <c r="N16" s="31"/>
      <c r="O16" s="31"/>
      <c r="P16" s="33"/>
      <c r="Q16" s="34">
        <f>Q15+Q20+H15+G16</f>
        <v>250000</v>
      </c>
    </row>
    <row r="17" spans="1:17" x14ac:dyDescent="0.25">
      <c r="A17" s="35" t="s">
        <v>17</v>
      </c>
      <c r="B17" s="36" t="s">
        <v>18</v>
      </c>
      <c r="C17" s="36" t="s">
        <v>19</v>
      </c>
      <c r="D17" s="37" t="s">
        <v>20</v>
      </c>
      <c r="E17" s="37" t="s">
        <v>37</v>
      </c>
      <c r="F17" s="37" t="s">
        <v>22</v>
      </c>
      <c r="G17" s="37" t="s">
        <v>23</v>
      </c>
      <c r="H17" s="24"/>
      <c r="I17" s="5"/>
      <c r="J17" s="39" t="s">
        <v>17</v>
      </c>
      <c r="K17" s="76"/>
      <c r="L17" s="41" t="s">
        <v>24</v>
      </c>
      <c r="M17" s="42" t="s">
        <v>19</v>
      </c>
      <c r="N17" s="43" t="s">
        <v>20</v>
      </c>
      <c r="O17" s="44" t="s">
        <v>21</v>
      </c>
      <c r="P17" s="45"/>
      <c r="Q17" s="46"/>
    </row>
    <row r="18" spans="1:17" x14ac:dyDescent="0.25">
      <c r="A18" s="35"/>
      <c r="B18" s="15" t="s">
        <v>44</v>
      </c>
      <c r="C18" s="15">
        <v>5000</v>
      </c>
      <c r="D18" s="47">
        <v>200</v>
      </c>
      <c r="E18" s="15" t="s">
        <v>26</v>
      </c>
      <c r="F18" s="47" t="s">
        <v>27</v>
      </c>
      <c r="G18" s="14">
        <v>41680</v>
      </c>
      <c r="H18" s="38"/>
      <c r="I18" s="5"/>
      <c r="J18" s="39"/>
      <c r="K18" s="76"/>
      <c r="L18" s="48" t="str">
        <f>B18</f>
        <v>SOL</v>
      </c>
      <c r="M18" s="49">
        <v>2500</v>
      </c>
      <c r="N18" s="50">
        <v>250</v>
      </c>
      <c r="O18" s="51" t="s">
        <v>26</v>
      </c>
      <c r="P18" s="52"/>
      <c r="Q18" s="46"/>
    </row>
    <row r="19" spans="1:17" x14ac:dyDescent="0.25">
      <c r="A19" s="54" t="s">
        <v>28</v>
      </c>
      <c r="B19" s="55" t="s">
        <v>38</v>
      </c>
      <c r="C19" s="56"/>
      <c r="D19" s="56"/>
      <c r="E19" s="57"/>
      <c r="F19" s="58" t="s">
        <v>30</v>
      </c>
      <c r="G19" s="57"/>
      <c r="H19" s="59"/>
      <c r="I19" s="5"/>
      <c r="J19" s="60" t="s">
        <v>46</v>
      </c>
      <c r="K19" s="61"/>
      <c r="L19" s="62"/>
      <c r="M19" s="62"/>
      <c r="N19" s="62"/>
      <c r="O19" s="63"/>
      <c r="P19" s="64"/>
      <c r="Q19" s="65"/>
    </row>
    <row r="20" spans="1:17" x14ac:dyDescent="0.25">
      <c r="A20" s="28"/>
      <c r="B20" s="79"/>
      <c r="C20" s="80"/>
      <c r="D20" s="80"/>
      <c r="E20" s="81"/>
      <c r="F20" s="52"/>
      <c r="G20" s="81"/>
      <c r="H20" s="38"/>
      <c r="I20" s="5"/>
      <c r="J20" s="25"/>
      <c r="K20" s="26" t="s">
        <v>41</v>
      </c>
      <c r="L20" s="19" t="s">
        <v>40</v>
      </c>
      <c r="M20" s="20">
        <v>60</v>
      </c>
      <c r="N20" s="21" t="s">
        <v>33</v>
      </c>
      <c r="O20" s="22">
        <v>41707</v>
      </c>
      <c r="P20" s="23"/>
      <c r="Q20" s="27">
        <f>M23*N23</f>
        <v>625000</v>
      </c>
    </row>
    <row r="21" spans="1:17" x14ac:dyDescent="0.25">
      <c r="A21" s="28"/>
      <c r="B21" s="79"/>
      <c r="C21" s="80"/>
      <c r="D21" s="80"/>
      <c r="E21" s="81"/>
      <c r="F21" s="52"/>
      <c r="G21" s="81"/>
      <c r="H21" s="38"/>
      <c r="I21" s="5"/>
      <c r="J21" s="30" t="s">
        <v>16</v>
      </c>
      <c r="K21" s="31"/>
      <c r="L21" s="31"/>
      <c r="M21" s="32"/>
      <c r="N21" s="31"/>
      <c r="O21" s="31"/>
      <c r="P21" s="33"/>
      <c r="Q21" s="34"/>
    </row>
    <row r="22" spans="1:17" x14ac:dyDescent="0.25">
      <c r="A22" s="28"/>
      <c r="B22" s="79"/>
      <c r="C22" s="80"/>
      <c r="D22" s="80"/>
      <c r="E22" s="81"/>
      <c r="F22" s="52"/>
      <c r="G22" s="81"/>
      <c r="H22" s="38"/>
      <c r="I22" s="5"/>
      <c r="J22" s="39" t="s">
        <v>17</v>
      </c>
      <c r="K22" s="76"/>
      <c r="L22" s="41" t="s">
        <v>24</v>
      </c>
      <c r="M22" s="42" t="s">
        <v>19</v>
      </c>
      <c r="N22" s="43" t="s">
        <v>20</v>
      </c>
      <c r="O22" s="44" t="s">
        <v>21</v>
      </c>
      <c r="P22" s="45"/>
      <c r="Q22" s="46"/>
    </row>
    <row r="23" spans="1:17" x14ac:dyDescent="0.25">
      <c r="A23" s="28"/>
      <c r="B23" s="79"/>
      <c r="C23" s="80"/>
      <c r="D23" s="80"/>
      <c r="E23" s="81"/>
      <c r="F23" s="52"/>
      <c r="G23" s="81"/>
      <c r="H23" s="38"/>
      <c r="I23" s="5"/>
      <c r="J23" s="39"/>
      <c r="K23" s="76"/>
      <c r="L23" s="48" t="str">
        <f>L18</f>
        <v>SOL</v>
      </c>
      <c r="M23" s="49">
        <v>2500</v>
      </c>
      <c r="N23" s="50">
        <v>250</v>
      </c>
      <c r="O23" s="51" t="s">
        <v>26</v>
      </c>
      <c r="P23" s="52"/>
      <c r="Q23" s="46"/>
    </row>
    <row r="24" spans="1:17" x14ac:dyDescent="0.25">
      <c r="A24" s="28"/>
      <c r="B24" s="79"/>
      <c r="C24" s="80"/>
      <c r="D24" s="80"/>
      <c r="E24" s="81"/>
      <c r="F24" s="52"/>
      <c r="G24" s="81"/>
      <c r="H24" s="38"/>
      <c r="I24" s="5"/>
      <c r="J24" s="60" t="s">
        <v>46</v>
      </c>
      <c r="K24" s="61"/>
      <c r="L24" s="62"/>
      <c r="M24" s="62"/>
      <c r="N24" s="62"/>
      <c r="O24" s="63"/>
      <c r="P24" s="64"/>
      <c r="Q24" s="65"/>
    </row>
    <row r="25" spans="1:17" ht="4.5" customHeight="1" x14ac:dyDescent="0.25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8"/>
      <c r="L25" s="69"/>
      <c r="M25" s="69"/>
      <c r="N25" s="69"/>
      <c r="O25" s="70"/>
      <c r="P25" s="71"/>
      <c r="Q25" s="72"/>
    </row>
    <row r="26" spans="1:17" x14ac:dyDescent="0.25">
      <c r="A26" s="73"/>
      <c r="B26" s="18" t="s">
        <v>59</v>
      </c>
      <c r="C26" s="19" t="s">
        <v>32</v>
      </c>
      <c r="D26" s="20">
        <v>0</v>
      </c>
      <c r="E26" s="21" t="s">
        <v>68</v>
      </c>
      <c r="F26" s="22">
        <v>41702</v>
      </c>
      <c r="G26" s="23"/>
      <c r="H26" s="24">
        <v>-456000</v>
      </c>
      <c r="I26" s="5"/>
      <c r="J26" s="25"/>
      <c r="K26" s="26" t="s">
        <v>64</v>
      </c>
      <c r="L26" s="19" t="s">
        <v>35</v>
      </c>
      <c r="M26" s="20">
        <v>60</v>
      </c>
      <c r="N26" s="21" t="s">
        <v>66</v>
      </c>
      <c r="O26" s="22" t="s">
        <v>36</v>
      </c>
      <c r="P26" s="23"/>
      <c r="Q26" s="27">
        <v>562500</v>
      </c>
    </row>
    <row r="27" spans="1:17" x14ac:dyDescent="0.25">
      <c r="A27" s="28" t="s">
        <v>15</v>
      </c>
      <c r="B27" s="19"/>
      <c r="C27" s="19"/>
      <c r="D27" s="23"/>
      <c r="E27" s="21"/>
      <c r="F27" s="29"/>
      <c r="G27" s="29"/>
      <c r="H27" s="24"/>
      <c r="I27" s="5"/>
      <c r="J27" s="30" t="s">
        <v>16</v>
      </c>
      <c r="K27" s="31"/>
      <c r="L27" s="31"/>
      <c r="M27" s="32"/>
      <c r="N27" s="31"/>
      <c r="O27" s="31"/>
      <c r="P27" s="33"/>
      <c r="Q27" s="34">
        <f>Q26+H26+G27</f>
        <v>106500</v>
      </c>
    </row>
    <row r="28" spans="1:17" x14ac:dyDescent="0.25">
      <c r="A28" s="74" t="s">
        <v>17</v>
      </c>
      <c r="B28" s="36" t="s">
        <v>18</v>
      </c>
      <c r="C28" s="36" t="s">
        <v>19</v>
      </c>
      <c r="D28" s="37" t="s">
        <v>20</v>
      </c>
      <c r="E28" s="37" t="s">
        <v>37</v>
      </c>
      <c r="F28" s="37" t="s">
        <v>22</v>
      </c>
      <c r="G28" s="37" t="s">
        <v>23</v>
      </c>
      <c r="H28" s="38"/>
      <c r="I28" s="5"/>
      <c r="J28" s="75" t="s">
        <v>17</v>
      </c>
      <c r="K28" s="76"/>
      <c r="L28" s="41" t="s">
        <v>24</v>
      </c>
      <c r="M28" s="42" t="s">
        <v>19</v>
      </c>
      <c r="N28" s="43" t="s">
        <v>20</v>
      </c>
      <c r="O28" s="44" t="s">
        <v>21</v>
      </c>
      <c r="P28" s="45"/>
      <c r="Q28" s="46"/>
    </row>
    <row r="29" spans="1:17" x14ac:dyDescent="0.25">
      <c r="A29" s="77"/>
      <c r="B29" s="15" t="s">
        <v>25</v>
      </c>
      <c r="C29" s="15">
        <v>10500</v>
      </c>
      <c r="D29" s="47">
        <v>150</v>
      </c>
      <c r="E29" s="15" t="s">
        <v>26</v>
      </c>
      <c r="F29" s="47" t="s">
        <v>27</v>
      </c>
      <c r="G29" s="14">
        <v>41671</v>
      </c>
      <c r="H29" s="38"/>
      <c r="I29" s="5"/>
      <c r="J29" s="78"/>
      <c r="K29" s="76"/>
      <c r="L29" s="48" t="str">
        <f>B29</f>
        <v xml:space="preserve">PHO </v>
      </c>
      <c r="M29" s="49">
        <v>10500</v>
      </c>
      <c r="N29" s="50">
        <v>160</v>
      </c>
      <c r="O29" s="51" t="s">
        <v>26</v>
      </c>
      <c r="P29" s="52"/>
      <c r="Q29" s="46"/>
    </row>
    <row r="30" spans="1:17" x14ac:dyDescent="0.25">
      <c r="A30" s="54" t="s">
        <v>28</v>
      </c>
      <c r="B30" s="55" t="s">
        <v>55</v>
      </c>
      <c r="C30" s="56"/>
      <c r="D30" s="56"/>
      <c r="E30" s="57"/>
      <c r="F30" s="58" t="s">
        <v>30</v>
      </c>
      <c r="G30" s="57"/>
      <c r="H30" s="59"/>
      <c r="I30" s="5"/>
      <c r="J30" s="60" t="s">
        <v>46</v>
      </c>
      <c r="K30" s="61"/>
      <c r="L30" s="62"/>
      <c r="M30" s="62"/>
      <c r="N30" s="62"/>
      <c r="O30" s="63"/>
      <c r="P30" s="64"/>
      <c r="Q30" s="65"/>
    </row>
    <row r="31" spans="1:17" ht="4.5" customHeight="1" x14ac:dyDescent="0.25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8"/>
      <c r="L31" s="69"/>
      <c r="M31" s="69"/>
      <c r="N31" s="69"/>
      <c r="O31" s="70"/>
      <c r="P31" s="71"/>
      <c r="Q31" s="72"/>
    </row>
    <row r="32" spans="1:17" x14ac:dyDescent="0.25">
      <c r="A32" s="73"/>
      <c r="B32" s="18" t="s">
        <v>60</v>
      </c>
      <c r="C32" s="19" t="s">
        <v>32</v>
      </c>
      <c r="D32" s="20">
        <v>0</v>
      </c>
      <c r="E32" s="21" t="s">
        <v>67</v>
      </c>
      <c r="F32" s="22">
        <v>41702</v>
      </c>
      <c r="G32" s="23"/>
      <c r="H32" s="24">
        <v>-780556</v>
      </c>
      <c r="I32" s="5"/>
      <c r="J32" s="25"/>
      <c r="K32" s="26" t="s">
        <v>65</v>
      </c>
      <c r="L32" s="19" t="s">
        <v>35</v>
      </c>
      <c r="M32" s="20">
        <v>60</v>
      </c>
      <c r="N32" s="21" t="s">
        <v>67</v>
      </c>
      <c r="O32" s="22" t="s">
        <v>36</v>
      </c>
      <c r="P32" s="23"/>
      <c r="Q32" s="27">
        <v>795625</v>
      </c>
    </row>
    <row r="33" spans="1:17" x14ac:dyDescent="0.25">
      <c r="A33" s="28" t="s">
        <v>15</v>
      </c>
      <c r="B33" s="19"/>
      <c r="C33" s="19"/>
      <c r="D33" s="23"/>
      <c r="E33" s="21"/>
      <c r="F33" s="29"/>
      <c r="G33" s="29"/>
      <c r="H33" s="24"/>
      <c r="I33" s="5"/>
      <c r="J33" s="30" t="s">
        <v>16</v>
      </c>
      <c r="K33" s="31"/>
      <c r="L33" s="31"/>
      <c r="M33" s="32"/>
      <c r="N33" s="31"/>
      <c r="O33" s="31"/>
      <c r="P33" s="33"/>
      <c r="Q33" s="34">
        <f>Q32+H32+G33</f>
        <v>15069</v>
      </c>
    </row>
    <row r="34" spans="1:17" x14ac:dyDescent="0.25">
      <c r="A34" s="74" t="s">
        <v>17</v>
      </c>
      <c r="B34" s="36" t="s">
        <v>18</v>
      </c>
      <c r="C34" s="36" t="s">
        <v>19</v>
      </c>
      <c r="D34" s="37" t="s">
        <v>20</v>
      </c>
      <c r="E34" s="37" t="s">
        <v>37</v>
      </c>
      <c r="F34" s="37" t="s">
        <v>22</v>
      </c>
      <c r="G34" s="37" t="s">
        <v>23</v>
      </c>
      <c r="H34" s="38"/>
      <c r="I34" s="5"/>
      <c r="J34" s="75" t="s">
        <v>17</v>
      </c>
      <c r="K34" s="76"/>
      <c r="L34" s="41" t="s">
        <v>24</v>
      </c>
      <c r="M34" s="42" t="s">
        <v>19</v>
      </c>
      <c r="N34" s="43" t="s">
        <v>20</v>
      </c>
      <c r="O34" s="44" t="s">
        <v>21</v>
      </c>
      <c r="P34" s="45"/>
      <c r="Q34" s="46"/>
    </row>
    <row r="35" spans="1:17" x14ac:dyDescent="0.25">
      <c r="A35" s="77"/>
      <c r="B35" s="15" t="s">
        <v>25</v>
      </c>
      <c r="C35" s="15">
        <v>10500</v>
      </c>
      <c r="D35" s="47">
        <v>150</v>
      </c>
      <c r="E35" s="15" t="s">
        <v>26</v>
      </c>
      <c r="F35" s="47" t="s">
        <v>27</v>
      </c>
      <c r="G35" s="14">
        <v>41671</v>
      </c>
      <c r="H35" s="38"/>
      <c r="I35" s="5"/>
      <c r="J35" s="78"/>
      <c r="K35" s="76"/>
      <c r="L35" s="48" t="str">
        <f>B35</f>
        <v xml:space="preserve">PHO </v>
      </c>
      <c r="M35" s="49">
        <v>10500</v>
      </c>
      <c r="N35" s="50">
        <v>160</v>
      </c>
      <c r="O35" s="51" t="s">
        <v>26</v>
      </c>
      <c r="P35" s="52"/>
      <c r="Q35" s="46"/>
    </row>
    <row r="36" spans="1:17" x14ac:dyDescent="0.25">
      <c r="A36" s="54" t="s">
        <v>28</v>
      </c>
      <c r="B36" s="55" t="s">
        <v>56</v>
      </c>
      <c r="C36" s="56"/>
      <c r="D36" s="56"/>
      <c r="E36" s="57"/>
      <c r="F36" s="58" t="s">
        <v>30</v>
      </c>
      <c r="G36" s="57"/>
      <c r="H36" s="59"/>
      <c r="I36" s="5"/>
      <c r="J36" s="60" t="s">
        <v>46</v>
      </c>
      <c r="K36" s="61"/>
      <c r="L36" s="62"/>
      <c r="M36" s="62"/>
      <c r="N36" s="62"/>
      <c r="O36" s="63"/>
      <c r="P36" s="64"/>
      <c r="Q36" s="65"/>
    </row>
    <row r="37" spans="1:17" ht="4.5" customHeight="1" x14ac:dyDescent="0.25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8"/>
      <c r="L37" s="69"/>
      <c r="M37" s="69"/>
      <c r="N37" s="69"/>
      <c r="O37" s="70"/>
      <c r="P37" s="71"/>
      <c r="Q37" s="72"/>
    </row>
    <row r="38" spans="1:17" x14ac:dyDescent="0.25">
      <c r="A38" s="73"/>
      <c r="B38" s="18" t="s">
        <v>31</v>
      </c>
      <c r="C38" s="19" t="s">
        <v>32</v>
      </c>
      <c r="D38" s="20">
        <v>0</v>
      </c>
      <c r="E38" s="21" t="s">
        <v>69</v>
      </c>
      <c r="F38" s="22">
        <v>41702</v>
      </c>
      <c r="G38" s="23"/>
      <c r="H38" s="24">
        <v>-789015</v>
      </c>
      <c r="I38" s="5"/>
      <c r="J38" s="25"/>
      <c r="K38" s="26" t="s">
        <v>34</v>
      </c>
      <c r="L38" s="19" t="s">
        <v>35</v>
      </c>
      <c r="M38" s="20">
        <v>60</v>
      </c>
      <c r="N38" s="21" t="s">
        <v>12</v>
      </c>
      <c r="O38" s="22" t="s">
        <v>36</v>
      </c>
      <c r="P38" s="23"/>
      <c r="Q38" s="27">
        <v>801256</v>
      </c>
    </row>
    <row r="39" spans="1:17" x14ac:dyDescent="0.25">
      <c r="A39" s="28" t="s">
        <v>15</v>
      </c>
      <c r="B39" s="19"/>
      <c r="C39" s="19"/>
      <c r="D39" s="23"/>
      <c r="E39" s="21"/>
      <c r="F39" s="29"/>
      <c r="G39" s="29"/>
      <c r="H39" s="24"/>
      <c r="I39" s="5"/>
      <c r="J39" s="30" t="s">
        <v>16</v>
      </c>
      <c r="K39" s="31"/>
      <c r="L39" s="31"/>
      <c r="M39" s="32"/>
      <c r="N39" s="31"/>
      <c r="O39" s="31"/>
      <c r="P39" s="33"/>
      <c r="Q39" s="34">
        <f>Q38+H38+G39</f>
        <v>12241</v>
      </c>
    </row>
    <row r="40" spans="1:17" x14ac:dyDescent="0.25">
      <c r="A40" s="74" t="s">
        <v>17</v>
      </c>
      <c r="B40" s="36" t="s">
        <v>18</v>
      </c>
      <c r="C40" s="36" t="s">
        <v>19</v>
      </c>
      <c r="D40" s="37" t="s">
        <v>20</v>
      </c>
      <c r="E40" s="37" t="s">
        <v>37</v>
      </c>
      <c r="F40" s="37" t="s">
        <v>22</v>
      </c>
      <c r="G40" s="37" t="s">
        <v>23</v>
      </c>
      <c r="H40" s="38"/>
      <c r="I40" s="5"/>
      <c r="J40" s="75" t="s">
        <v>17</v>
      </c>
      <c r="K40" s="76"/>
      <c r="L40" s="41" t="s">
        <v>24</v>
      </c>
      <c r="M40" s="42" t="s">
        <v>19</v>
      </c>
      <c r="N40" s="43" t="s">
        <v>20</v>
      </c>
      <c r="O40" s="44" t="s">
        <v>21</v>
      </c>
      <c r="P40" s="45"/>
      <c r="Q40" s="46"/>
    </row>
    <row r="41" spans="1:17" x14ac:dyDescent="0.25">
      <c r="A41" s="77"/>
      <c r="B41" s="15" t="s">
        <v>25</v>
      </c>
      <c r="C41" s="15">
        <v>10500</v>
      </c>
      <c r="D41" s="47">
        <v>150</v>
      </c>
      <c r="E41" s="15" t="s">
        <v>26</v>
      </c>
      <c r="F41" s="47" t="s">
        <v>27</v>
      </c>
      <c r="G41" s="14">
        <v>41671</v>
      </c>
      <c r="H41" s="38"/>
      <c r="I41" s="5"/>
      <c r="J41" s="78"/>
      <c r="K41" s="76"/>
      <c r="L41" s="48" t="str">
        <f>B41</f>
        <v xml:space="preserve">PHO </v>
      </c>
      <c r="M41" s="49">
        <v>10500</v>
      </c>
      <c r="N41" s="50">
        <v>160</v>
      </c>
      <c r="O41" s="51" t="s">
        <v>26</v>
      </c>
      <c r="P41" s="52"/>
      <c r="Q41" s="46"/>
    </row>
    <row r="42" spans="1:17" x14ac:dyDescent="0.25">
      <c r="A42" s="54" t="s">
        <v>28</v>
      </c>
      <c r="B42" s="55" t="s">
        <v>57</v>
      </c>
      <c r="C42" s="56"/>
      <c r="D42" s="56"/>
      <c r="E42" s="57"/>
      <c r="F42" s="58" t="s">
        <v>30</v>
      </c>
      <c r="G42" s="57"/>
      <c r="H42" s="59"/>
      <c r="I42" s="5"/>
      <c r="J42" s="60" t="s">
        <v>46</v>
      </c>
      <c r="K42" s="61"/>
      <c r="L42" s="62"/>
      <c r="M42" s="62"/>
      <c r="N42" s="62"/>
      <c r="O42" s="63"/>
      <c r="P42" s="64"/>
      <c r="Q42" s="65"/>
    </row>
    <row r="43" spans="1:17" ht="4.5" customHeight="1" x14ac:dyDescent="0.25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8"/>
      <c r="L43" s="69"/>
      <c r="M43" s="69"/>
      <c r="N43" s="69"/>
      <c r="O43" s="70"/>
      <c r="P43" s="71"/>
      <c r="Q43" s="72"/>
    </row>
    <row r="44" spans="1:17" x14ac:dyDescent="0.25">
      <c r="A44" s="73"/>
      <c r="B44" s="18" t="s">
        <v>60</v>
      </c>
      <c r="C44" s="19" t="s">
        <v>32</v>
      </c>
      <c r="D44" s="20">
        <v>0</v>
      </c>
      <c r="E44" s="21" t="s">
        <v>33</v>
      </c>
      <c r="F44" s="22">
        <v>41702</v>
      </c>
      <c r="G44" s="23"/>
      <c r="H44" s="24">
        <v>-580563</v>
      </c>
      <c r="I44" s="5"/>
      <c r="J44" s="25"/>
      <c r="K44" s="26" t="s">
        <v>34</v>
      </c>
      <c r="L44" s="19" t="s">
        <v>35</v>
      </c>
      <c r="M44" s="20">
        <v>60</v>
      </c>
      <c r="N44" s="21" t="s">
        <v>12</v>
      </c>
      <c r="O44" s="22" t="s">
        <v>36</v>
      </c>
      <c r="P44" s="23"/>
      <c r="Q44" s="27">
        <v>685123</v>
      </c>
    </row>
    <row r="45" spans="1:17" x14ac:dyDescent="0.25">
      <c r="A45" s="28" t="s">
        <v>15</v>
      </c>
      <c r="B45" s="19"/>
      <c r="C45" s="19"/>
      <c r="D45" s="23"/>
      <c r="E45" s="21"/>
      <c r="F45" s="29"/>
      <c r="G45" s="29"/>
      <c r="H45" s="24"/>
      <c r="I45" s="5"/>
      <c r="J45" s="30" t="s">
        <v>16</v>
      </c>
      <c r="K45" s="31"/>
      <c r="L45" s="31"/>
      <c r="M45" s="32"/>
      <c r="N45" s="31"/>
      <c r="O45" s="31"/>
      <c r="P45" s="33"/>
      <c r="Q45" s="34">
        <f>Q44+H44+G45</f>
        <v>104560</v>
      </c>
    </row>
    <row r="46" spans="1:17" x14ac:dyDescent="0.25">
      <c r="A46" s="74" t="s">
        <v>17</v>
      </c>
      <c r="B46" s="36" t="s">
        <v>18</v>
      </c>
      <c r="C46" s="36" t="s">
        <v>19</v>
      </c>
      <c r="D46" s="37" t="s">
        <v>20</v>
      </c>
      <c r="E46" s="37" t="s">
        <v>37</v>
      </c>
      <c r="F46" s="37" t="s">
        <v>22</v>
      </c>
      <c r="G46" s="37" t="s">
        <v>23</v>
      </c>
      <c r="H46" s="38"/>
      <c r="I46" s="5"/>
      <c r="J46" s="75" t="s">
        <v>17</v>
      </c>
      <c r="K46" s="76"/>
      <c r="L46" s="41" t="s">
        <v>24</v>
      </c>
      <c r="M46" s="42" t="s">
        <v>19</v>
      </c>
      <c r="N46" s="43" t="s">
        <v>20</v>
      </c>
      <c r="O46" s="44" t="s">
        <v>21</v>
      </c>
      <c r="P46" s="45"/>
      <c r="Q46" s="46"/>
    </row>
    <row r="47" spans="1:17" x14ac:dyDescent="0.25">
      <c r="A47" s="77"/>
      <c r="B47" s="15" t="s">
        <v>25</v>
      </c>
      <c r="C47" s="15">
        <v>10500</v>
      </c>
      <c r="D47" s="47">
        <v>150</v>
      </c>
      <c r="E47" s="15" t="s">
        <v>26</v>
      </c>
      <c r="F47" s="47" t="s">
        <v>27</v>
      </c>
      <c r="G47" s="14">
        <v>41671</v>
      </c>
      <c r="H47" s="38"/>
      <c r="I47" s="5"/>
      <c r="J47" s="78"/>
      <c r="K47" s="76"/>
      <c r="L47" s="48" t="str">
        <f>B47</f>
        <v xml:space="preserve">PHO </v>
      </c>
      <c r="M47" s="49">
        <v>10500</v>
      </c>
      <c r="N47" s="50">
        <v>160</v>
      </c>
      <c r="O47" s="51" t="s">
        <v>26</v>
      </c>
      <c r="P47" s="52"/>
      <c r="Q47" s="46"/>
    </row>
    <row r="48" spans="1:17" x14ac:dyDescent="0.25">
      <c r="A48" s="54" t="s">
        <v>28</v>
      </c>
      <c r="B48" s="55" t="s">
        <v>58</v>
      </c>
      <c r="C48" s="56"/>
      <c r="D48" s="56"/>
      <c r="E48" s="57"/>
      <c r="F48" s="58" t="s">
        <v>30</v>
      </c>
      <c r="G48" s="57"/>
      <c r="H48" s="59"/>
      <c r="I48" s="5"/>
      <c r="J48" s="60" t="s">
        <v>46</v>
      </c>
      <c r="K48" s="61"/>
      <c r="L48" s="62"/>
      <c r="M48" s="62"/>
      <c r="N48" s="62"/>
      <c r="O48" s="63"/>
      <c r="P48" s="64"/>
      <c r="Q48" s="65"/>
    </row>
    <row r="49" spans="1:17" ht="4.5" customHeight="1" x14ac:dyDescent="0.25">
      <c r="A49" s="66"/>
      <c r="B49" s="67"/>
      <c r="C49" s="67"/>
      <c r="D49" s="67"/>
      <c r="E49" s="67"/>
      <c r="F49" s="67"/>
      <c r="G49" s="67"/>
      <c r="H49" s="67"/>
      <c r="I49" s="67"/>
      <c r="J49" s="67"/>
      <c r="K49" s="68"/>
      <c r="L49" s="69"/>
      <c r="M49" s="69"/>
      <c r="N49" s="69"/>
      <c r="O49" s="70"/>
      <c r="P49" s="71"/>
      <c r="Q49" s="72"/>
    </row>
    <row r="50" spans="1:17" x14ac:dyDescent="0.25">
      <c r="A50" s="73"/>
      <c r="B50" s="18" t="s">
        <v>31</v>
      </c>
      <c r="C50" s="19" t="s">
        <v>32</v>
      </c>
      <c r="D50" s="20">
        <v>0</v>
      </c>
      <c r="E50" s="21" t="s">
        <v>33</v>
      </c>
      <c r="F50" s="22">
        <v>41702</v>
      </c>
      <c r="G50" s="23"/>
      <c r="H50" s="24">
        <v>-89041</v>
      </c>
      <c r="I50" s="5"/>
      <c r="J50" s="25"/>
      <c r="K50" s="26" t="s">
        <v>34</v>
      </c>
      <c r="L50" s="19" t="s">
        <v>35</v>
      </c>
      <c r="M50" s="20">
        <v>60</v>
      </c>
      <c r="N50" s="21" t="s">
        <v>12</v>
      </c>
      <c r="O50" s="22" t="s">
        <v>36</v>
      </c>
      <c r="P50" s="23"/>
      <c r="Q50" s="27">
        <v>156230</v>
      </c>
    </row>
    <row r="51" spans="1:17" x14ac:dyDescent="0.25">
      <c r="A51" s="28" t="s">
        <v>15</v>
      </c>
      <c r="B51" s="19"/>
      <c r="C51" s="19"/>
      <c r="D51" s="23"/>
      <c r="E51" s="21"/>
      <c r="F51" s="29"/>
      <c r="G51" s="29"/>
      <c r="H51" s="24"/>
      <c r="I51" s="5"/>
      <c r="J51" s="30" t="s">
        <v>16</v>
      </c>
      <c r="K51" s="31"/>
      <c r="L51" s="31"/>
      <c r="M51" s="32"/>
      <c r="N51" s="31"/>
      <c r="O51" s="31"/>
      <c r="P51" s="33"/>
      <c r="Q51" s="34">
        <f>Q50+H50+G51</f>
        <v>67189</v>
      </c>
    </row>
    <row r="52" spans="1:17" x14ac:dyDescent="0.25">
      <c r="A52" s="74" t="s">
        <v>17</v>
      </c>
      <c r="B52" s="36" t="s">
        <v>18</v>
      </c>
      <c r="C52" s="36" t="s">
        <v>19</v>
      </c>
      <c r="D52" s="37" t="s">
        <v>20</v>
      </c>
      <c r="E52" s="37" t="s">
        <v>37</v>
      </c>
      <c r="F52" s="37" t="s">
        <v>22</v>
      </c>
      <c r="G52" s="37" t="s">
        <v>23</v>
      </c>
      <c r="H52" s="38"/>
      <c r="I52" s="5"/>
      <c r="J52" s="75" t="s">
        <v>17</v>
      </c>
      <c r="K52" s="76"/>
      <c r="L52" s="41" t="s">
        <v>24</v>
      </c>
      <c r="M52" s="42" t="s">
        <v>19</v>
      </c>
      <c r="N52" s="43" t="s">
        <v>20</v>
      </c>
      <c r="O52" s="44" t="s">
        <v>21</v>
      </c>
      <c r="P52" s="45"/>
      <c r="Q52" s="46"/>
    </row>
    <row r="53" spans="1:17" x14ac:dyDescent="0.25">
      <c r="A53" s="77"/>
      <c r="B53" s="15" t="s">
        <v>25</v>
      </c>
      <c r="C53" s="15">
        <v>10500</v>
      </c>
      <c r="D53" s="47">
        <v>150</v>
      </c>
      <c r="E53" s="15" t="s">
        <v>26</v>
      </c>
      <c r="F53" s="47" t="s">
        <v>27</v>
      </c>
      <c r="G53" s="14">
        <v>41671</v>
      </c>
      <c r="H53" s="38"/>
      <c r="I53" s="5"/>
      <c r="J53" s="78"/>
      <c r="K53" s="76"/>
      <c r="L53" s="48" t="str">
        <f>B53</f>
        <v xml:space="preserve">PHO </v>
      </c>
      <c r="M53" s="49">
        <v>10500</v>
      </c>
      <c r="N53" s="50">
        <v>160</v>
      </c>
      <c r="O53" s="51" t="s">
        <v>26</v>
      </c>
      <c r="P53" s="52"/>
      <c r="Q53" s="46"/>
    </row>
    <row r="54" spans="1:17" x14ac:dyDescent="0.25">
      <c r="A54" s="54" t="s">
        <v>28</v>
      </c>
      <c r="B54" s="55" t="s">
        <v>43</v>
      </c>
      <c r="C54" s="56"/>
      <c r="D54" s="56"/>
      <c r="E54" s="57"/>
      <c r="F54" s="58" t="s">
        <v>30</v>
      </c>
      <c r="G54" s="57"/>
      <c r="H54" s="59"/>
      <c r="I54" s="5"/>
      <c r="J54" s="60" t="s">
        <v>46</v>
      </c>
      <c r="K54" s="61"/>
      <c r="L54" s="62"/>
      <c r="M54" s="62"/>
      <c r="N54" s="62"/>
      <c r="O54" s="63"/>
      <c r="P54" s="64"/>
      <c r="Q54" s="65"/>
    </row>
    <row r="55" spans="1:17" ht="4.5" customHeight="1" x14ac:dyDescent="0.25">
      <c r="A55" s="66"/>
      <c r="B55" s="67"/>
      <c r="C55" s="67"/>
      <c r="D55" s="67"/>
      <c r="E55" s="67"/>
      <c r="F55" s="67"/>
      <c r="G55" s="67"/>
      <c r="H55" s="67"/>
      <c r="I55" s="67"/>
      <c r="J55" s="67"/>
      <c r="K55" s="68"/>
      <c r="L55" s="69"/>
      <c r="M55" s="69"/>
      <c r="N55" s="69"/>
      <c r="O55" s="70"/>
      <c r="P55" s="71"/>
      <c r="Q55" s="72"/>
    </row>
    <row r="56" spans="1:17" x14ac:dyDescent="0.25">
      <c r="A56" s="73"/>
      <c r="B56" s="18" t="s">
        <v>61</v>
      </c>
      <c r="C56" s="19" t="s">
        <v>32</v>
      </c>
      <c r="D56" s="20">
        <v>0</v>
      </c>
      <c r="E56" s="21" t="s">
        <v>33</v>
      </c>
      <c r="F56" s="22">
        <v>41702</v>
      </c>
      <c r="G56" s="23"/>
      <c r="H56" s="24">
        <v>-8965000</v>
      </c>
      <c r="I56" s="5"/>
      <c r="J56" s="25"/>
      <c r="K56" s="26" t="s">
        <v>34</v>
      </c>
      <c r="L56" s="19" t="s">
        <v>35</v>
      </c>
      <c r="M56" s="20">
        <v>60</v>
      </c>
      <c r="N56" s="21" t="s">
        <v>12</v>
      </c>
      <c r="O56" s="22" t="s">
        <v>36</v>
      </c>
      <c r="P56" s="23"/>
      <c r="Q56" s="27">
        <v>10560200</v>
      </c>
    </row>
    <row r="57" spans="1:17" x14ac:dyDescent="0.25">
      <c r="A57" s="28" t="s">
        <v>15</v>
      </c>
      <c r="B57" s="19"/>
      <c r="C57" s="19"/>
      <c r="D57" s="23"/>
      <c r="E57" s="21"/>
      <c r="F57" s="29"/>
      <c r="G57" s="29"/>
      <c r="H57" s="24"/>
      <c r="I57" s="5"/>
      <c r="J57" s="30" t="s">
        <v>16</v>
      </c>
      <c r="K57" s="31"/>
      <c r="L57" s="31"/>
      <c r="M57" s="32"/>
      <c r="N57" s="31"/>
      <c r="O57" s="31"/>
      <c r="P57" s="33"/>
      <c r="Q57" s="34">
        <f>Q56+H56+G57</f>
        <v>1595200</v>
      </c>
    </row>
    <row r="58" spans="1:17" x14ac:dyDescent="0.25">
      <c r="A58" s="74" t="s">
        <v>17</v>
      </c>
      <c r="B58" s="36" t="s">
        <v>18</v>
      </c>
      <c r="C58" s="36" t="s">
        <v>19</v>
      </c>
      <c r="D58" s="37" t="s">
        <v>20</v>
      </c>
      <c r="E58" s="37" t="s">
        <v>37</v>
      </c>
      <c r="F58" s="37" t="s">
        <v>22</v>
      </c>
      <c r="G58" s="37" t="s">
        <v>23</v>
      </c>
      <c r="H58" s="38"/>
      <c r="I58" s="5"/>
      <c r="J58" s="75" t="s">
        <v>17</v>
      </c>
      <c r="K58" s="76"/>
      <c r="L58" s="41" t="s">
        <v>24</v>
      </c>
      <c r="M58" s="42" t="s">
        <v>19</v>
      </c>
      <c r="N58" s="43" t="s">
        <v>20</v>
      </c>
      <c r="O58" s="44" t="s">
        <v>21</v>
      </c>
      <c r="P58" s="45"/>
      <c r="Q58" s="46"/>
    </row>
    <row r="59" spans="1:17" x14ac:dyDescent="0.25">
      <c r="A59" s="77"/>
      <c r="B59" s="15" t="s">
        <v>25</v>
      </c>
      <c r="C59" s="15">
        <v>10500</v>
      </c>
      <c r="D59" s="47">
        <v>150</v>
      </c>
      <c r="E59" s="15" t="s">
        <v>26</v>
      </c>
      <c r="F59" s="47" t="s">
        <v>27</v>
      </c>
      <c r="G59" s="14">
        <v>41671</v>
      </c>
      <c r="H59" s="38"/>
      <c r="I59" s="5"/>
      <c r="J59" s="78"/>
      <c r="K59" s="76"/>
      <c r="L59" s="48" t="str">
        <f>B59</f>
        <v xml:space="preserve">PHO </v>
      </c>
      <c r="M59" s="49">
        <v>10500</v>
      </c>
      <c r="N59" s="50">
        <v>160</v>
      </c>
      <c r="O59" s="51" t="s">
        <v>26</v>
      </c>
      <c r="P59" s="52"/>
      <c r="Q59" s="46"/>
    </row>
    <row r="60" spans="1:17" x14ac:dyDescent="0.25">
      <c r="A60" s="54" t="s">
        <v>28</v>
      </c>
      <c r="B60" s="55" t="s">
        <v>43</v>
      </c>
      <c r="C60" s="56"/>
      <c r="D60" s="56"/>
      <c r="E60" s="57"/>
      <c r="F60" s="58" t="s">
        <v>30</v>
      </c>
      <c r="G60" s="57"/>
      <c r="H60" s="59"/>
      <c r="I60" s="5"/>
      <c r="J60" s="60" t="s">
        <v>46</v>
      </c>
      <c r="K60" s="61"/>
      <c r="L60" s="62"/>
      <c r="M60" s="62"/>
      <c r="N60" s="62"/>
      <c r="O60" s="63"/>
      <c r="P60" s="64"/>
      <c r="Q60" s="65"/>
    </row>
    <row r="61" spans="1:17" ht="4.5" customHeight="1" x14ac:dyDescent="0.25">
      <c r="A61" s="66"/>
      <c r="B61" s="67"/>
      <c r="C61" s="67"/>
      <c r="D61" s="67"/>
      <c r="E61" s="67"/>
      <c r="F61" s="67"/>
      <c r="G61" s="67"/>
      <c r="H61" s="67"/>
      <c r="I61" s="67"/>
      <c r="J61" s="67"/>
      <c r="K61" s="68"/>
      <c r="L61" s="69"/>
      <c r="M61" s="69"/>
      <c r="N61" s="69"/>
      <c r="O61" s="70"/>
      <c r="P61" s="71"/>
      <c r="Q61" s="72"/>
    </row>
    <row r="62" spans="1:17" x14ac:dyDescent="0.25">
      <c r="A62" s="73"/>
      <c r="B62" s="18" t="s">
        <v>62</v>
      </c>
      <c r="C62" s="19" t="s">
        <v>32</v>
      </c>
      <c r="D62" s="20">
        <v>0</v>
      </c>
      <c r="E62" s="21" t="s">
        <v>33</v>
      </c>
      <c r="F62" s="22">
        <v>41702</v>
      </c>
      <c r="G62" s="23"/>
      <c r="H62" s="24">
        <f>C65*-D65</f>
        <v>-1575000</v>
      </c>
      <c r="I62" s="5"/>
      <c r="J62" s="25"/>
      <c r="K62" s="26" t="s">
        <v>34</v>
      </c>
      <c r="L62" s="19" t="s">
        <v>35</v>
      </c>
      <c r="M62" s="20">
        <v>60</v>
      </c>
      <c r="N62" s="21" t="s">
        <v>12</v>
      </c>
      <c r="O62" s="22" t="s">
        <v>36</v>
      </c>
      <c r="P62" s="23"/>
      <c r="Q62" s="27">
        <f>M65*N65</f>
        <v>1680000</v>
      </c>
    </row>
    <row r="63" spans="1:17" x14ac:dyDescent="0.25">
      <c r="A63" s="28" t="s">
        <v>15</v>
      </c>
      <c r="B63" s="19"/>
      <c r="C63" s="19"/>
      <c r="D63" s="23"/>
      <c r="E63" s="21"/>
      <c r="F63" s="29"/>
      <c r="G63" s="29"/>
      <c r="H63" s="24"/>
      <c r="I63" s="5"/>
      <c r="J63" s="30" t="s">
        <v>16</v>
      </c>
      <c r="K63" s="31"/>
      <c r="L63" s="31"/>
      <c r="M63" s="32"/>
      <c r="N63" s="31"/>
      <c r="O63" s="31"/>
      <c r="P63" s="33"/>
      <c r="Q63" s="34">
        <f>Q62+H62+G63</f>
        <v>105000</v>
      </c>
    </row>
    <row r="64" spans="1:17" x14ac:dyDescent="0.25">
      <c r="A64" s="74" t="s">
        <v>17</v>
      </c>
      <c r="B64" s="36" t="s">
        <v>18</v>
      </c>
      <c r="C64" s="36" t="s">
        <v>19</v>
      </c>
      <c r="D64" s="37" t="s">
        <v>20</v>
      </c>
      <c r="E64" s="37" t="s">
        <v>37</v>
      </c>
      <c r="F64" s="37" t="s">
        <v>22</v>
      </c>
      <c r="G64" s="37" t="s">
        <v>23</v>
      </c>
      <c r="H64" s="38"/>
      <c r="I64" s="5"/>
      <c r="J64" s="75" t="s">
        <v>17</v>
      </c>
      <c r="K64" s="76"/>
      <c r="L64" s="41" t="s">
        <v>24</v>
      </c>
      <c r="M64" s="42" t="s">
        <v>19</v>
      </c>
      <c r="N64" s="43" t="s">
        <v>20</v>
      </c>
      <c r="O64" s="44" t="s">
        <v>21</v>
      </c>
      <c r="P64" s="45"/>
      <c r="Q64" s="46"/>
    </row>
    <row r="65" spans="1:17" x14ac:dyDescent="0.25">
      <c r="A65" s="77"/>
      <c r="B65" s="15" t="s">
        <v>25</v>
      </c>
      <c r="C65" s="15">
        <v>10500</v>
      </c>
      <c r="D65" s="47">
        <v>150</v>
      </c>
      <c r="E65" s="15" t="s">
        <v>26</v>
      </c>
      <c r="F65" s="47" t="s">
        <v>27</v>
      </c>
      <c r="G65" s="14">
        <v>41671</v>
      </c>
      <c r="H65" s="38"/>
      <c r="I65" s="5"/>
      <c r="J65" s="78"/>
      <c r="K65" s="76"/>
      <c r="L65" s="48" t="str">
        <f>B65</f>
        <v xml:space="preserve">PHO </v>
      </c>
      <c r="M65" s="49">
        <v>10500</v>
      </c>
      <c r="N65" s="50">
        <v>160</v>
      </c>
      <c r="O65" s="51" t="s">
        <v>26</v>
      </c>
      <c r="P65" s="52"/>
      <c r="Q65" s="46"/>
    </row>
    <row r="66" spans="1:17" x14ac:dyDescent="0.25">
      <c r="A66" s="54" t="s">
        <v>28</v>
      </c>
      <c r="B66" s="55" t="s">
        <v>43</v>
      </c>
      <c r="C66" s="56"/>
      <c r="D66" s="56"/>
      <c r="E66" s="57"/>
      <c r="F66" s="58" t="s">
        <v>30</v>
      </c>
      <c r="G66" s="57"/>
      <c r="H66" s="59"/>
      <c r="I66" s="5"/>
      <c r="J66" s="60" t="s">
        <v>46</v>
      </c>
      <c r="K66" s="61"/>
      <c r="L66" s="62"/>
      <c r="M66" s="62"/>
      <c r="N66" s="62"/>
      <c r="O66" s="63"/>
      <c r="P66" s="64"/>
      <c r="Q66" s="65"/>
    </row>
    <row r="67" spans="1:17" ht="4.5" customHeight="1" x14ac:dyDescent="0.25">
      <c r="A67" s="66"/>
      <c r="B67" s="67"/>
      <c r="C67" s="67"/>
      <c r="D67" s="67"/>
      <c r="E67" s="67"/>
      <c r="F67" s="67"/>
      <c r="G67" s="67"/>
      <c r="H67" s="67"/>
      <c r="I67" s="67"/>
      <c r="J67" s="67"/>
      <c r="K67" s="68"/>
      <c r="L67" s="69"/>
      <c r="M67" s="69"/>
      <c r="N67" s="69"/>
      <c r="O67" s="70"/>
      <c r="P67" s="71"/>
      <c r="Q67" s="72"/>
    </row>
    <row r="68" spans="1:17" x14ac:dyDescent="0.25">
      <c r="A68" s="73"/>
      <c r="B68" s="18" t="s">
        <v>63</v>
      </c>
      <c r="C68" s="19" t="s">
        <v>32</v>
      </c>
      <c r="D68" s="20">
        <v>0</v>
      </c>
      <c r="E68" s="21" t="s">
        <v>33</v>
      </c>
      <c r="F68" s="22">
        <v>41702</v>
      </c>
      <c r="G68" s="23"/>
      <c r="H68" s="24">
        <f>C71*-D71</f>
        <v>-1575000</v>
      </c>
      <c r="I68" s="5"/>
      <c r="J68" s="25"/>
      <c r="K68" s="26" t="s">
        <v>34</v>
      </c>
      <c r="L68" s="19" t="s">
        <v>35</v>
      </c>
      <c r="M68" s="20">
        <v>60</v>
      </c>
      <c r="N68" s="21" t="s">
        <v>12</v>
      </c>
      <c r="O68" s="22" t="s">
        <v>36</v>
      </c>
      <c r="P68" s="23"/>
      <c r="Q68" s="27">
        <f>M71*N71</f>
        <v>1680000</v>
      </c>
    </row>
    <row r="69" spans="1:17" x14ac:dyDescent="0.25">
      <c r="A69" s="28" t="s">
        <v>15</v>
      </c>
      <c r="B69" s="19"/>
      <c r="C69" s="19"/>
      <c r="D69" s="23"/>
      <c r="E69" s="21"/>
      <c r="F69" s="29"/>
      <c r="G69" s="29"/>
      <c r="H69" s="24"/>
      <c r="I69" s="5"/>
      <c r="J69" s="30" t="s">
        <v>16</v>
      </c>
      <c r="K69" s="31"/>
      <c r="L69" s="31"/>
      <c r="M69" s="32"/>
      <c r="N69" s="31"/>
      <c r="O69" s="31"/>
      <c r="P69" s="33"/>
      <c r="Q69" s="34">
        <f>Q68+H68+G69</f>
        <v>105000</v>
      </c>
    </row>
    <row r="70" spans="1:17" x14ac:dyDescent="0.25">
      <c r="A70" s="74" t="s">
        <v>17</v>
      </c>
      <c r="B70" s="36" t="s">
        <v>18</v>
      </c>
      <c r="C70" s="36" t="s">
        <v>19</v>
      </c>
      <c r="D70" s="37" t="s">
        <v>20</v>
      </c>
      <c r="E70" s="37" t="s">
        <v>37</v>
      </c>
      <c r="F70" s="37" t="s">
        <v>22</v>
      </c>
      <c r="G70" s="37" t="s">
        <v>23</v>
      </c>
      <c r="H70" s="38"/>
      <c r="I70" s="5"/>
      <c r="J70" s="75" t="s">
        <v>17</v>
      </c>
      <c r="K70" s="76"/>
      <c r="L70" s="41" t="s">
        <v>24</v>
      </c>
      <c r="M70" s="42" t="s">
        <v>19</v>
      </c>
      <c r="N70" s="43" t="s">
        <v>20</v>
      </c>
      <c r="O70" s="44" t="s">
        <v>21</v>
      </c>
      <c r="P70" s="45"/>
      <c r="Q70" s="46"/>
    </row>
    <row r="71" spans="1:17" x14ac:dyDescent="0.25">
      <c r="A71" s="77"/>
      <c r="B71" s="15" t="s">
        <v>25</v>
      </c>
      <c r="C71" s="15">
        <v>10500</v>
      </c>
      <c r="D71" s="47">
        <v>150</v>
      </c>
      <c r="E71" s="15" t="s">
        <v>26</v>
      </c>
      <c r="F71" s="47" t="s">
        <v>27</v>
      </c>
      <c r="G71" s="14">
        <v>41671</v>
      </c>
      <c r="H71" s="38"/>
      <c r="I71" s="5"/>
      <c r="J71" s="78"/>
      <c r="K71" s="76"/>
      <c r="L71" s="48" t="str">
        <f>B71</f>
        <v xml:space="preserve">PHO </v>
      </c>
      <c r="M71" s="49">
        <v>10500</v>
      </c>
      <c r="N71" s="50">
        <v>160</v>
      </c>
      <c r="O71" s="51" t="s">
        <v>26</v>
      </c>
      <c r="P71" s="52"/>
      <c r="Q71" s="46"/>
    </row>
    <row r="72" spans="1:17" x14ac:dyDescent="0.25">
      <c r="A72" s="54" t="s">
        <v>28</v>
      </c>
      <c r="B72" s="55" t="s">
        <v>43</v>
      </c>
      <c r="C72" s="56"/>
      <c r="D72" s="56"/>
      <c r="E72" s="57"/>
      <c r="F72" s="58" t="s">
        <v>30</v>
      </c>
      <c r="G72" s="57"/>
      <c r="H72" s="59"/>
      <c r="I72" s="5"/>
      <c r="J72" s="60" t="s">
        <v>46</v>
      </c>
      <c r="K72" s="61"/>
      <c r="L72" s="62"/>
      <c r="M72" s="62"/>
      <c r="N72" s="62"/>
      <c r="O72" s="63"/>
      <c r="P72" s="64"/>
      <c r="Q72" s="65"/>
    </row>
    <row r="73" spans="1:17" ht="4.5" customHeight="1" x14ac:dyDescent="0.25">
      <c r="A73" s="66"/>
      <c r="B73" s="67"/>
      <c r="C73" s="67"/>
      <c r="D73" s="67"/>
      <c r="E73" s="67"/>
      <c r="F73" s="67"/>
      <c r="G73" s="67"/>
      <c r="H73" s="67"/>
      <c r="I73" s="67"/>
      <c r="J73" s="67"/>
      <c r="K73" s="68"/>
      <c r="L73" s="69"/>
      <c r="M73" s="69"/>
      <c r="N73" s="69"/>
      <c r="O73" s="70"/>
      <c r="P73" s="71"/>
      <c r="Q73" s="7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5"/>
  <sheetViews>
    <sheetView workbookViewId="0">
      <selection activeCell="D20" sqref="D20"/>
    </sheetView>
  </sheetViews>
  <sheetFormatPr baseColWidth="10" defaultRowHeight="15" x14ac:dyDescent="0.25"/>
  <cols>
    <col min="1" max="1" width="12.85546875" bestFit="1" customWidth="1"/>
    <col min="2" max="2" width="22.42578125" bestFit="1" customWidth="1"/>
    <col min="3" max="3" width="12.140625" customWidth="1"/>
    <col min="4" max="4" width="10.5703125" customWidth="1"/>
    <col min="5" max="5" width="7.5703125" bestFit="1" customWidth="1"/>
    <col min="6" max="6" width="6.28515625" customWidth="1"/>
    <col min="7" max="7" width="13.140625" bestFit="1" customWidth="1"/>
    <col min="8" max="8" width="10.42578125" bestFit="1" customWidth="1"/>
    <col min="9" max="9" width="11.140625" bestFit="1" customWidth="1"/>
    <col min="10" max="10" width="7.85546875" bestFit="1" customWidth="1"/>
    <col min="11" max="11" width="8.5703125" bestFit="1" customWidth="1"/>
    <col min="12" max="12" width="10.7109375" bestFit="1" customWidth="1"/>
    <col min="13" max="13" width="10.7109375" customWidth="1"/>
    <col min="14" max="14" width="10.7109375" bestFit="1" customWidth="1"/>
    <col min="16" max="16" width="17.28515625" customWidth="1"/>
    <col min="20" max="20" width="10.42578125" bestFit="1" customWidth="1"/>
    <col min="21" max="21" width="15.140625" bestFit="1" customWidth="1"/>
    <col min="22" max="22" width="20.42578125" customWidth="1"/>
  </cols>
  <sheetData>
    <row r="2" spans="1:22" x14ac:dyDescent="0.25">
      <c r="A2" s="86" t="s">
        <v>47</v>
      </c>
      <c r="B2" s="86" t="s">
        <v>28</v>
      </c>
      <c r="C2" s="82" t="s">
        <v>18</v>
      </c>
      <c r="D2" s="82" t="s">
        <v>19</v>
      </c>
      <c r="E2" s="83" t="s">
        <v>20</v>
      </c>
      <c r="F2" s="83" t="s">
        <v>21</v>
      </c>
      <c r="G2" s="83" t="s">
        <v>22</v>
      </c>
      <c r="H2" s="83" t="s">
        <v>23</v>
      </c>
      <c r="I2" s="84" t="s">
        <v>1</v>
      </c>
      <c r="J2" s="84" t="s">
        <v>2</v>
      </c>
      <c r="K2" s="84" t="s">
        <v>3</v>
      </c>
      <c r="L2" s="84" t="s">
        <v>4</v>
      </c>
      <c r="M2" s="84" t="s">
        <v>5</v>
      </c>
      <c r="N2" s="85" t="s">
        <v>6</v>
      </c>
      <c r="O2" s="10" t="s">
        <v>7</v>
      </c>
      <c r="P2" s="10" t="s">
        <v>1</v>
      </c>
      <c r="Q2" s="10" t="s">
        <v>2</v>
      </c>
      <c r="R2" s="14" t="s">
        <v>3</v>
      </c>
      <c r="S2" s="14" t="s">
        <v>4</v>
      </c>
      <c r="T2" s="15" t="s">
        <v>8</v>
      </c>
      <c r="U2" s="16" t="s">
        <v>9</v>
      </c>
      <c r="V2" s="15" t="s">
        <v>49</v>
      </c>
    </row>
    <row r="3" spans="1:22" x14ac:dyDescent="0.25">
      <c r="A3" s="102" t="s">
        <v>42</v>
      </c>
      <c r="B3" s="103" t="s">
        <v>29</v>
      </c>
      <c r="C3" s="87" t="s">
        <v>25</v>
      </c>
      <c r="D3" s="87">
        <v>12500</v>
      </c>
      <c r="E3" s="87">
        <v>100</v>
      </c>
      <c r="F3" s="87" t="s">
        <v>26</v>
      </c>
      <c r="G3" s="87" t="s">
        <v>27</v>
      </c>
      <c r="H3" s="88">
        <v>41694</v>
      </c>
      <c r="I3" s="89" t="s">
        <v>11</v>
      </c>
      <c r="J3" s="90">
        <v>90</v>
      </c>
      <c r="K3" s="91" t="s">
        <v>12</v>
      </c>
      <c r="L3" s="92">
        <v>41703</v>
      </c>
      <c r="M3" s="99">
        <v>0</v>
      </c>
      <c r="N3" s="104">
        <v>-1250000</v>
      </c>
      <c r="O3" s="101" t="s">
        <v>13</v>
      </c>
      <c r="P3" s="101" t="s">
        <v>14</v>
      </c>
      <c r="Q3" s="105">
        <v>60</v>
      </c>
      <c r="R3" s="106" t="s">
        <v>12</v>
      </c>
      <c r="S3" s="107">
        <v>41709</v>
      </c>
      <c r="T3" s="106"/>
      <c r="U3" s="108">
        <v>1375000</v>
      </c>
      <c r="V3" s="109">
        <v>125000</v>
      </c>
    </row>
    <row r="4" spans="1:22" x14ac:dyDescent="0.25">
      <c r="A4" s="110" t="s">
        <v>48</v>
      </c>
      <c r="B4" s="111" t="s">
        <v>38</v>
      </c>
      <c r="C4" s="93" t="s">
        <v>25</v>
      </c>
      <c r="D4" s="93">
        <v>10500</v>
      </c>
      <c r="E4" s="93">
        <v>150</v>
      </c>
      <c r="F4" s="93" t="s">
        <v>26</v>
      </c>
      <c r="G4" s="93" t="s">
        <v>27</v>
      </c>
      <c r="H4" s="94">
        <v>41671</v>
      </c>
      <c r="I4" s="95" t="s">
        <v>32</v>
      </c>
      <c r="J4" s="96">
        <v>0</v>
      </c>
      <c r="K4" s="97" t="s">
        <v>33</v>
      </c>
      <c r="L4" s="98">
        <v>41702</v>
      </c>
      <c r="M4" s="100"/>
      <c r="N4" s="112">
        <v>-1575000</v>
      </c>
      <c r="O4" s="113" t="s">
        <v>34</v>
      </c>
      <c r="P4" s="113" t="s">
        <v>35</v>
      </c>
      <c r="Q4" s="114">
        <v>60</v>
      </c>
      <c r="R4" s="115" t="s">
        <v>12</v>
      </c>
      <c r="S4" s="116" t="s">
        <v>36</v>
      </c>
      <c r="T4" s="115"/>
      <c r="U4" s="117">
        <v>1680000</v>
      </c>
      <c r="V4" s="118">
        <v>105000</v>
      </c>
    </row>
    <row r="5" spans="1:22" x14ac:dyDescent="0.25">
      <c r="A5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workbookViewId="0">
      <selection activeCell="F10" sqref="F10"/>
    </sheetView>
  </sheetViews>
  <sheetFormatPr baseColWidth="10" defaultRowHeight="15" x14ac:dyDescent="0.25"/>
  <cols>
    <col min="1" max="1" width="21" bestFit="1" customWidth="1"/>
    <col min="2" max="2" width="20.140625" bestFit="1" customWidth="1"/>
    <col min="3" max="3" width="12.5703125" customWidth="1"/>
    <col min="4" max="4" width="16.5703125" bestFit="1" customWidth="1"/>
  </cols>
  <sheetData>
    <row r="2" spans="1:3" x14ac:dyDescent="0.25">
      <c r="A2" s="119" t="s">
        <v>51</v>
      </c>
      <c r="B2" t="s">
        <v>52</v>
      </c>
      <c r="C2" t="s">
        <v>53</v>
      </c>
    </row>
    <row r="3" spans="1:3" x14ac:dyDescent="0.25">
      <c r="A3" s="120" t="s">
        <v>42</v>
      </c>
      <c r="B3" s="121"/>
      <c r="C3" s="122"/>
    </row>
    <row r="4" spans="1:3" x14ac:dyDescent="0.25">
      <c r="A4" s="123" t="s">
        <v>12</v>
      </c>
      <c r="B4" s="121">
        <v>-7500000</v>
      </c>
      <c r="C4" s="122">
        <v>41703</v>
      </c>
    </row>
    <row r="5" spans="1:3" x14ac:dyDescent="0.25">
      <c r="A5" s="120" t="s">
        <v>48</v>
      </c>
      <c r="B5" s="121"/>
      <c r="C5" s="122"/>
    </row>
    <row r="6" spans="1:3" x14ac:dyDescent="0.25">
      <c r="A6" s="123" t="s">
        <v>33</v>
      </c>
      <c r="B6" s="121">
        <v>-500000</v>
      </c>
      <c r="C6" s="122">
        <v>41702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BdD</vt:lpstr>
      <vt:lpstr>Reporting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Morin</dc:creator>
  <cp:lastModifiedBy>Sebastien Morin</cp:lastModifiedBy>
  <dcterms:created xsi:type="dcterms:W3CDTF">2014-03-26T17:22:38Z</dcterms:created>
  <dcterms:modified xsi:type="dcterms:W3CDTF">2014-04-02T07:40:29Z</dcterms:modified>
</cp:coreProperties>
</file>