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backupFile="1" codeName="ThisWorkbook"/>
  <mc:AlternateContent xmlns:mc="http://schemas.openxmlformats.org/markup-compatibility/2006">
    <mc:Choice Requires="x15">
      <x15ac:absPath xmlns:x15ac="http://schemas.microsoft.com/office/spreadsheetml/2010/11/ac" url="C:\Users\Jacques CESBRON\Documents\Personnels\ACCESS\"/>
    </mc:Choice>
  </mc:AlternateContent>
  <bookViews>
    <workbookView xWindow="0" yWindow="0" windowWidth="20490" windowHeight="7755" activeTab="2"/>
  </bookViews>
  <sheets>
    <sheet name="BD" sheetId="11" r:id="rId1"/>
    <sheet name="HD" sheetId="12" r:id="rId2"/>
    <sheet name="TD" sheetId="13" r:id="rId3"/>
    <sheet name="TR" sheetId="17" r:id="rId4"/>
    <sheet name="AXE" sheetId="23" r:id="rId5"/>
  </sheets>
  <functionGroups builtInGroupCount="18"/>
  <definedNames>
    <definedName name="_xlnm.Print_Titles" localSheetId="0">BD!$1:$1</definedName>
    <definedName name="_xlnm.Print_Titles" localSheetId="2">TD!$1:$1</definedName>
    <definedName name="_xlnm.Print_Area" localSheetId="0">BD!$B$1:$AN$2</definedName>
    <definedName name="_xlnm.Print_Area" localSheetId="2">TD!$B$1:$AN$2</definedName>
    <definedName name="_xlnm.Print_Area" localSheetId="3">TR!$A$1:$AX$47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3" l="1"/>
  <c r="B2" i="13" l="1"/>
  <c r="C2" i="13"/>
  <c r="D2" i="13"/>
  <c r="E2" i="13"/>
  <c r="F2" i="13"/>
  <c r="G2" i="13"/>
  <c r="H2" i="13"/>
  <c r="I2" i="13"/>
  <c r="K2" i="13"/>
  <c r="A2" i="13"/>
  <c r="B2" i="12"/>
  <c r="C2" i="12"/>
  <c r="D2" i="12"/>
  <c r="E2" i="12"/>
  <c r="F2" i="12"/>
  <c r="G2" i="12"/>
  <c r="H2" i="12"/>
  <c r="I2" i="12"/>
  <c r="J2" i="12"/>
  <c r="K2" i="12"/>
  <c r="A2" i="12"/>
  <c r="BU2" i="13"/>
  <c r="BX2" i="13"/>
  <c r="BR2" i="13"/>
  <c r="CA2" i="13"/>
  <c r="CG2" i="13"/>
  <c r="BQ2" i="13"/>
  <c r="BS2" i="13"/>
  <c r="CH2" i="13"/>
  <c r="BL2" i="13"/>
  <c r="BP2" i="13"/>
  <c r="CC2" i="13"/>
  <c r="BM2" i="13"/>
  <c r="BN2" i="13"/>
  <c r="CB2" i="13"/>
  <c r="CE2" i="13"/>
  <c r="BY2" i="13"/>
  <c r="CD2" i="13"/>
  <c r="BO2" i="13"/>
  <c r="CF2" i="13"/>
  <c r="BT2" i="13"/>
  <c r="BW2" i="13"/>
  <c r="BV2" i="13"/>
  <c r="BZ2" i="13"/>
  <c r="N2" i="17" l="1"/>
  <c r="M2" i="17"/>
  <c r="O47" i="17" l="1"/>
  <c r="P2" i="17" s="1"/>
  <c r="P47" i="17" l="1"/>
  <c r="Q2" i="17" s="1"/>
  <c r="Q47" i="17" l="1"/>
  <c r="R2" i="17" s="1"/>
  <c r="R47" i="17" l="1"/>
  <c r="S2" i="17" s="1"/>
  <c r="S47" i="17" l="1"/>
  <c r="T2" i="17" s="1"/>
  <c r="T47" i="17" l="1"/>
  <c r="U2" i="17" s="1"/>
  <c r="U47" i="17" l="1"/>
  <c r="V2" i="17" s="1"/>
  <c r="V47" i="17" l="1"/>
  <c r="W2" i="17" s="1"/>
  <c r="W47" i="17" l="1"/>
  <c r="X2" i="17" s="1"/>
  <c r="X47" i="17" l="1"/>
  <c r="Y2" i="17" s="1"/>
  <c r="Y47" i="17" l="1"/>
  <c r="Z2" i="17" s="1"/>
  <c r="Z47" i="17" l="1"/>
  <c r="AA2" i="17" s="1"/>
  <c r="AA47" i="17" l="1"/>
  <c r="AB2" i="17" s="1"/>
  <c r="AB47" i="17" l="1"/>
  <c r="AC2" i="17" s="1"/>
  <c r="AC47" i="17" l="1"/>
  <c r="AD2" i="17" s="1"/>
  <c r="AD47" i="17" l="1"/>
  <c r="AE2" i="17" s="1"/>
  <c r="AE47" i="17" l="1"/>
  <c r="AF2" i="17" s="1"/>
  <c r="AF47" i="17" l="1"/>
  <c r="AG2" i="17" s="1"/>
  <c r="AG47" i="17" l="1"/>
  <c r="AH2" i="17" s="1"/>
  <c r="AH47" i="17" l="1"/>
  <c r="AI2" i="17" s="1"/>
  <c r="AI47" i="17" l="1"/>
  <c r="AJ2" i="17" s="1"/>
  <c r="AJ47" i="17" l="1"/>
  <c r="AK2" i="17" s="1"/>
  <c r="AK47" i="17" l="1"/>
  <c r="AL2" i="17" s="1"/>
  <c r="AL47" i="17" l="1"/>
  <c r="N2" i="12" l="1"/>
  <c r="AM2" i="11"/>
  <c r="BK2" i="13"/>
  <c r="AU2" i="13"/>
  <c r="BB2" i="13"/>
  <c r="AS2" i="13"/>
  <c r="BJ2" i="13"/>
  <c r="AZ2" i="13"/>
  <c r="AY2" i="13"/>
  <c r="BH2" i="13"/>
  <c r="BI2" i="13"/>
  <c r="AT2" i="13"/>
  <c r="AP2" i="13"/>
  <c r="BF2" i="13"/>
  <c r="BG2" i="13"/>
  <c r="AR2" i="13"/>
  <c r="AW2" i="13"/>
  <c r="AQ2" i="13"/>
  <c r="AN2" i="13"/>
  <c r="AX2" i="13"/>
  <c r="BA2" i="13"/>
  <c r="AV2" i="13"/>
  <c r="BD2" i="13"/>
  <c r="BC2" i="13"/>
  <c r="AO2" i="13"/>
  <c r="BE2" i="13"/>
  <c r="AM2" i="13"/>
  <c r="N2" i="13" l="1"/>
  <c r="N2" i="11"/>
  <c r="M47" i="17" l="1"/>
  <c r="L2" i="13" l="1"/>
  <c r="M2" i="13" l="1"/>
  <c r="AM51" i="17" l="1"/>
  <c r="AM50" i="17"/>
  <c r="AN51" i="17" l="1"/>
  <c r="AN50" i="17"/>
  <c r="AO51" i="17" l="1"/>
  <c r="AO50" i="17"/>
  <c r="AP51" i="17" l="1"/>
  <c r="AP50" i="17"/>
  <c r="N51" i="17" l="1"/>
  <c r="N47" i="17"/>
  <c r="N50" i="17"/>
</calcChain>
</file>

<file path=xl/sharedStrings.xml><?xml version="1.0" encoding="utf-8"?>
<sst xmlns="http://schemas.openxmlformats.org/spreadsheetml/2006/main" count="58" uniqueCount="32">
  <si>
    <t>Total</t>
  </si>
  <si>
    <t>Budget N</t>
  </si>
  <si>
    <t>Total TTC</t>
  </si>
  <si>
    <t>Cohérence TTC/HT</t>
  </si>
  <si>
    <t>Budget</t>
  </si>
  <si>
    <t>Marchandises France Hors Groupe</t>
  </si>
  <si>
    <t>Numéro</t>
  </si>
  <si>
    <t>IntituléCompte</t>
  </si>
  <si>
    <t>PTSIG</t>
  </si>
  <si>
    <t>PTréso</t>
  </si>
  <si>
    <t>PTVA</t>
  </si>
  <si>
    <t>Sens</t>
  </si>
  <si>
    <t>TTVA</t>
  </si>
  <si>
    <t>D/E</t>
  </si>
  <si>
    <t>Ptréso</t>
  </si>
  <si>
    <t>VA/VR/VT</t>
  </si>
  <si>
    <t>VR</t>
  </si>
  <si>
    <t>Origine</t>
  </si>
  <si>
    <t>Trésorerie initiale</t>
  </si>
  <si>
    <t>TR</t>
  </si>
  <si>
    <t>Mois</t>
  </si>
  <si>
    <t>DTVA</t>
  </si>
  <si>
    <t>Solde de Trésorerie</t>
  </si>
  <si>
    <t>31+39</t>
  </si>
  <si>
    <t> Frais financiers calculés</t>
  </si>
  <si>
    <t>Produits financiers calculés</t>
  </si>
  <si>
    <t>BalanceN-1</t>
  </si>
  <si>
    <t>HYPOTHESES</t>
  </si>
  <si>
    <t>Taux de placement:</t>
  </si>
  <si>
    <t>Taux de financement:</t>
  </si>
  <si>
    <t>Le calcul des produits ou des frais financiers se fait sur le solde de trésorerie</t>
  </si>
  <si>
    <t>Calcul: Solde de trésorerie d'un mois*taux*30/3600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</si>
</sst>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0.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0" fontId="3" fillId="0" borderId="0"/>
    <xf numFmtId="9" fontId="1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  <xf numFmtId="0" fontId="5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0" borderId="0" xfId="0" applyFill="1"/>
    <xf numFmtId="44" fontId="0" fillId="0" borderId="0" xfId="1" applyFont="1" applyFill="1"/>
    <xf numFmtId="43" fontId="0" fillId="0" borderId="0" xfId="5" applyFont="1" applyFill="1"/>
    <xf numFmtId="2" fontId="0" fillId="0" borderId="0" xfId="1" applyNumberFormat="1" applyFont="1" applyFill="1" applyAlignment="1">
      <alignment vertical="center"/>
    </xf>
    <xf numFmtId="0" fontId="0" fillId="0" borderId="0" xfId="5" applyNumberFormat="1" applyFont="1" applyFill="1"/>
    <xf numFmtId="165" fontId="0" fillId="0" borderId="0" xfId="3" applyNumberFormat="1" applyFont="1" applyFill="1"/>
    <xf numFmtId="0" fontId="0" fillId="0" borderId="0" xfId="0" applyFill="1" applyAlignment="1">
      <alignment horizontal="center"/>
    </xf>
    <xf numFmtId="9" fontId="0" fillId="0" borderId="0" xfId="0" applyNumberFormat="1" applyFill="1"/>
    <xf numFmtId="0" fontId="0" fillId="0" borderId="0" xfId="0" applyNumberFormat="1" applyFill="1"/>
    <xf numFmtId="0" fontId="0" fillId="0" borderId="0" xfId="1" applyNumberFormat="1" applyFont="1" applyFill="1"/>
    <xf numFmtId="1" fontId="0" fillId="0" borderId="0" xfId="5" applyNumberFormat="1" applyFont="1" applyFill="1"/>
    <xf numFmtId="164" fontId="0" fillId="0" borderId="0" xfId="1" applyNumberFormat="1" applyFont="1" applyFill="1"/>
    <xf numFmtId="9" fontId="0" fillId="0" borderId="0" xfId="3" applyNumberFormat="1" applyFont="1" applyFill="1"/>
    <xf numFmtId="2" fontId="0" fillId="0" borderId="0" xfId="0" applyNumberFormat="1" applyFill="1"/>
    <xf numFmtId="2" fontId="0" fillId="0" borderId="0" xfId="1" applyNumberFormat="1" applyFont="1" applyFill="1"/>
    <xf numFmtId="0" fontId="2" fillId="0" borderId="0" xfId="0" applyFont="1" applyFill="1"/>
    <xf numFmtId="0" fontId="2" fillId="0" borderId="0" xfId="5" applyNumberFormat="1" applyFont="1" applyFill="1"/>
    <xf numFmtId="2" fontId="0" fillId="0" borderId="0" xfId="5" applyNumberFormat="1" applyFont="1" applyFill="1"/>
    <xf numFmtId="1" fontId="2" fillId="0" borderId="0" xfId="5" applyNumberFormat="1" applyFont="1" applyFill="1"/>
    <xf numFmtId="1" fontId="1" fillId="0" borderId="0" xfId="5" applyNumberFormat="1" applyFont="1" applyFill="1"/>
    <xf numFmtId="1" fontId="0" fillId="0" borderId="0" xfId="5" applyNumberFormat="1" applyFont="1"/>
    <xf numFmtId="10" fontId="1" fillId="0" borderId="0" xfId="3" applyNumberFormat="1" applyFont="1"/>
    <xf numFmtId="2" fontId="0" fillId="0" borderId="0" xfId="0" applyNumberFormat="1"/>
    <xf numFmtId="165" fontId="0" fillId="0" borderId="0" xfId="0" applyNumberFormat="1" applyFill="1"/>
    <xf numFmtId="0" fontId="0" fillId="0" borderId="0" xfId="0" applyAlignment="1">
      <alignment horizontal="left"/>
    </xf>
    <xf numFmtId="0" fontId="0" fillId="0" borderId="0" xfId="0" applyAlignment="1">
      <alignment horizontal="left" vertical="top"/>
    </xf>
    <xf numFmtId="10" fontId="0" fillId="0" borderId="0" xfId="0" applyNumberFormat="1" applyAlignment="1">
      <alignment horizontal="left"/>
    </xf>
    <xf numFmtId="2" fontId="0" fillId="2" borderId="0" xfId="1" applyNumberFormat="1" applyFont="1" applyFill="1" applyAlignment="1">
      <alignment vertical="center"/>
    </xf>
  </cellXfs>
  <cellStyles count="7">
    <cellStyle name="Milliers" xfId="5" builtinId="3"/>
    <cellStyle name="Monétaire" xfId="1" builtinId="4"/>
    <cellStyle name="Normal" xfId="0" builtinId="0"/>
    <cellStyle name="Normal 2" xfId="4"/>
    <cellStyle name="Normal 3" xfId="2"/>
    <cellStyle name="Normal 4" xfId="6"/>
    <cellStyle name="Pourcentag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FF00"/>
    <pageSetUpPr fitToPage="1"/>
  </sheetPr>
  <dimension ref="A1:CH2"/>
  <sheetViews>
    <sheetView workbookViewId="0">
      <pane xSplit="14" ySplit="1" topLeftCell="O2" activePane="bottomRight" state="frozen"/>
      <selection pane="topRight" activeCell="G1" sqref="G1"/>
      <selection pane="bottomLeft" activeCell="A2" sqref="A2"/>
      <selection pane="bottomRight" activeCell="J6" sqref="J6"/>
    </sheetView>
  </sheetViews>
  <sheetFormatPr baseColWidth="10" defaultColWidth="12.7109375" defaultRowHeight="15" x14ac:dyDescent="0.25"/>
  <cols>
    <col min="1" max="1" width="8.5703125" style="3" bestFit="1" customWidth="1"/>
    <col min="2" max="2" width="9" style="3" bestFit="1" customWidth="1"/>
    <col min="3" max="3" width="76.140625" style="4" bestFit="1" customWidth="1"/>
    <col min="4" max="4" width="6" style="4" bestFit="1" customWidth="1"/>
    <col min="5" max="5" width="7" style="4" bestFit="1" customWidth="1"/>
    <col min="6" max="6" width="5.7109375" style="3" bestFit="1" customWidth="1"/>
    <col min="7" max="7" width="5.140625" style="3" bestFit="1" customWidth="1"/>
    <col min="8" max="8" width="6.140625" style="3" bestFit="1" customWidth="1"/>
    <col min="9" max="9" width="4.140625" style="3" bestFit="1" customWidth="1"/>
    <col min="10" max="10" width="10" style="3" bestFit="1" customWidth="1"/>
    <col min="11" max="11" width="9.140625" style="14" bestFit="1" customWidth="1"/>
    <col min="12" max="12" width="11" style="3" bestFit="1" customWidth="1"/>
    <col min="13" max="13" width="2" customWidth="1"/>
    <col min="14" max="14" width="5" style="14" bestFit="1" customWidth="1"/>
    <col min="15" max="29" width="3.7109375" style="3" hidden="1" customWidth="1"/>
    <col min="30" max="38" width="2.7109375" style="3" hidden="1" customWidth="1"/>
    <col min="39" max="39" width="4" style="3" bestFit="1" customWidth="1"/>
    <col min="40" max="42" width="5" style="3" bestFit="1" customWidth="1"/>
    <col min="43" max="44" width="4.7109375" style="3" bestFit="1" customWidth="1"/>
    <col min="45" max="50" width="4" style="3" bestFit="1" customWidth="1"/>
    <col min="51" max="86" width="3" style="3" bestFit="1" customWidth="1"/>
    <col min="87" max="16384" width="12.7109375" style="3"/>
  </cols>
  <sheetData>
    <row r="1" spans="1:86" x14ac:dyDescent="0.25">
      <c r="A1" s="3" t="s">
        <v>17</v>
      </c>
      <c r="B1" s="3" t="s">
        <v>6</v>
      </c>
      <c r="C1" s="4" t="s">
        <v>7</v>
      </c>
      <c r="D1" s="3" t="s">
        <v>8</v>
      </c>
      <c r="E1" s="3" t="s">
        <v>9</v>
      </c>
      <c r="F1" s="3" t="s">
        <v>10</v>
      </c>
      <c r="G1" s="3" t="s">
        <v>11</v>
      </c>
      <c r="H1" s="8" t="s">
        <v>12</v>
      </c>
      <c r="I1" s="3" t="s">
        <v>13</v>
      </c>
      <c r="J1" s="3" t="s">
        <v>15</v>
      </c>
      <c r="K1" s="7" t="s">
        <v>1</v>
      </c>
      <c r="L1" s="1" t="s">
        <v>26</v>
      </c>
      <c r="N1" s="7">
        <v>12</v>
      </c>
      <c r="O1" s="9">
        <v>-24</v>
      </c>
      <c r="P1" s="9">
        <v>-23</v>
      </c>
      <c r="Q1" s="9">
        <v>-22</v>
      </c>
      <c r="R1" s="9">
        <v>-21</v>
      </c>
      <c r="S1" s="9">
        <v>-20</v>
      </c>
      <c r="T1" s="9">
        <v>-19</v>
      </c>
      <c r="U1" s="9">
        <v>-18</v>
      </c>
      <c r="V1" s="9">
        <v>-17</v>
      </c>
      <c r="W1" s="9">
        <v>-16</v>
      </c>
      <c r="X1" s="9">
        <v>-15</v>
      </c>
      <c r="Y1" s="9">
        <v>-14</v>
      </c>
      <c r="Z1" s="9">
        <v>-13</v>
      </c>
      <c r="AA1" s="9">
        <v>-12</v>
      </c>
      <c r="AB1" s="9">
        <v>-11</v>
      </c>
      <c r="AC1" s="9">
        <v>-10</v>
      </c>
      <c r="AD1" s="9">
        <v>-9</v>
      </c>
      <c r="AE1" s="9">
        <v>-8</v>
      </c>
      <c r="AF1" s="9">
        <v>-7</v>
      </c>
      <c r="AG1" s="9">
        <v>-6</v>
      </c>
      <c r="AH1" s="9">
        <v>-5</v>
      </c>
      <c r="AI1" s="9">
        <v>-4</v>
      </c>
      <c r="AJ1" s="9">
        <v>-3</v>
      </c>
      <c r="AK1" s="9">
        <v>-2</v>
      </c>
      <c r="AL1" s="9">
        <v>-1</v>
      </c>
      <c r="AM1" s="9">
        <v>1</v>
      </c>
      <c r="AN1" s="9">
        <v>2</v>
      </c>
      <c r="AO1" s="9">
        <v>3</v>
      </c>
      <c r="AP1" s="9">
        <v>4</v>
      </c>
      <c r="AQ1" s="9">
        <v>5</v>
      </c>
      <c r="AR1" s="9">
        <v>6</v>
      </c>
      <c r="AS1" s="9">
        <v>7</v>
      </c>
      <c r="AT1" s="9">
        <v>8</v>
      </c>
      <c r="AU1" s="9">
        <v>9</v>
      </c>
      <c r="AV1" s="9">
        <v>10</v>
      </c>
      <c r="AW1" s="9">
        <v>11</v>
      </c>
      <c r="AX1" s="9">
        <v>12</v>
      </c>
      <c r="AY1" s="9">
        <v>13</v>
      </c>
      <c r="AZ1" s="9">
        <v>14</v>
      </c>
      <c r="BA1" s="9">
        <v>15</v>
      </c>
      <c r="BB1" s="9">
        <v>16</v>
      </c>
      <c r="BC1" s="9">
        <v>17</v>
      </c>
      <c r="BD1" s="9">
        <v>18</v>
      </c>
      <c r="BE1" s="9">
        <v>19</v>
      </c>
      <c r="BF1" s="9">
        <v>20</v>
      </c>
      <c r="BG1" s="9">
        <v>21</v>
      </c>
      <c r="BH1" s="9">
        <v>22</v>
      </c>
      <c r="BI1" s="9">
        <v>23</v>
      </c>
      <c r="BJ1" s="9">
        <v>24</v>
      </c>
      <c r="BK1" s="9">
        <v>25</v>
      </c>
      <c r="BL1" s="9">
        <v>26</v>
      </c>
      <c r="BM1" s="9">
        <v>27</v>
      </c>
      <c r="BN1" s="9">
        <v>28</v>
      </c>
      <c r="BO1" s="9">
        <v>29</v>
      </c>
      <c r="BP1" s="9">
        <v>30</v>
      </c>
      <c r="BQ1" s="9">
        <v>31</v>
      </c>
      <c r="BR1" s="9">
        <v>32</v>
      </c>
      <c r="BS1" s="9">
        <v>33</v>
      </c>
      <c r="BT1" s="9">
        <v>34</v>
      </c>
      <c r="BU1" s="9">
        <v>35</v>
      </c>
      <c r="BV1" s="9">
        <v>36</v>
      </c>
      <c r="BW1" s="9">
        <v>37</v>
      </c>
      <c r="BX1" s="9">
        <v>38</v>
      </c>
      <c r="BY1" s="9">
        <v>39</v>
      </c>
      <c r="BZ1" s="9">
        <v>40</v>
      </c>
      <c r="CA1" s="9">
        <v>41</v>
      </c>
      <c r="CB1" s="9">
        <v>42</v>
      </c>
      <c r="CC1" s="9">
        <v>43</v>
      </c>
      <c r="CD1" s="9">
        <v>44</v>
      </c>
      <c r="CE1" s="9">
        <v>45</v>
      </c>
      <c r="CF1" s="9">
        <v>46</v>
      </c>
      <c r="CG1" s="9">
        <v>47</v>
      </c>
      <c r="CH1" s="9">
        <v>48</v>
      </c>
    </row>
    <row r="2" spans="1:86" x14ac:dyDescent="0.25">
      <c r="C2" s="3" t="s">
        <v>5</v>
      </c>
      <c r="D2" s="3"/>
      <c r="E2" s="3"/>
      <c r="H2" s="8">
        <v>0.19600000000000001</v>
      </c>
      <c r="J2" s="3" t="s">
        <v>16</v>
      </c>
      <c r="K2" s="7">
        <v>345</v>
      </c>
      <c r="N2" s="7">
        <f t="shared" ref="N2" si="0">SUMPRODUCT((ISNUMBER(AM$1:CH$1)*(AM$1:CH$1&lt;=$N$1)*AM2:CH2))</f>
        <v>345</v>
      </c>
      <c r="O2" s="7">
        <v>0</v>
      </c>
      <c r="P2" s="7">
        <v>0</v>
      </c>
      <c r="Q2" s="7">
        <v>0</v>
      </c>
      <c r="R2" s="7">
        <v>0</v>
      </c>
      <c r="S2" s="7">
        <v>0</v>
      </c>
      <c r="T2" s="7">
        <v>0</v>
      </c>
      <c r="U2" s="7">
        <v>0</v>
      </c>
      <c r="V2" s="7">
        <v>0</v>
      </c>
      <c r="W2" s="7">
        <v>0</v>
      </c>
      <c r="X2" s="7">
        <v>0</v>
      </c>
      <c r="Y2" s="7">
        <v>0</v>
      </c>
      <c r="Z2" s="7">
        <v>0</v>
      </c>
      <c r="AA2" s="7">
        <v>0</v>
      </c>
      <c r="AB2" s="7">
        <v>0</v>
      </c>
      <c r="AC2" s="7">
        <v>0</v>
      </c>
      <c r="AD2" s="7">
        <v>0</v>
      </c>
      <c r="AE2" s="7">
        <v>0</v>
      </c>
      <c r="AF2" s="7">
        <v>0</v>
      </c>
      <c r="AG2" s="7">
        <v>0</v>
      </c>
      <c r="AH2" s="7">
        <v>0</v>
      </c>
      <c r="AI2" s="7">
        <v>0</v>
      </c>
      <c r="AJ2" s="7">
        <v>0</v>
      </c>
      <c r="AK2" s="7">
        <v>0</v>
      </c>
      <c r="AL2" s="7">
        <v>0</v>
      </c>
      <c r="AM2" s="7">
        <f>ROUND($K2/12,0)</f>
        <v>29</v>
      </c>
      <c r="AN2" s="7">
        <v>34</v>
      </c>
      <c r="AO2" s="7">
        <v>58</v>
      </c>
      <c r="AP2" s="7">
        <v>31</v>
      </c>
      <c r="AQ2" s="7">
        <v>16</v>
      </c>
      <c r="AR2" s="7">
        <v>32</v>
      </c>
      <c r="AS2" s="7">
        <v>27</v>
      </c>
      <c r="AT2" s="7">
        <v>35</v>
      </c>
      <c r="AU2" s="7">
        <v>8</v>
      </c>
      <c r="AV2" s="7">
        <v>9</v>
      </c>
      <c r="AW2" s="7">
        <v>20</v>
      </c>
      <c r="AX2" s="7">
        <v>46</v>
      </c>
      <c r="AY2" s="7">
        <v>0</v>
      </c>
      <c r="AZ2" s="7">
        <v>0</v>
      </c>
      <c r="BA2" s="7">
        <v>0</v>
      </c>
      <c r="BB2" s="7">
        <v>0</v>
      </c>
      <c r="BC2" s="7">
        <v>0</v>
      </c>
      <c r="BD2" s="7">
        <v>0</v>
      </c>
      <c r="BE2" s="7">
        <v>0</v>
      </c>
      <c r="BF2" s="7">
        <v>0</v>
      </c>
      <c r="BG2" s="7">
        <v>0</v>
      </c>
      <c r="BH2" s="7">
        <v>0</v>
      </c>
      <c r="BI2" s="7">
        <v>0</v>
      </c>
      <c r="BJ2" s="7">
        <v>0</v>
      </c>
      <c r="BK2" s="7">
        <v>0</v>
      </c>
      <c r="BL2" s="7">
        <v>0</v>
      </c>
      <c r="BM2" s="7">
        <v>0</v>
      </c>
      <c r="BN2" s="7">
        <v>0</v>
      </c>
      <c r="BO2" s="7">
        <v>0</v>
      </c>
      <c r="BP2" s="7">
        <v>0</v>
      </c>
      <c r="BQ2" s="7">
        <v>0</v>
      </c>
      <c r="BR2" s="7">
        <v>0</v>
      </c>
      <c r="BS2" s="7">
        <v>0</v>
      </c>
      <c r="BT2" s="7">
        <v>0</v>
      </c>
      <c r="BU2" s="7">
        <v>0</v>
      </c>
      <c r="BV2" s="7">
        <v>0</v>
      </c>
      <c r="BW2" s="7">
        <v>0</v>
      </c>
      <c r="BX2" s="7">
        <v>0</v>
      </c>
      <c r="BY2" s="7">
        <v>0</v>
      </c>
      <c r="BZ2" s="7">
        <v>0</v>
      </c>
      <c r="CA2" s="7">
        <v>0</v>
      </c>
      <c r="CB2" s="7">
        <v>0</v>
      </c>
      <c r="CC2" s="7">
        <v>0</v>
      </c>
      <c r="CD2" s="7">
        <v>0</v>
      </c>
      <c r="CE2" s="7">
        <v>0</v>
      </c>
      <c r="CF2" s="7">
        <v>0</v>
      </c>
      <c r="CG2" s="7">
        <v>0</v>
      </c>
      <c r="CH2" s="7">
        <v>0</v>
      </c>
    </row>
  </sheetData>
  <sortState ref="B152:CA156">
    <sortCondition ref="B152:B156"/>
  </sortState>
  <pageMargins left="0.25" right="0.25" top="0.75" bottom="0.75" header="0.3" footer="0.3"/>
  <pageSetup paperSize="9" scale="9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00B0F0"/>
  </sheetPr>
  <dimension ref="A1:CH2"/>
  <sheetViews>
    <sheetView workbookViewId="0">
      <pane xSplit="14" ySplit="1" topLeftCell="O2" activePane="bottomRight" state="frozen"/>
      <selection pane="topRight" activeCell="G1" sqref="G1"/>
      <selection pane="bottomLeft" activeCell="A2" sqref="A2"/>
      <selection pane="bottomRight" activeCell="J2" sqref="J2"/>
    </sheetView>
  </sheetViews>
  <sheetFormatPr baseColWidth="10" defaultColWidth="12.7109375" defaultRowHeight="15" x14ac:dyDescent="0.25"/>
  <cols>
    <col min="1" max="1" width="8.5703125" style="3" bestFit="1" customWidth="1"/>
    <col min="2" max="2" width="9" style="3" bestFit="1" customWidth="1"/>
    <col min="3" max="3" width="75.140625" style="3" bestFit="1" customWidth="1"/>
    <col min="4" max="4" width="6" style="3" bestFit="1" customWidth="1"/>
    <col min="5" max="5" width="6.7109375" style="3" bestFit="1" customWidth="1"/>
    <col min="6" max="6" width="5.7109375" style="3" bestFit="1" customWidth="1"/>
    <col min="7" max="7" width="5.140625" style="3" bestFit="1" customWidth="1"/>
    <col min="8" max="8" width="7.140625" style="8" bestFit="1" customWidth="1"/>
    <col min="9" max="9" width="4.140625" style="3" bestFit="1" customWidth="1"/>
    <col min="10" max="10" width="10" style="3" bestFit="1" customWidth="1"/>
    <col min="11" max="11" width="7.28515625" style="3" bestFit="1" customWidth="1"/>
    <col min="12" max="12" width="3.42578125" customWidth="1"/>
    <col min="13" max="13" width="4" customWidth="1"/>
    <col min="14" max="14" width="5.5703125" style="3" bestFit="1" customWidth="1"/>
    <col min="15" max="29" width="3.7109375" style="3" bestFit="1" customWidth="1"/>
    <col min="30" max="38" width="2.7109375" style="3" bestFit="1" customWidth="1"/>
    <col min="39" max="40" width="5.5703125" style="3" bestFit="1" customWidth="1"/>
    <col min="41" max="41" width="6.140625" style="3" bestFit="1" customWidth="1"/>
    <col min="42" max="42" width="5.5703125" style="3" bestFit="1" customWidth="1"/>
    <col min="43" max="43" width="4.5703125" style="3" bestFit="1" customWidth="1"/>
    <col min="44" max="44" width="6.140625" style="3" bestFit="1" customWidth="1"/>
    <col min="45" max="45" width="4.5703125" style="3" bestFit="1" customWidth="1"/>
    <col min="46" max="46" width="2" style="3" bestFit="1" customWidth="1"/>
    <col min="47" max="47" width="6.140625" style="3" bestFit="1" customWidth="1"/>
    <col min="48" max="49" width="5.5703125" style="3" bestFit="1" customWidth="1"/>
    <col min="50" max="50" width="6.140625" style="3" bestFit="1" customWidth="1"/>
    <col min="51" max="52" width="5.5703125" style="3" bestFit="1" customWidth="1"/>
    <col min="53" max="53" width="7.140625" style="3" bestFit="1" customWidth="1"/>
    <col min="54" max="55" width="5.5703125" style="3" bestFit="1" customWidth="1"/>
    <col min="56" max="56" width="7.140625" style="3" bestFit="1" customWidth="1"/>
    <col min="57" max="57" width="5.5703125" style="3" bestFit="1" customWidth="1"/>
    <col min="58" max="58" width="3" style="3" bestFit="1" customWidth="1"/>
    <col min="59" max="59" width="7.140625" style="3" bestFit="1" customWidth="1"/>
    <col min="60" max="61" width="3" style="3" bestFit="1" customWidth="1"/>
    <col min="62" max="62" width="7.140625" style="3" bestFit="1" customWidth="1"/>
    <col min="63" max="86" width="3" style="3" bestFit="1" customWidth="1"/>
    <col min="87" max="16384" width="12.7109375" style="3"/>
  </cols>
  <sheetData>
    <row r="1" spans="1:86" x14ac:dyDescent="0.25">
      <c r="A1" s="3" t="s">
        <v>17</v>
      </c>
      <c r="B1" s="3" t="s">
        <v>6</v>
      </c>
      <c r="C1" s="4" t="s">
        <v>7</v>
      </c>
      <c r="D1" s="3" t="s">
        <v>8</v>
      </c>
      <c r="E1" s="3" t="s">
        <v>14</v>
      </c>
      <c r="F1" s="3" t="s">
        <v>10</v>
      </c>
      <c r="G1" s="3" t="s">
        <v>11</v>
      </c>
      <c r="H1" s="8" t="s">
        <v>12</v>
      </c>
      <c r="I1" s="3" t="s">
        <v>13</v>
      </c>
      <c r="J1" s="3" t="s">
        <v>15</v>
      </c>
      <c r="K1" s="11" t="s">
        <v>4</v>
      </c>
      <c r="N1" s="3" t="s">
        <v>0</v>
      </c>
      <c r="O1" s="3">
        <v>-24</v>
      </c>
      <c r="P1" s="3">
        <v>-23</v>
      </c>
      <c r="Q1" s="3">
        <v>-22</v>
      </c>
      <c r="R1" s="3">
        <v>-21</v>
      </c>
      <c r="S1" s="3">
        <v>-20</v>
      </c>
      <c r="T1" s="3">
        <v>-19</v>
      </c>
      <c r="U1" s="3">
        <v>-18</v>
      </c>
      <c r="V1" s="3">
        <v>-17</v>
      </c>
      <c r="W1" s="3">
        <v>-16</v>
      </c>
      <c r="X1" s="3">
        <v>-15</v>
      </c>
      <c r="Y1" s="3">
        <v>-14</v>
      </c>
      <c r="Z1" s="3">
        <v>-13</v>
      </c>
      <c r="AA1" s="3">
        <v>-12</v>
      </c>
      <c r="AB1" s="3">
        <v>-11</v>
      </c>
      <c r="AC1" s="3">
        <v>-10</v>
      </c>
      <c r="AD1" s="3">
        <v>-9</v>
      </c>
      <c r="AE1" s="3">
        <v>-8</v>
      </c>
      <c r="AF1" s="3">
        <v>-7</v>
      </c>
      <c r="AG1" s="3">
        <v>-6</v>
      </c>
      <c r="AH1" s="3">
        <v>-5</v>
      </c>
      <c r="AI1" s="3">
        <v>-4</v>
      </c>
      <c r="AJ1" s="3">
        <v>-3</v>
      </c>
      <c r="AK1" s="3">
        <v>-2</v>
      </c>
      <c r="AL1" s="3">
        <v>-1</v>
      </c>
      <c r="AM1" s="9">
        <v>1</v>
      </c>
      <c r="AN1" s="9">
        <v>2</v>
      </c>
      <c r="AO1" s="9">
        <v>3</v>
      </c>
      <c r="AP1" s="9">
        <v>4</v>
      </c>
      <c r="AQ1" s="9">
        <v>5</v>
      </c>
      <c r="AR1" s="9">
        <v>6</v>
      </c>
      <c r="AS1" s="9">
        <v>7</v>
      </c>
      <c r="AT1" s="9">
        <v>8</v>
      </c>
      <c r="AU1" s="9">
        <v>9</v>
      </c>
      <c r="AV1" s="9">
        <v>10</v>
      </c>
      <c r="AW1" s="9">
        <v>11</v>
      </c>
      <c r="AX1" s="9">
        <v>12</v>
      </c>
      <c r="AY1" s="3">
        <v>13</v>
      </c>
      <c r="AZ1" s="3">
        <v>14</v>
      </c>
      <c r="BA1" s="3">
        <v>15</v>
      </c>
      <c r="BB1" s="3">
        <v>16</v>
      </c>
      <c r="BC1" s="3">
        <v>17</v>
      </c>
      <c r="BD1" s="3">
        <v>18</v>
      </c>
      <c r="BE1" s="3">
        <v>19</v>
      </c>
      <c r="BF1" s="3">
        <v>20</v>
      </c>
      <c r="BG1" s="3">
        <v>21</v>
      </c>
      <c r="BH1" s="3">
        <v>22</v>
      </c>
      <c r="BI1" s="3">
        <v>23</v>
      </c>
      <c r="BJ1" s="3">
        <v>24</v>
      </c>
      <c r="BK1" s="3">
        <v>25</v>
      </c>
      <c r="BL1" s="3">
        <v>26</v>
      </c>
      <c r="BM1" s="3">
        <v>27</v>
      </c>
      <c r="BN1" s="3">
        <v>28</v>
      </c>
      <c r="BO1" s="3">
        <v>29</v>
      </c>
      <c r="BP1" s="3">
        <v>30</v>
      </c>
      <c r="BQ1" s="3">
        <v>31</v>
      </c>
      <c r="BR1" s="3">
        <v>32</v>
      </c>
      <c r="BS1" s="3">
        <v>33</v>
      </c>
      <c r="BT1" s="3">
        <v>34</v>
      </c>
      <c r="BU1" s="3">
        <v>35</v>
      </c>
      <c r="BV1" s="3">
        <v>36</v>
      </c>
      <c r="BW1" s="3">
        <v>37</v>
      </c>
      <c r="BX1" s="3">
        <v>38</v>
      </c>
      <c r="BY1" s="3">
        <v>39</v>
      </c>
      <c r="BZ1" s="3">
        <v>40</v>
      </c>
      <c r="CA1" s="3">
        <v>41</v>
      </c>
      <c r="CB1" s="3">
        <v>42</v>
      </c>
      <c r="CC1" s="3">
        <v>43</v>
      </c>
      <c r="CD1" s="3">
        <v>44</v>
      </c>
      <c r="CE1" s="3">
        <v>45</v>
      </c>
      <c r="CF1" s="3">
        <v>46</v>
      </c>
      <c r="CG1" s="3">
        <v>47</v>
      </c>
      <c r="CH1" s="3">
        <v>48</v>
      </c>
    </row>
    <row r="2" spans="1:86" x14ac:dyDescent="0.25">
      <c r="A2" s="3">
        <f>BD!A2</f>
        <v>0</v>
      </c>
      <c r="B2" s="3">
        <f>BD!B2</f>
        <v>0</v>
      </c>
      <c r="C2" s="3" t="str">
        <f>BD!C2</f>
        <v>Marchandises France Hors Groupe</v>
      </c>
      <c r="D2" s="3">
        <f>BD!D2</f>
        <v>0</v>
      </c>
      <c r="E2" s="3">
        <f>BD!E2</f>
        <v>0</v>
      </c>
      <c r="F2" s="3">
        <f>BD!F2</f>
        <v>0</v>
      </c>
      <c r="G2" s="3">
        <f>BD!G2</f>
        <v>0</v>
      </c>
      <c r="H2" s="8">
        <f>BD!H2</f>
        <v>0.19600000000000001</v>
      </c>
      <c r="I2" s="3">
        <f>BD!I2</f>
        <v>0</v>
      </c>
      <c r="J2" s="3" t="str">
        <f>BD!J2</f>
        <v>VR</v>
      </c>
      <c r="K2" s="3">
        <f>BD!K2</f>
        <v>345</v>
      </c>
      <c r="N2" s="10">
        <f t="shared" ref="N2" si="0">SUM(O2:CH2)</f>
        <v>1</v>
      </c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>
        <v>0.02</v>
      </c>
      <c r="AN2" s="15">
        <v>0.11</v>
      </c>
      <c r="AO2" s="15">
        <v>0.39</v>
      </c>
      <c r="AP2" s="15">
        <v>0.13</v>
      </c>
      <c r="AQ2" s="15">
        <v>0.35</v>
      </c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  <c r="BR2" s="15"/>
      <c r="BS2" s="15"/>
      <c r="BT2" s="15"/>
      <c r="BU2" s="15"/>
      <c r="BV2" s="15"/>
      <c r="BW2" s="15"/>
      <c r="BX2" s="15"/>
      <c r="BY2" s="15"/>
      <c r="BZ2" s="15"/>
      <c r="CA2" s="15"/>
      <c r="CB2" s="15"/>
      <c r="CC2" s="15"/>
      <c r="CD2" s="15"/>
      <c r="CE2" s="15"/>
      <c r="CF2" s="15"/>
      <c r="CG2" s="15"/>
      <c r="CH2" s="15"/>
    </row>
  </sheetData>
  <sortState ref="B152:CA156">
    <sortCondition ref="B152:B156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0070C0"/>
    <pageSetUpPr fitToPage="1"/>
  </sheetPr>
  <dimension ref="A1:CH2"/>
  <sheetViews>
    <sheetView tabSelected="1" workbookViewId="0">
      <pane xSplit="14" ySplit="1" topLeftCell="O2" activePane="bottomRight" state="frozen"/>
      <selection pane="topRight" activeCell="G1" sqref="G1"/>
      <selection pane="bottomLeft" activeCell="A2" sqref="A2"/>
      <selection pane="bottomRight" activeCell="AM2" sqref="AM2"/>
    </sheetView>
  </sheetViews>
  <sheetFormatPr baseColWidth="10" defaultColWidth="12.7109375" defaultRowHeight="15" x14ac:dyDescent="0.25"/>
  <cols>
    <col min="1" max="1" width="8.5703125" style="3" bestFit="1" customWidth="1"/>
    <col min="2" max="2" width="9" style="3" bestFit="1" customWidth="1"/>
    <col min="3" max="3" width="60.5703125" style="4" customWidth="1"/>
    <col min="4" max="4" width="6" style="4" bestFit="1" customWidth="1"/>
    <col min="5" max="5" width="7" style="4" bestFit="1" customWidth="1"/>
    <col min="6" max="6" width="5.7109375" style="3" bestFit="1" customWidth="1"/>
    <col min="7" max="7" width="5.140625" style="3" bestFit="1" customWidth="1"/>
    <col min="8" max="8" width="6.140625" style="8" bestFit="1" customWidth="1"/>
    <col min="9" max="9" width="4.140625" style="3" bestFit="1" customWidth="1"/>
    <col min="10" max="10" width="10" style="3" bestFit="1" customWidth="1"/>
    <col min="11" max="11" width="6.140625" style="14" customWidth="1"/>
    <col min="12" max="12" width="9.7109375" style="3" bestFit="1" customWidth="1"/>
    <col min="13" max="13" width="8.140625" style="3" customWidth="1"/>
    <col min="14" max="14" width="6.5703125" style="14" bestFit="1" customWidth="1"/>
    <col min="15" max="29" width="3.7109375" style="3" hidden="1" customWidth="1"/>
    <col min="30" max="38" width="2.7109375" style="3" hidden="1" customWidth="1"/>
    <col min="39" max="39" width="6.5703125" style="3" bestFit="1" customWidth="1"/>
    <col min="40" max="40" width="7.5703125" style="3" bestFit="1" customWidth="1"/>
    <col min="41" max="54" width="8.5703125" style="3" bestFit="1" customWidth="1"/>
    <col min="55" max="86" width="6.7109375" style="3" bestFit="1" customWidth="1"/>
    <col min="87" max="16384" width="12.7109375" style="3"/>
  </cols>
  <sheetData>
    <row r="1" spans="1:86" x14ac:dyDescent="0.25">
      <c r="A1" s="3" t="s">
        <v>17</v>
      </c>
      <c r="B1" s="3" t="s">
        <v>6</v>
      </c>
      <c r="C1" s="4" t="s">
        <v>7</v>
      </c>
      <c r="D1" s="3" t="s">
        <v>8</v>
      </c>
      <c r="E1" s="3" t="s">
        <v>9</v>
      </c>
      <c r="F1" s="3" t="s">
        <v>10</v>
      </c>
      <c r="G1" s="3" t="s">
        <v>11</v>
      </c>
      <c r="H1" s="8" t="s">
        <v>12</v>
      </c>
      <c r="I1" s="3" t="s">
        <v>13</v>
      </c>
      <c r="J1" s="3" t="s">
        <v>15</v>
      </c>
      <c r="K1" s="5" t="s">
        <v>1</v>
      </c>
      <c r="L1" s="3" t="s">
        <v>2</v>
      </c>
      <c r="M1" s="3" t="s">
        <v>3</v>
      </c>
      <c r="N1" s="12">
        <v>12</v>
      </c>
      <c r="O1" s="3">
        <v>-24</v>
      </c>
      <c r="P1" s="3">
        <v>-23</v>
      </c>
      <c r="Q1" s="3">
        <v>-22</v>
      </c>
      <c r="R1" s="3">
        <v>-21</v>
      </c>
      <c r="S1" s="3">
        <v>-20</v>
      </c>
      <c r="T1" s="3">
        <v>-19</v>
      </c>
      <c r="U1" s="3">
        <v>-18</v>
      </c>
      <c r="V1" s="3">
        <v>-17</v>
      </c>
      <c r="W1" s="3">
        <v>-16</v>
      </c>
      <c r="X1" s="3">
        <v>-15</v>
      </c>
      <c r="Y1" s="3">
        <v>-14</v>
      </c>
      <c r="Z1" s="3">
        <v>-13</v>
      </c>
      <c r="AA1" s="3">
        <v>-12</v>
      </c>
      <c r="AB1" s="3">
        <v>-11</v>
      </c>
      <c r="AC1" s="3">
        <v>-10</v>
      </c>
      <c r="AD1" s="3">
        <v>-9</v>
      </c>
      <c r="AE1" s="3">
        <v>-8</v>
      </c>
      <c r="AF1" s="3">
        <v>-7</v>
      </c>
      <c r="AG1" s="3">
        <v>-6</v>
      </c>
      <c r="AH1" s="3">
        <v>-5</v>
      </c>
      <c r="AI1" s="3">
        <v>-4</v>
      </c>
      <c r="AJ1" s="3">
        <v>-3</v>
      </c>
      <c r="AK1" s="3">
        <v>-2</v>
      </c>
      <c r="AL1" s="3">
        <v>-1</v>
      </c>
      <c r="AM1" s="3">
        <v>1</v>
      </c>
      <c r="AN1" s="3">
        <v>2</v>
      </c>
      <c r="AO1" s="3">
        <v>3</v>
      </c>
      <c r="AP1" s="2">
        <v>4</v>
      </c>
      <c r="AQ1" s="3">
        <v>5</v>
      </c>
      <c r="AR1" s="3">
        <v>6</v>
      </c>
      <c r="AS1" s="2">
        <v>7</v>
      </c>
      <c r="AT1" s="3">
        <v>8</v>
      </c>
      <c r="AU1" s="3">
        <v>9</v>
      </c>
      <c r="AV1" s="2">
        <v>10</v>
      </c>
      <c r="AW1" s="3">
        <v>11</v>
      </c>
      <c r="AX1" s="3">
        <v>12</v>
      </c>
      <c r="AY1" s="2">
        <v>13</v>
      </c>
      <c r="AZ1" s="3">
        <v>14</v>
      </c>
      <c r="BA1" s="3">
        <v>15</v>
      </c>
      <c r="BB1" s="2">
        <v>16</v>
      </c>
      <c r="BC1" s="3">
        <v>17</v>
      </c>
      <c r="BD1" s="3">
        <v>18</v>
      </c>
      <c r="BE1" s="2">
        <v>19</v>
      </c>
      <c r="BF1" s="3">
        <v>20</v>
      </c>
      <c r="BG1" s="3">
        <v>21</v>
      </c>
      <c r="BH1" s="2">
        <v>22</v>
      </c>
      <c r="BI1" s="3">
        <v>23</v>
      </c>
      <c r="BJ1" s="3">
        <v>24</v>
      </c>
      <c r="BK1" s="2">
        <v>25</v>
      </c>
      <c r="BL1" s="3">
        <v>26</v>
      </c>
      <c r="BM1" s="3">
        <v>27</v>
      </c>
      <c r="BN1" s="2">
        <v>28</v>
      </c>
      <c r="BO1" s="3">
        <v>29</v>
      </c>
      <c r="BP1" s="3">
        <v>30</v>
      </c>
      <c r="BQ1" s="2">
        <v>31</v>
      </c>
      <c r="BR1" s="3">
        <v>32</v>
      </c>
      <c r="BS1" s="3">
        <v>33</v>
      </c>
      <c r="BT1" s="2">
        <v>34</v>
      </c>
      <c r="BU1" s="3">
        <v>35</v>
      </c>
      <c r="BV1" s="3">
        <v>36</v>
      </c>
      <c r="BW1" s="2">
        <v>37</v>
      </c>
      <c r="BX1" s="3">
        <v>38</v>
      </c>
      <c r="BY1" s="3">
        <v>39</v>
      </c>
      <c r="BZ1" s="2">
        <v>40</v>
      </c>
      <c r="CA1" s="3">
        <v>41</v>
      </c>
      <c r="CB1" s="3">
        <v>42</v>
      </c>
      <c r="CC1" s="2">
        <v>43</v>
      </c>
      <c r="CD1" s="3">
        <v>44</v>
      </c>
      <c r="CE1" s="3">
        <v>45</v>
      </c>
      <c r="CF1" s="2">
        <v>46</v>
      </c>
      <c r="CG1" s="3">
        <v>47</v>
      </c>
      <c r="CH1" s="3">
        <v>48</v>
      </c>
    </row>
    <row r="2" spans="1:86" x14ac:dyDescent="0.25">
      <c r="A2" s="3">
        <f>BD!A2</f>
        <v>0</v>
      </c>
      <c r="B2" s="3">
        <f>BD!B2</f>
        <v>0</v>
      </c>
      <c r="C2" s="3" t="str">
        <f>BD!C2</f>
        <v>Marchandises France Hors Groupe</v>
      </c>
      <c r="D2" s="3">
        <f>BD!D2</f>
        <v>0</v>
      </c>
      <c r="E2" s="3">
        <f>BD!E2</f>
        <v>0</v>
      </c>
      <c r="F2" s="3">
        <f>BD!F2</f>
        <v>0</v>
      </c>
      <c r="G2" s="3">
        <f>BD!G2</f>
        <v>0</v>
      </c>
      <c r="H2" s="26">
        <f>BD!H2</f>
        <v>0.19600000000000001</v>
      </c>
      <c r="I2" s="3">
        <f>BD!I2</f>
        <v>0</v>
      </c>
      <c r="J2" s="3" t="str">
        <f>BD!J2</f>
        <v>VR</v>
      </c>
      <c r="K2" s="3">
        <f>BD!K2</f>
        <v>345</v>
      </c>
      <c r="L2" s="16">
        <f t="shared" ref="L2" si="0">SUM(O2:CH2)</f>
        <v>412.61999999999995</v>
      </c>
      <c r="M2" s="16">
        <f>L2/(1+HD!H2)-K2</f>
        <v>0</v>
      </c>
      <c r="N2" s="17">
        <f>SUMPRODUCT((ISNUMBER(AM$1:CH$1)*(AM$1:CH$1&lt;=$N$1)*AM2:CH2))</f>
        <v>329.3784</v>
      </c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30">
        <f>IF($J2="VR",SUMPRODUCT(inverserange(BD!O2:BK2)*(1+HD!$H2)*HD!$O2:$BK2),IF($J2="VA",$K2*HD!AM2,IF($J2="MT",BD!AM2,IF($J2="NA",0,IF($J2="VT",0)))))</f>
        <v>0.69367999999999996</v>
      </c>
      <c r="AN2" s="6">
        <f>IF($J2="VR",SUMPRODUCT(inverserange(BD!P2:BL2)*(1+HD!$H2)*HD!$O2:$BK2),IF($J2="VA",$K2*HD!AN2,IF($J2="MT",BD!AN2,IF($J2="NA",0,IF($J2="VT",0)))))</f>
        <v>4.62852</v>
      </c>
      <c r="AO2" s="6">
        <f>IF($J2="VR",SUMPRODUCT(inverserange(BD!Q2:BM2)*(1+HD!$H2)*HD!$O2:$BK2),IF($J2="VA",$K2*HD!AO2,IF($J2="MT",BD!AO2,IF($J2="NA",0,IF($J2="VT",0)))))</f>
        <v>19.387160000000002</v>
      </c>
      <c r="AP2" s="6">
        <f>IF($J2="VR",SUMPRODUCT(inverserange(BD!R2:BN2)*(1+HD!$H2)*HD!$O2:$BK2),IF($J2="VA",$K2*HD!AP2,IF($J2="MT",BD!AP2,IF($J2="NA",0,IF($J2="VT",BD!AM2+BD!AN2+BD!AO2)))))</f>
        <v>28.739880000000003</v>
      </c>
      <c r="AQ2" s="6">
        <f>IF($J2="VR",SUMPRODUCT(inverserange(BD!S2:BO2)*(1+HD!$H2)*HD!$O2:$BK2),IF($J2="VA",$K2*HD!AQ2,IF($J2="MT",BD!AQ2,IF($J2="NA",0,IF($J2="VT",0)))))</f>
        <v>48.94032</v>
      </c>
      <c r="AR2" s="6">
        <f>IF($J2="VR",SUMPRODUCT(inverserange(BD!T2:BP2)*(1+HD!$H2)*HD!$O2:$BK2),IF($J2="VA",$K2*HD!AR2,IF($J2="MT",BD!AR2,IF($J2="NA",0,IF($J2="VT",0)))))</f>
        <v>40.580280000000002</v>
      </c>
      <c r="AS2" s="6">
        <f>IF($J2="VR",SUMPRODUCT(inverserange(BD!U2:BQ2)*(1+HD!$H2)*HD!$O2:$BK2),IF($J2="VA",$K2*HD!AS2,IF($J2="MT",BD!AS2,IF($J2="NA",0,IF($J2="VT",BD!AP2+BD!AQ2+BD!AR2)))))</f>
        <v>41.417479999999998</v>
      </c>
      <c r="AT2" s="6">
        <f>IF($J2="VR",SUMPRODUCT(inverserange(BD!V2:BR2)*(1+HD!$H2)*HD!$O2:$BK2),IF($J2="VA",$K2*HD!AT2,IF($J2="MT",BD!AT2,IF($J2="NA",0,IF($J2="VT",0)))))</f>
        <v>34.779679999999999</v>
      </c>
      <c r="AU2" s="6">
        <f>IF($J2="VR",SUMPRODUCT(inverserange(BD!W2:BS2)*(1+HD!$H2)*HD!$O2:$BK2),IF($J2="VA",$K2*HD!AU2,IF($J2="MT",BD!AU2,IF($J2="NA",0,IF($J2="VT",0)))))</f>
        <v>29.062800000000003</v>
      </c>
      <c r="AV2" s="6">
        <f>IF($J2="VR",SUMPRODUCT(inverserange(BD!X2:BT2)*(1+HD!$H2)*HD!$O2:$BK2),IF($J2="VA",$K2*HD!AV2,IF($J2="MT",BD!AV2,IF($J2="NA",0,IF($J2="VT",BD!AS2+BD!AT2+BD!AU2)))))</f>
        <v>35.186319999999995</v>
      </c>
      <c r="AW2" s="6">
        <f>IF($J2="VR",SUMPRODUCT(inverserange(BD!Y2:BU2)*(1+HD!$H2)*HD!$O2:$BK2),IF($J2="VA",$K2*HD!AW2,IF($J2="MT",BD!AW2,IF($J2="NA",0,IF($J2="VT",0)))))</f>
        <v>22.13796</v>
      </c>
      <c r="AX2" s="6">
        <f>IF($J2="VR",SUMPRODUCT(inverserange(BD!Z2:BV2)*(1+HD!$H2)*HD!$O2:$BK2),IF($J2="VA",$K2*HD!AX2,IF($J2="MT",BD!AX2,IF($J2="NA",0,IF($J2="VT",0)))))</f>
        <v>23.82432</v>
      </c>
      <c r="AY2" s="6">
        <f>IF($J2="VR",SUMPRODUCT(inverserange(BD!AA2:BW2)*(1+HD!$H2)*HD!$O2:$BK2),IF($J2="VA",$K2*HD!AY2,IF($J2="MT",BD!AY2,IF($J2="NA",0,IF($J2="VT",BD!AV2+BD!AW2+BD!AX2)))))</f>
        <v>20.128679999999999</v>
      </c>
      <c r="AZ2" s="6">
        <f>IF($J2="VR",SUMPRODUCT(inverserange(BD!AB2:BX2)*(1+HD!$H2)*HD!$O2:$BK2),IF($J2="VA",$K2*HD!AZ2,IF($J2="MT",BD!AZ2,IF($J2="NA",0,IF($J2="VT",0)))))</f>
        <v>28.33324</v>
      </c>
      <c r="BA2" s="6">
        <f>IF($J2="VR",SUMPRODUCT(inverserange(BD!AC2:BY2)*(1+HD!$H2)*HD!$O2:$BK2),IF($J2="VA",$K2*HD!BA2,IF($J2="MT",BD!BA2,IF($J2="NA",0,IF($J2="VT",0)))))</f>
        <v>15.524079999999998</v>
      </c>
      <c r="BB2" s="6">
        <f>IF($J2="VR",SUMPRODUCT(inverserange(BD!AD2:BZ2)*(1+HD!$H2)*HD!$O2:$BK2),IF($J2="VA",$K2*HD!BB2,IF($J2="MT",BD!BB2,IF($J2="NA",0,IF($J2="VT",BD!AY2+BD!AZ2+BD!BA2)))))</f>
        <v>19.255599999999998</v>
      </c>
      <c r="BC2" s="6">
        <f>IF($J2="VR",SUMPRODUCT(inverserange(BD!AE2:CA2)*(1+HD!$H2)*HD!$O2:$BK2),IF($J2="VA",$K2*HD!BC2,IF($J2="MT",BD!BC2,IF($J2="NA",0,IF($J2="VT",0)))))</f>
        <v>0</v>
      </c>
      <c r="BD2" s="6">
        <f>IF($J2="VR",SUMPRODUCT(inverserange(BD!AF2:CB2)*(1+HD!$H2)*HD!$O2:$BK2),IF($J2="VA",$K2*HD!BD2,IF($J2="MT",BD!BD2,IF($J2="NA",0,IF($J2="VT",0)))))</f>
        <v>0</v>
      </c>
      <c r="BE2" s="6">
        <f>IF($J2="VR",SUMPRODUCT(inverserange(BD!AG2:CC2)*(1+HD!$H2)*HD!$O2:$BK2),IF($J2="VA",$K2*HD!BE2,IF($J2="MT",BD!BE2,IF($J2="NA",0,IF($J2="VT",BD!BB2+BD!BC2+BD!BD2)))))</f>
        <v>0</v>
      </c>
      <c r="BF2" s="6">
        <f>IF($J2="VR",SUMPRODUCT(inverserange(BD!AH2:CD2)*(1+HD!$H2)*HD!$O2:$BK2),IF($J2="VA",$K2*HD!BF2,IF($J2="MT",BD!BF2,IF($J2="NA",0,IF($J2="VT",0)))))</f>
        <v>0</v>
      </c>
      <c r="BG2" s="6">
        <f>IF($J2="VR",SUMPRODUCT(inverserange(BD!AI2:CE2)*(1+HD!$H2)*HD!$O2:$BK2),IF($J2="VA",$K2*HD!BG2,IF($J2="MT",BD!BG2,IF($J2="NA",0,IF($J2="VT",0)))))</f>
        <v>0</v>
      </c>
      <c r="BH2" s="6">
        <f>IF($J2="VR",SUMPRODUCT(inverserange(BD!AJ2:CF2)*(1+HD!$H2)*HD!$O2:$BK2),IF($J2="VA",$K2*HD!BH2,IF($J2="MT",BD!BH2,IF($J2="NA",0,IF($J2="VT",BD!BE2+BD!BF2+BD!BG2)))))</f>
        <v>0</v>
      </c>
      <c r="BI2" s="6">
        <f>IF($J2="VR",SUMPRODUCT(inverserange(BD!AK2:CG2)*(1+HD!$H2)*HD!$O2:$BK2),IF($J2="VA",$K2*HD!BI2,IF($J2="MT",BD!BI2,IF($J2="NA",0,IF($J2="VT",0)))))</f>
        <v>0</v>
      </c>
      <c r="BJ2" s="6">
        <f>IF($J2="VR",SUMPRODUCT(inverserange(BD!AL2:CH2)*(1+HD!$H2)*HD!$O2:$BK2),IF($J2="VA",$K2*HD!BJ2,IF($J2="MT",BD!BJ2,IF($J2="NA",0,IF($J2="VT",0)))))</f>
        <v>0</v>
      </c>
      <c r="BK2" s="6">
        <f>IF($J2="VR",SUMPRODUCT(inverserange(BD!AM2:CI2)*(1+HD!$H2)*HD!$O2:$BK2),IF($J2="VA",$K2*HD!BK2,IF($J2="MT",BD!BK2,IF($J2="NA",0,IF($J2="VT",BD!BH2+BD!BI2+BD!BJ2)))))</f>
        <v>0</v>
      </c>
      <c r="BL2" s="6">
        <f>IF($J2="VR",SUMPRODUCT(inverserange(BD!AN2:CJ2)*(1+HD!$H2)*HD!$O2:$BK2),IF($J2="VA",$K2*HD!BL2,IF($J2="MT",BD!BL2,IF($J2="NA",0,IF($J2="VT",0)))))</f>
        <v>0</v>
      </c>
      <c r="BM2" s="6">
        <f>IF($J2="VR",SUMPRODUCT(inverserange(BD!AO2:CK2)*(1+HD!$H2)*HD!$O2:$BK2),IF($J2="VA",$K2*HD!BM2,IF($J2="MT",BD!BM2,IF($J2="NA",0,IF($J2="VT",0)))))</f>
        <v>0</v>
      </c>
      <c r="BN2" s="6">
        <f>IF($J2="VR",SUMPRODUCT(inverserange(BD!AP2:CL2)*(1+HD!$H2)*HD!$O2:$BK2),IF($J2="VA",$K2*HD!BN2,IF($J2="MT",BD!BN2,IF($J2="NA",0,IF($J2="VT",BD!BK2+BD!BL2+BD!BM2)))))</f>
        <v>0</v>
      </c>
      <c r="BO2" s="6">
        <f>IF($J2="VR",SUMPRODUCT(inverserange(BD!AQ2:CM2)*(1+HD!$H2)*HD!$O2:$BK2),IF($J2="VA",$K2*HD!BO2,IF($J2="MT",BD!BO2,IF($J2="NA",0,IF($J2="VT",0)))))</f>
        <v>0</v>
      </c>
      <c r="BP2" s="6">
        <f>IF($J2="VR",SUMPRODUCT(inverserange(BD!AR2:CN2)*(1+HD!$H2)*HD!$O2:$BK2),IF($J2="VA",$K2*HD!BP2,IF($J2="MT",BD!BP2,IF($J2="NA",0,IF($J2="VT",0)))))</f>
        <v>0</v>
      </c>
      <c r="BQ2" s="6">
        <f>IF($J2="VR",SUMPRODUCT(inverserange(BD!AS2:CO2)*(1+HD!$H2)*HD!$O2:$BK2),IF($J2="VA",$K2*HD!BQ2,IF($J2="MT",BD!BQ2,IF($J2="NA",0,IF($J2="VT",BD!BN2+BD!BO2+BD!BP2)))))</f>
        <v>0</v>
      </c>
      <c r="BR2" s="6">
        <f>IF($J2="VR",SUMPRODUCT(inverserange(BD!AT2:CP2)*(1+HD!$H2)*HD!$O2:$BK2),IF($J2="VA",$K2*HD!BR2,IF($J2="MT",BD!BR2,IF($J2="NA",0,IF($J2="VT",0)))))</f>
        <v>0</v>
      </c>
      <c r="BS2" s="6">
        <f>IF($J2="VR",SUMPRODUCT(inverserange(BD!AU2:CQ2)*(1+HD!$H2)*HD!$O2:$BK2),IF($J2="VA",$K2*HD!BS2,IF($J2="MT",BD!BS2,IF($J2="NA",0,IF($J2="VT",0)))))</f>
        <v>0</v>
      </c>
      <c r="BT2" s="6">
        <f>IF($J2="VR",SUMPRODUCT(inverserange(BD!AV2:CR2)*(1+HD!$H2)*HD!$O2:$BK2),IF($J2="VA",$K2*HD!BT2,IF($J2="MT",BD!BT2,IF($J2="NA",0,IF($J2="VT",BD!BQ2+BD!BR2+BD!BS2)))))</f>
        <v>0</v>
      </c>
      <c r="BU2" s="6">
        <f>IF($J2="VR",SUMPRODUCT(inverserange(BD!AW2:CS2)*(1+HD!$H2)*HD!$O2:$BK2),IF($J2="VA",$K2*HD!BU2,IF($J2="MT",BD!BU2,IF($J2="NA",0,IF($J2="VT",0)))))</f>
        <v>0</v>
      </c>
      <c r="BV2" s="6">
        <f>IF($J2="VR",SUMPRODUCT(inverserange(BD!AX2:CT2)*(1+HD!$H2)*HD!$O2:$BK2),IF($J2="VA",$K2*HD!BV2,IF($J2="MT",BD!BV2,IF($J2="NA",0,IF($J2="VT",0)))))</f>
        <v>0</v>
      </c>
      <c r="BW2" s="6">
        <f>IF($J2="VR",SUMPRODUCT(inverserange(BD!AY2:CU2)*(1+HD!$H2)*HD!$O2:$BK2),IF($J2="VA",$K2*HD!BW2,IF($J2="MT",BD!BW2,IF($J2="NA",0,IF($J2="VT",BD!BT2+BD!BU2+BD!BV2)))))</f>
        <v>0</v>
      </c>
      <c r="BX2" s="6">
        <f>IF($J2="VR",SUMPRODUCT(inverserange(BD!AZ2:CV2)*(1+HD!$H2)*HD!$O2:$BK2),IF($J2="VA",$K2*HD!BX2,IF($J2="MT",BD!BX2,IF($J2="NA",0,IF($J2="VT",0)))))</f>
        <v>0</v>
      </c>
      <c r="BY2" s="6">
        <f>IF($J2="VR",SUMPRODUCT(inverserange(BD!BA2:CW2)*(1+HD!$H2)*HD!$O2:$BK2),IF($J2="VA",$K2*HD!BY2,IF($J2="MT",BD!BY2,IF($J2="NA",0,IF($J2="VT",0)))))</f>
        <v>0</v>
      </c>
      <c r="BZ2" s="6">
        <f>IF($J2="VR",SUMPRODUCT(inverserange(BD!BB2:CX2)*(1+HD!$H2)*HD!$O2:$BK2),IF($J2="VA",$K2*HD!BZ2,IF($J2="MT",BD!BZ2,IF($J2="NA",0,IF($J2="VT",BD!BW2+BD!BX2+BD!BY2)))))</f>
        <v>0</v>
      </c>
      <c r="CA2" s="6">
        <f>IF($J2="VR",SUMPRODUCT(inverserange(BD!BC2:CY2)*(1+HD!$H2)*HD!$O2:$BK2),IF($J2="VA",$K2*HD!CA2,IF($J2="MT",BD!CA2,IF($J2="NA",0,IF($J2="VT",0)))))</f>
        <v>0</v>
      </c>
      <c r="CB2" s="6">
        <f>IF($J2="VR",SUMPRODUCT(inverserange(BD!BD2:CZ2)*(1+HD!$H2)*HD!$O2:$BK2),IF($J2="VA",$K2*HD!CB2,IF($J2="MT",BD!CB2,IF($J2="NA",0,IF($J2="VT",0)))))</f>
        <v>0</v>
      </c>
      <c r="CC2" s="6">
        <f>IF($J2="VR",SUMPRODUCT(inverserange(BD!BE2:DA2)*(1+HD!$H2)*HD!$O2:$BK2),IF($J2="VA",$K2*HD!CC2,IF($J2="MT",BD!CC2,IF($J2="NA",0,IF($J2="VT",BD!BZ2+BD!CA2+BD!CB2)))))</f>
        <v>0</v>
      </c>
      <c r="CD2" s="6">
        <f>IF($J2="VR",SUMPRODUCT(inverserange(BD!BF2:DB2)*(1+HD!$H2)*HD!$O2:$BK2),IF($J2="VA",$K2*HD!CD2,IF($J2="MT",BD!CD2,IF($J2="NA",0,IF($J2="VT",0)))))</f>
        <v>0</v>
      </c>
      <c r="CE2" s="6">
        <f>IF($J2="VR",SUMPRODUCT(inverserange(BD!BG2:DC2)*(1+HD!$H2)*HD!$O2:$BK2),IF($J2="VA",$K2*HD!CE2,IF($J2="MT",BD!CE2,IF($J2="NA",0,IF($J2="VT",0)))))</f>
        <v>0</v>
      </c>
      <c r="CF2" s="6">
        <f>IF($J2="VR",SUMPRODUCT(inverserange(BD!BH2:DD2)*(1+HD!$H2)*HD!$O2:$BK2),IF($J2="VA",$K2*HD!CF2,IF($J2="MT",BD!CF2,IF($J2="NA",0,IF($J2="VT",BD!CC2+BD!CD2+BD!CE2)))))</f>
        <v>0</v>
      </c>
      <c r="CG2" s="6">
        <f>IF($J2="VR",SUMPRODUCT(inverserange(BD!BI2:DE2)*(1+HD!$H2)*HD!$O2:$BK2),IF($J2="VA",$K2*HD!CG2,IF($J2="MT",BD!CG2,IF($J2="NA",0,IF($J2="VT",0)))))</f>
        <v>0</v>
      </c>
      <c r="CH2" s="6">
        <f>IF($J2="VR",SUMPRODUCT(inverserange(BD!BJ2:DF2)*(1+HD!$H2)*HD!$O2:$BK2),IF($J2="VA",$K2*HD!CH2,IF($J2="MT",BD!CH2,IF($J2="NA",0,IF($J2="VT",0)))))</f>
        <v>0</v>
      </c>
    </row>
  </sheetData>
  <sortState ref="B152:CC156">
    <sortCondition ref="B152:B156"/>
  </sortState>
  <pageMargins left="0.25" right="0.25" top="0.75" bottom="0.75" header="0.3" footer="0.3"/>
  <pageSetup paperSize="9" scale="95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pageSetUpPr fitToPage="1"/>
  </sheetPr>
  <dimension ref="A1:CI51"/>
  <sheetViews>
    <sheetView workbookViewId="0">
      <pane xSplit="14" ySplit="1" topLeftCell="AM31" activePane="bottomRight" state="frozen"/>
      <selection pane="topRight" activeCell="G1" sqref="G1"/>
      <selection pane="bottomLeft" activeCell="A2" sqref="A2"/>
      <selection pane="bottomRight" activeCell="N57" sqref="N57"/>
    </sheetView>
  </sheetViews>
  <sheetFormatPr baseColWidth="10" defaultRowHeight="15" x14ac:dyDescent="0.25"/>
  <cols>
    <col min="1" max="1" width="4.42578125" style="3" customWidth="1"/>
    <col min="2" max="2" width="9" style="3" bestFit="1" customWidth="1"/>
    <col min="3" max="3" width="34.85546875" style="3" bestFit="1" customWidth="1"/>
    <col min="4" max="4" width="6" style="3" hidden="1" customWidth="1"/>
    <col min="5" max="5" width="6.7109375" style="3" hidden="1" customWidth="1"/>
    <col min="6" max="6" width="5.7109375" style="3" hidden="1" customWidth="1"/>
    <col min="7" max="7" width="5.140625" style="3" hidden="1" customWidth="1"/>
    <col min="8" max="8" width="11.42578125" style="3" hidden="1" customWidth="1"/>
    <col min="9" max="9" width="8.42578125" style="3" hidden="1" customWidth="1"/>
    <col min="10" max="11" width="2.85546875" style="3" hidden="1" customWidth="1"/>
    <col min="12" max="12" width="5.85546875" style="3" hidden="1" customWidth="1"/>
    <col min="13" max="13" width="7.28515625" style="5" hidden="1" customWidth="1"/>
    <col min="14" max="14" width="12.42578125" style="5" bestFit="1" customWidth="1"/>
    <col min="15" max="38" width="5.85546875" style="5" hidden="1" customWidth="1"/>
    <col min="39" max="39" width="8" style="5" bestFit="1" customWidth="1"/>
    <col min="40" max="42" width="8.7109375" style="5" bestFit="1" customWidth="1"/>
    <col min="43" max="48" width="5" style="5" bestFit="1" customWidth="1"/>
    <col min="49" max="50" width="4.7109375" style="5" bestFit="1" customWidth="1"/>
    <col min="51" max="54" width="10" style="5" hidden="1" customWidth="1"/>
    <col min="55" max="65" width="9" style="5" hidden="1" customWidth="1"/>
    <col min="66" max="86" width="8" style="5" hidden="1" customWidth="1"/>
    <col min="87" max="16384" width="11.42578125" style="3"/>
  </cols>
  <sheetData>
    <row r="1" spans="1:86" x14ac:dyDescent="0.25">
      <c r="A1" s="3" t="s">
        <v>19</v>
      </c>
      <c r="B1" s="3" t="s">
        <v>14</v>
      </c>
      <c r="C1" s="3" t="s">
        <v>20</v>
      </c>
      <c r="D1" s="3" t="s">
        <v>8</v>
      </c>
      <c r="E1" s="3" t="s">
        <v>14</v>
      </c>
      <c r="F1" s="3" t="s">
        <v>10</v>
      </c>
      <c r="G1" s="3" t="s">
        <v>11</v>
      </c>
      <c r="L1" s="3" t="s">
        <v>21</v>
      </c>
      <c r="M1" s="7" t="s">
        <v>4</v>
      </c>
      <c r="N1" s="7">
        <v>12</v>
      </c>
      <c r="O1" s="7">
        <v>-24</v>
      </c>
      <c r="P1" s="7">
        <v>-23</v>
      </c>
      <c r="Q1" s="7">
        <v>-22</v>
      </c>
      <c r="R1" s="7">
        <v>-21</v>
      </c>
      <c r="S1" s="7">
        <v>-20</v>
      </c>
      <c r="T1" s="7">
        <v>-19</v>
      </c>
      <c r="U1" s="7">
        <v>-18</v>
      </c>
      <c r="V1" s="7">
        <v>-17</v>
      </c>
      <c r="W1" s="7">
        <v>-16</v>
      </c>
      <c r="X1" s="7">
        <v>-15</v>
      </c>
      <c r="Y1" s="7">
        <v>-14</v>
      </c>
      <c r="Z1" s="7">
        <v>-13</v>
      </c>
      <c r="AA1" s="7">
        <v>-12</v>
      </c>
      <c r="AB1" s="7">
        <v>-11</v>
      </c>
      <c r="AC1" s="7">
        <v>-10</v>
      </c>
      <c r="AD1" s="7">
        <v>-9</v>
      </c>
      <c r="AE1" s="7">
        <v>-8</v>
      </c>
      <c r="AF1" s="7">
        <v>-7</v>
      </c>
      <c r="AG1" s="7">
        <v>-6</v>
      </c>
      <c r="AH1" s="7">
        <v>-5</v>
      </c>
      <c r="AI1" s="7">
        <v>-4</v>
      </c>
      <c r="AJ1" s="7">
        <v>-3</v>
      </c>
      <c r="AK1" s="7">
        <v>-2</v>
      </c>
      <c r="AL1" s="7">
        <v>-1</v>
      </c>
      <c r="AM1" s="7">
        <v>1</v>
      </c>
      <c r="AN1" s="7">
        <v>2</v>
      </c>
      <c r="AO1" s="7">
        <v>3</v>
      </c>
      <c r="AP1" s="7">
        <v>4</v>
      </c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</row>
    <row r="2" spans="1:86" s="18" customFormat="1" x14ac:dyDescent="0.25">
      <c r="B2" s="18">
        <v>31</v>
      </c>
      <c r="C2" s="18" t="s">
        <v>18</v>
      </c>
      <c r="E2" s="18">
        <v>31</v>
      </c>
      <c r="M2" s="19">
        <f>SUMIF(TD!$E$2:$E$616,"31",TD!K$2:'TD'!K$616)</f>
        <v>0</v>
      </c>
      <c r="N2" s="21">
        <f>+AM2</f>
        <v>0</v>
      </c>
      <c r="O2" s="21">
        <v>0</v>
      </c>
      <c r="P2" s="21">
        <f>+O47</f>
        <v>0</v>
      </c>
      <c r="Q2" s="21">
        <f t="shared" ref="Q2:CB2" si="0">+P47</f>
        <v>0</v>
      </c>
      <c r="R2" s="21">
        <f t="shared" si="0"/>
        <v>0</v>
      </c>
      <c r="S2" s="21">
        <f t="shared" si="0"/>
        <v>0</v>
      </c>
      <c r="T2" s="21">
        <f t="shared" si="0"/>
        <v>0</v>
      </c>
      <c r="U2" s="21">
        <f t="shared" si="0"/>
        <v>0</v>
      </c>
      <c r="V2" s="21">
        <f t="shared" si="0"/>
        <v>0</v>
      </c>
      <c r="W2" s="21">
        <f t="shared" si="0"/>
        <v>0</v>
      </c>
      <c r="X2" s="21">
        <f t="shared" si="0"/>
        <v>0</v>
      </c>
      <c r="Y2" s="21">
        <f t="shared" si="0"/>
        <v>0</v>
      </c>
      <c r="Z2" s="21">
        <f t="shared" si="0"/>
        <v>0</v>
      </c>
      <c r="AA2" s="21">
        <f t="shared" si="0"/>
        <v>0</v>
      </c>
      <c r="AB2" s="21">
        <f t="shared" si="0"/>
        <v>0</v>
      </c>
      <c r="AC2" s="21">
        <f t="shared" si="0"/>
        <v>0</v>
      </c>
      <c r="AD2" s="21">
        <f t="shared" si="0"/>
        <v>0</v>
      </c>
      <c r="AE2" s="21">
        <f t="shared" si="0"/>
        <v>0</v>
      </c>
      <c r="AF2" s="21">
        <f t="shared" si="0"/>
        <v>0</v>
      </c>
      <c r="AG2" s="21">
        <f t="shared" si="0"/>
        <v>0</v>
      </c>
      <c r="AH2" s="21">
        <f t="shared" si="0"/>
        <v>0</v>
      </c>
      <c r="AI2" s="21">
        <f t="shared" si="0"/>
        <v>0</v>
      </c>
      <c r="AJ2" s="21">
        <f t="shared" si="0"/>
        <v>0</v>
      </c>
      <c r="AK2" s="21">
        <f t="shared" si="0"/>
        <v>0</v>
      </c>
      <c r="AL2" s="21">
        <f t="shared" si="0"/>
        <v>0</v>
      </c>
      <c r="AM2" s="21">
        <v>0</v>
      </c>
      <c r="AN2" s="21">
        <v>1000000</v>
      </c>
      <c r="AO2" s="21">
        <v>-2000000</v>
      </c>
      <c r="AP2" s="21">
        <v>-1000000</v>
      </c>
      <c r="AQ2" s="21"/>
      <c r="AR2" s="21"/>
      <c r="AS2" s="21"/>
      <c r="AT2" s="21"/>
      <c r="AU2" s="21"/>
      <c r="AV2" s="21"/>
      <c r="AW2" s="21"/>
      <c r="AX2" s="21"/>
      <c r="AY2" s="19"/>
      <c r="AZ2" s="19"/>
      <c r="BA2" s="19"/>
      <c r="BB2" s="19"/>
      <c r="BC2" s="19"/>
      <c r="BD2" s="19"/>
      <c r="BE2" s="19"/>
      <c r="BF2" s="19"/>
      <c r="BG2" s="19"/>
      <c r="BH2" s="19"/>
      <c r="BI2" s="19"/>
      <c r="BJ2" s="19"/>
      <c r="BK2" s="19"/>
      <c r="BL2" s="19"/>
      <c r="BM2" s="19"/>
      <c r="BN2" s="19"/>
      <c r="BO2" s="19"/>
      <c r="BP2" s="19"/>
      <c r="BQ2" s="19"/>
      <c r="BR2" s="19"/>
      <c r="BS2" s="19"/>
      <c r="BT2" s="19"/>
      <c r="BU2" s="19"/>
      <c r="BV2" s="19"/>
      <c r="BW2" s="19"/>
      <c r="BX2" s="19"/>
      <c r="BY2" s="19"/>
      <c r="BZ2" s="19"/>
      <c r="CA2" s="19"/>
      <c r="CB2" s="19"/>
      <c r="CC2" s="19"/>
      <c r="CD2" s="19"/>
      <c r="CE2" s="19"/>
      <c r="CF2" s="19"/>
      <c r="CG2" s="19"/>
      <c r="CH2" s="19"/>
    </row>
    <row r="3" spans="1:86" s="18" customFormat="1" hidden="1" x14ac:dyDescent="0.25">
      <c r="M3" s="19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</row>
    <row r="4" spans="1:86" s="18" customFormat="1" hidden="1" x14ac:dyDescent="0.25">
      <c r="M4" s="19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</row>
    <row r="5" spans="1:86" s="18" customFormat="1" hidden="1" x14ac:dyDescent="0.25">
      <c r="M5" s="19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</row>
    <row r="6" spans="1:86" hidden="1" x14ac:dyDescent="0.25">
      <c r="D6" s="18"/>
      <c r="M6" s="7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</row>
    <row r="7" spans="1:86" hidden="1" x14ac:dyDescent="0.25">
      <c r="D7" s="18"/>
      <c r="M7" s="7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</row>
    <row r="8" spans="1:86" hidden="1" x14ac:dyDescent="0.25">
      <c r="D8" s="18"/>
      <c r="M8" s="7"/>
      <c r="N8" s="22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</row>
    <row r="9" spans="1:86" s="18" customFormat="1" hidden="1" x14ac:dyDescent="0.25">
      <c r="M9" s="19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</row>
    <row r="10" spans="1:86" s="18" customFormat="1" hidden="1" x14ac:dyDescent="0.25">
      <c r="M10" s="19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</row>
    <row r="11" spans="1:86" hidden="1" x14ac:dyDescent="0.25">
      <c r="D11" s="18"/>
      <c r="M11" s="7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</row>
    <row r="12" spans="1:86" hidden="1" x14ac:dyDescent="0.25">
      <c r="D12" s="18"/>
      <c r="M12" s="7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</row>
    <row r="13" spans="1:86" s="18" customFormat="1" hidden="1" x14ac:dyDescent="0.25">
      <c r="M13" s="19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</row>
    <row r="14" spans="1:86" hidden="1" x14ac:dyDescent="0.25">
      <c r="D14" s="18"/>
      <c r="M14" s="7"/>
      <c r="N14" s="22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</row>
    <row r="15" spans="1:86" s="18" customFormat="1" hidden="1" x14ac:dyDescent="0.25">
      <c r="M15" s="19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</row>
    <row r="16" spans="1:86" hidden="1" x14ac:dyDescent="0.25">
      <c r="D16" s="18"/>
      <c r="M16" s="7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</row>
    <row r="17" spans="4:87" hidden="1" x14ac:dyDescent="0.25">
      <c r="D17" s="18"/>
      <c r="M17" s="7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</row>
    <row r="18" spans="4:87" s="18" customFormat="1" hidden="1" x14ac:dyDescent="0.25">
      <c r="M18" s="19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</row>
    <row r="19" spans="4:87" hidden="1" x14ac:dyDescent="0.25">
      <c r="D19" s="18"/>
      <c r="M19" s="7"/>
      <c r="N19" s="21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</row>
    <row r="20" spans="4:87" hidden="1" x14ac:dyDescent="0.25">
      <c r="D20" s="18"/>
      <c r="M20" s="7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</row>
    <row r="21" spans="4:87" hidden="1" x14ac:dyDescent="0.25">
      <c r="D21" s="18"/>
      <c r="M21" s="7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</row>
    <row r="22" spans="4:87" hidden="1" x14ac:dyDescent="0.25">
      <c r="D22" s="18"/>
      <c r="M22" s="7"/>
      <c r="N22" s="1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  <c r="BS22" s="23"/>
      <c r="BT22" s="23"/>
      <c r="BU22" s="23"/>
      <c r="BV22" s="23"/>
      <c r="BW22" s="23"/>
      <c r="BX22" s="23"/>
      <c r="BY22" s="23"/>
      <c r="BZ22" s="23"/>
      <c r="CA22" s="23"/>
      <c r="CB22" s="23"/>
      <c r="CC22" s="23"/>
      <c r="CD22" s="23"/>
      <c r="CE22" s="23"/>
      <c r="CF22" s="23"/>
      <c r="CG22" s="23"/>
      <c r="CH22" s="23"/>
      <c r="CI22" s="23"/>
    </row>
    <row r="23" spans="4:87" s="18" customFormat="1" hidden="1" x14ac:dyDescent="0.25">
      <c r="M23" s="19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  <c r="CG23" s="19"/>
      <c r="CH23" s="19"/>
    </row>
    <row r="24" spans="4:87" s="18" customFormat="1" hidden="1" x14ac:dyDescent="0.25">
      <c r="M24" s="19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9"/>
    </row>
    <row r="25" spans="4:87" hidden="1" x14ac:dyDescent="0.25">
      <c r="D25" s="18"/>
      <c r="M25" s="7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</row>
    <row r="26" spans="4:87" hidden="1" x14ac:dyDescent="0.25">
      <c r="D26" s="18"/>
      <c r="M26" s="7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</row>
    <row r="27" spans="4:87" hidden="1" x14ac:dyDescent="0.25">
      <c r="D27" s="18"/>
      <c r="M27" s="7"/>
      <c r="N27" s="22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</row>
    <row r="28" spans="4:87" s="18" customFormat="1" hidden="1" x14ac:dyDescent="0.25">
      <c r="M28" s="19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X28" s="19"/>
      <c r="BY28" s="19"/>
      <c r="BZ28" s="19"/>
      <c r="CA28" s="19"/>
      <c r="CB28" s="19"/>
      <c r="CC28" s="19"/>
      <c r="CD28" s="19"/>
      <c r="CE28" s="19"/>
      <c r="CF28" s="19"/>
      <c r="CG28" s="19"/>
      <c r="CH28" s="19"/>
    </row>
    <row r="29" spans="4:87" s="18" customFormat="1" hidden="1" x14ac:dyDescent="0.25">
      <c r="M29" s="19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19"/>
      <c r="BQ29" s="19"/>
      <c r="BR29" s="19"/>
      <c r="BS29" s="19"/>
      <c r="BT29" s="19"/>
      <c r="BU29" s="19"/>
      <c r="BV29" s="19"/>
      <c r="BW29" s="19"/>
      <c r="BX29" s="19"/>
      <c r="BY29" s="19"/>
      <c r="BZ29" s="19"/>
      <c r="CA29" s="19"/>
      <c r="CB29" s="19"/>
      <c r="CC29" s="19"/>
      <c r="CD29" s="19"/>
      <c r="CE29" s="19"/>
      <c r="CF29" s="19"/>
      <c r="CG29" s="19"/>
      <c r="CH29" s="19"/>
    </row>
    <row r="30" spans="4:87" s="18" customFormat="1" hidden="1" x14ac:dyDescent="0.25">
      <c r="M30" s="19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</row>
    <row r="31" spans="4:87" hidden="1" x14ac:dyDescent="0.25">
      <c r="D31" s="18"/>
      <c r="M31" s="7"/>
      <c r="N31" s="22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</row>
    <row r="32" spans="4:87" hidden="1" x14ac:dyDescent="0.25">
      <c r="D32" s="18"/>
      <c r="M32" s="7"/>
      <c r="N32" s="22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</row>
    <row r="33" spans="2:86" hidden="1" x14ac:dyDescent="0.25">
      <c r="D33" s="18"/>
      <c r="M33" s="7"/>
      <c r="N33" s="22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</row>
    <row r="34" spans="2:86" hidden="1" x14ac:dyDescent="0.25">
      <c r="D34" s="18"/>
      <c r="M34" s="7"/>
      <c r="N34" s="22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</row>
    <row r="35" spans="2:86" hidden="1" x14ac:dyDescent="0.25">
      <c r="D35" s="18"/>
      <c r="M35" s="7"/>
      <c r="N35" s="22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</row>
    <row r="36" spans="2:86" hidden="1" x14ac:dyDescent="0.25">
      <c r="D36" s="18"/>
      <c r="M36" s="7"/>
      <c r="N36" s="22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</row>
    <row r="37" spans="2:86" s="18" customFormat="1" hidden="1" x14ac:dyDescent="0.25">
      <c r="M37" s="19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19"/>
      <c r="AZ37" s="19"/>
      <c r="BA37" s="19"/>
      <c r="BB37" s="19"/>
      <c r="BC37" s="19"/>
      <c r="BD37" s="19"/>
      <c r="BE37" s="19"/>
      <c r="BF37" s="19"/>
      <c r="BG37" s="19"/>
      <c r="BH37" s="19"/>
      <c r="BI37" s="19"/>
      <c r="BJ37" s="19"/>
      <c r="BK37" s="19"/>
      <c r="BL37" s="19"/>
      <c r="BM37" s="19"/>
      <c r="BN37" s="19"/>
      <c r="BO37" s="19"/>
      <c r="BP37" s="19"/>
      <c r="BQ37" s="19"/>
      <c r="BR37" s="19"/>
      <c r="BS37" s="19"/>
      <c r="BT37" s="19"/>
      <c r="BU37" s="19"/>
      <c r="BV37" s="19"/>
      <c r="BW37" s="19"/>
      <c r="BX37" s="19"/>
      <c r="BY37" s="19"/>
      <c r="BZ37" s="19"/>
      <c r="CA37" s="19"/>
      <c r="CB37" s="19"/>
      <c r="CC37" s="19"/>
      <c r="CD37" s="19"/>
      <c r="CE37" s="19"/>
      <c r="CF37" s="19"/>
      <c r="CG37" s="19"/>
      <c r="CH37" s="19"/>
    </row>
    <row r="38" spans="2:86" s="18" customFormat="1" hidden="1" x14ac:dyDescent="0.25">
      <c r="M38" s="19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19"/>
      <c r="AZ38" s="19"/>
      <c r="BA38" s="19"/>
      <c r="BB38" s="19"/>
      <c r="BC38" s="19"/>
      <c r="BD38" s="19"/>
      <c r="BE38" s="19"/>
      <c r="BF38" s="19"/>
      <c r="BG38" s="19"/>
      <c r="BH38" s="19"/>
      <c r="BI38" s="19"/>
      <c r="BJ38" s="19"/>
      <c r="BK38" s="19"/>
      <c r="BL38" s="19"/>
      <c r="BM38" s="19"/>
      <c r="BN38" s="19"/>
      <c r="BO38" s="19"/>
      <c r="BP38" s="19"/>
      <c r="BQ38" s="19"/>
      <c r="BR38" s="19"/>
      <c r="BS38" s="19"/>
      <c r="BT38" s="19"/>
      <c r="BU38" s="19"/>
      <c r="BV38" s="19"/>
      <c r="BW38" s="19"/>
      <c r="BX38" s="19"/>
      <c r="BY38" s="19"/>
      <c r="BZ38" s="19"/>
      <c r="CA38" s="19"/>
      <c r="CB38" s="19"/>
      <c r="CC38" s="19"/>
      <c r="CD38" s="19"/>
      <c r="CE38" s="19"/>
      <c r="CF38" s="19"/>
      <c r="CG38" s="19"/>
      <c r="CH38" s="19"/>
    </row>
    <row r="39" spans="2:86" hidden="1" x14ac:dyDescent="0.25">
      <c r="D39" s="18"/>
      <c r="M39" s="7"/>
      <c r="N39" s="22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</row>
    <row r="40" spans="2:86" hidden="1" x14ac:dyDescent="0.25">
      <c r="D40" s="18"/>
      <c r="M40" s="7"/>
      <c r="N40" s="22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</row>
    <row r="41" spans="2:86" hidden="1" x14ac:dyDescent="0.25">
      <c r="D41" s="18"/>
      <c r="M41" s="7"/>
      <c r="N41" s="22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</row>
    <row r="42" spans="2:86" hidden="1" x14ac:dyDescent="0.25">
      <c r="D42" s="18"/>
      <c r="M42" s="7"/>
      <c r="N42" s="22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</row>
    <row r="43" spans="2:86" hidden="1" x14ac:dyDescent="0.25">
      <c r="D43" s="18"/>
      <c r="M43" s="7"/>
      <c r="N43" s="22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</row>
    <row r="44" spans="2:86" s="18" customFormat="1" hidden="1" x14ac:dyDescent="0.25">
      <c r="M44" s="19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BY44" s="19"/>
      <c r="BZ44" s="19"/>
      <c r="CA44" s="19"/>
      <c r="CB44" s="19"/>
      <c r="CC44" s="19"/>
      <c r="CD44" s="19"/>
      <c r="CE44" s="19"/>
      <c r="CF44" s="19"/>
      <c r="CG44" s="19"/>
      <c r="CH44" s="19"/>
    </row>
    <row r="45" spans="2:86" s="18" customFormat="1" hidden="1" x14ac:dyDescent="0.25">
      <c r="M45" s="19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19"/>
      <c r="BK45" s="19"/>
      <c r="BL45" s="19"/>
      <c r="BM45" s="19"/>
      <c r="BN45" s="19"/>
      <c r="BO45" s="19"/>
      <c r="BP45" s="19"/>
      <c r="BQ45" s="19"/>
      <c r="BR45" s="19"/>
      <c r="BS45" s="19"/>
      <c r="BT45" s="19"/>
      <c r="BU45" s="19"/>
      <c r="BV45" s="19"/>
      <c r="BW45" s="19"/>
      <c r="BX45" s="19"/>
      <c r="BY45" s="19"/>
      <c r="BZ45" s="19"/>
      <c r="CA45" s="19"/>
      <c r="CB45" s="19"/>
      <c r="CC45" s="19"/>
      <c r="CD45" s="19"/>
      <c r="CE45" s="19"/>
      <c r="CF45" s="19"/>
      <c r="CG45" s="19"/>
      <c r="CH45" s="19"/>
    </row>
    <row r="46" spans="2:86" s="18" customFormat="1" hidden="1" x14ac:dyDescent="0.25">
      <c r="M46" s="19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19"/>
      <c r="BK46" s="19"/>
      <c r="BL46" s="19"/>
      <c r="BM46" s="19"/>
      <c r="BN46" s="19"/>
      <c r="BO46" s="19"/>
      <c r="BP46" s="19"/>
      <c r="BQ46" s="19"/>
      <c r="BR46" s="19"/>
      <c r="BS46" s="19"/>
      <c r="BT46" s="19"/>
      <c r="BU46" s="19"/>
      <c r="BV46" s="19"/>
      <c r="BW46" s="19"/>
      <c r="BX46" s="19"/>
      <c r="BY46" s="19"/>
      <c r="BZ46" s="19"/>
      <c r="CA46" s="19"/>
      <c r="CB46" s="19"/>
      <c r="CC46" s="19"/>
      <c r="CD46" s="19"/>
      <c r="CE46" s="19"/>
      <c r="CF46" s="19"/>
      <c r="CG46" s="19"/>
      <c r="CH46" s="19"/>
    </row>
    <row r="47" spans="2:86" s="18" customFormat="1" x14ac:dyDescent="0.25">
      <c r="B47" s="18">
        <v>40</v>
      </c>
      <c r="C47" s="18" t="s">
        <v>22</v>
      </c>
      <c r="E47" s="18">
        <v>40</v>
      </c>
      <c r="H47" s="18" t="s">
        <v>23</v>
      </c>
      <c r="M47" s="19">
        <f>M2+M46</f>
        <v>0</v>
      </c>
      <c r="N47" s="21">
        <f>+AX47</f>
        <v>0</v>
      </c>
      <c r="O47" s="21">
        <f>O2+O46</f>
        <v>0</v>
      </c>
      <c r="P47" s="21">
        <f t="shared" ref="P47:CA47" si="1">P2+P46</f>
        <v>0</v>
      </c>
      <c r="Q47" s="21">
        <f t="shared" si="1"/>
        <v>0</v>
      </c>
      <c r="R47" s="21">
        <f t="shared" si="1"/>
        <v>0</v>
      </c>
      <c r="S47" s="21">
        <f t="shared" si="1"/>
        <v>0</v>
      </c>
      <c r="T47" s="21">
        <f t="shared" si="1"/>
        <v>0</v>
      </c>
      <c r="U47" s="21">
        <f t="shared" si="1"/>
        <v>0</v>
      </c>
      <c r="V47" s="21">
        <f t="shared" si="1"/>
        <v>0</v>
      </c>
      <c r="W47" s="21">
        <f t="shared" si="1"/>
        <v>0</v>
      </c>
      <c r="X47" s="21">
        <f t="shared" si="1"/>
        <v>0</v>
      </c>
      <c r="Y47" s="21">
        <f t="shared" si="1"/>
        <v>0</v>
      </c>
      <c r="Z47" s="21">
        <f t="shared" si="1"/>
        <v>0</v>
      </c>
      <c r="AA47" s="21">
        <f t="shared" si="1"/>
        <v>0</v>
      </c>
      <c r="AB47" s="21">
        <f t="shared" si="1"/>
        <v>0</v>
      </c>
      <c r="AC47" s="21">
        <f t="shared" si="1"/>
        <v>0</v>
      </c>
      <c r="AD47" s="21">
        <f t="shared" si="1"/>
        <v>0</v>
      </c>
      <c r="AE47" s="21">
        <f t="shared" si="1"/>
        <v>0</v>
      </c>
      <c r="AF47" s="21">
        <f t="shared" si="1"/>
        <v>0</v>
      </c>
      <c r="AG47" s="21">
        <f t="shared" si="1"/>
        <v>0</v>
      </c>
      <c r="AH47" s="21">
        <f t="shared" si="1"/>
        <v>0</v>
      </c>
      <c r="AI47" s="21">
        <f t="shared" si="1"/>
        <v>0</v>
      </c>
      <c r="AJ47" s="21">
        <f t="shared" si="1"/>
        <v>0</v>
      </c>
      <c r="AK47" s="21">
        <f t="shared" si="1"/>
        <v>0</v>
      </c>
      <c r="AL47" s="21">
        <f t="shared" si="1"/>
        <v>0</v>
      </c>
      <c r="AM47" s="21">
        <v>1000000</v>
      </c>
      <c r="AN47" s="21">
        <v>-2000000</v>
      </c>
      <c r="AO47" s="21">
        <v>-1000000</v>
      </c>
      <c r="AP47" s="21">
        <v>1000000</v>
      </c>
      <c r="AQ47" s="21"/>
      <c r="AR47" s="21"/>
      <c r="AS47" s="21"/>
      <c r="AT47" s="21"/>
      <c r="AU47" s="21"/>
      <c r="AV47" s="21"/>
      <c r="AW47" s="21"/>
      <c r="AX47" s="21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19"/>
      <c r="BT47" s="19"/>
      <c r="BU47" s="19"/>
      <c r="BV47" s="19"/>
      <c r="BW47" s="19"/>
      <c r="BX47" s="19"/>
      <c r="BY47" s="19"/>
      <c r="BZ47" s="19"/>
      <c r="CA47" s="19"/>
      <c r="CB47" s="19"/>
      <c r="CC47" s="19"/>
      <c r="CD47" s="19"/>
      <c r="CE47" s="19"/>
      <c r="CF47" s="19"/>
      <c r="CG47" s="19"/>
      <c r="CH47" s="19"/>
    </row>
    <row r="48" spans="2:86" x14ac:dyDescent="0.25">
      <c r="B48" s="24"/>
      <c r="C48"/>
    </row>
    <row r="49" spans="2:86" x14ac:dyDescent="0.25">
      <c r="B49" s="24"/>
      <c r="C49"/>
    </row>
    <row r="50" spans="2:86" x14ac:dyDescent="0.25">
      <c r="C50" s="3" t="s">
        <v>25</v>
      </c>
      <c r="N50" s="5">
        <f>SUM(AM50:AX50)</f>
        <v>187.5</v>
      </c>
      <c r="AM50" s="25">
        <f>IF(AND(AM2&gt;=0,AM47&gt;0),AM47/2*AXE!$C$13*30/3600,IF(AND(AM2&gt;0,AM47&lt;0),AM2/2*AXE!$C$13*30/3600,IF(AND(AM2&lt;0,AM47&gt;0),AM47/2*AXE!$C$13*30/3600,0)))</f>
        <v>62.5</v>
      </c>
      <c r="AN50" s="25">
        <f>IF(AND(AN2&gt;=0,AN47&gt;0),AN47/2*AXE!$C$13*30/3600,IF(AND(AN2&gt;0,AN47&lt;0),AN2/2*AXE!$C$13*30/3600,IF(AND(AN2&lt;0,AN47&gt;0),AN47/2*AXE!$C$13*30/3600,0)))</f>
        <v>62.5</v>
      </c>
      <c r="AO50" s="25">
        <f>IF(AND(AO2&gt;=0,AO47&gt;0),AO47/2*AXE!$C$13*30/3600,IF(AND(AO2&gt;0,AO47&lt;0),AO2/2*AXE!$C$13*30/3600,IF(AND(AO2&lt;0,AO47&gt;0),AO47/2*AXE!$C$13*30/3600,0)))</f>
        <v>0</v>
      </c>
      <c r="AP50" s="25">
        <f>IF(AND(AP2&gt;=0,AP47&gt;0),AP47/2*AXE!$C$13*30/3600,IF(AND(AP2&gt;0,AP47&lt;0),AP2/2*AXE!$C$13*30/3600,IF(AND(AP2&lt;0,AP47&gt;0),AP47/2*AXE!$C$13*30/3600,0)))</f>
        <v>62.5</v>
      </c>
      <c r="AQ50" s="25"/>
      <c r="AR50" s="25"/>
      <c r="AS50" s="25"/>
      <c r="AT50" s="25"/>
      <c r="AU50" s="25"/>
      <c r="AV50" s="25"/>
      <c r="AW50" s="25"/>
      <c r="AX50" s="25"/>
      <c r="AY50" s="25"/>
      <c r="AZ50" s="25"/>
      <c r="BA50" s="25"/>
      <c r="BB50" s="25"/>
      <c r="BC50" s="25"/>
      <c r="BD50" s="25"/>
      <c r="BE50" s="25"/>
      <c r="BF50" s="25"/>
      <c r="BG50" s="25"/>
      <c r="BH50" s="25"/>
      <c r="BI50" s="25"/>
      <c r="BJ50" s="25"/>
      <c r="BK50" s="25"/>
      <c r="BL50" s="25"/>
      <c r="BM50" s="25"/>
      <c r="BN50" s="25"/>
      <c r="BO50" s="25"/>
      <c r="BP50" s="25"/>
      <c r="BQ50" s="25"/>
      <c r="BR50" s="25"/>
      <c r="BS50" s="25"/>
      <c r="BT50" s="25"/>
      <c r="BU50" s="25"/>
      <c r="BV50" s="25"/>
      <c r="BW50" s="25"/>
      <c r="BX50" s="25"/>
      <c r="BY50" s="25"/>
      <c r="BZ50" s="25"/>
      <c r="CA50" s="25"/>
      <c r="CB50" s="25"/>
      <c r="CC50" s="25"/>
      <c r="CD50" s="25"/>
      <c r="CE50" s="25"/>
      <c r="CF50" s="25"/>
      <c r="CG50" s="25"/>
      <c r="CH50" s="25"/>
    </row>
    <row r="51" spans="2:86" x14ac:dyDescent="0.25">
      <c r="C51" s="3" t="s">
        <v>24</v>
      </c>
      <c r="N51" s="5">
        <f>SUM(AM51:AX51)</f>
        <v>125.0019375</v>
      </c>
      <c r="AM51" s="20">
        <f>IF(AND(AM2&lt;0,AM47&lt;0),C2/2*AXE!$C$13*30/3600,IF(AND(AM2&gt;0,AM47&lt;0),AM47/2*AXE!$C$15*30/3600,IF(AND(AM2&lt;0,AM47&gt;0),AM2/2*AXE!$C$15*30/3600,0)))</f>
        <v>0</v>
      </c>
      <c r="AN51" s="20">
        <f>IF(AND(AN2&lt;0,AN47&lt;0),D2/2*AXE!$C$13*30/3600,IF(AND(AN2&gt;0,AN47&lt;0),AN47/2*AXE!$C$15*30/3600,IF(AND(AN2&lt;0,AN47&gt;0),AN2/2*AXE!$C$15*30/3600,0)))</f>
        <v>83.333333333333329</v>
      </c>
      <c r="AO51" s="20">
        <f>IF(AND(AO2&lt;0,AO47&lt;0),E2/2*AXE!$C$13*30/3600,IF(AND(AO2&gt;0,AO47&lt;0),AO47/2*AXE!$C$15*30/3600,IF(AND(AO2&lt;0,AO47&gt;0),AO2/2*AXE!$C$15*30/3600,0)))</f>
        <v>1.9375E-3</v>
      </c>
      <c r="AP51" s="20">
        <f>IF(AND(AP2&lt;0,AP47&lt;0),F2/2*AXE!$C$13*30/3600,IF(AND(AP2&gt;0,AP47&lt;0),AP47/2*AXE!$C$15*30/3600,IF(AND(AP2&lt;0,AP47&gt;0),AP2/2*AXE!$C$15*30/3600,0)))</f>
        <v>41.666666666666664</v>
      </c>
      <c r="AQ51" s="20"/>
      <c r="AR51" s="20"/>
      <c r="AS51" s="20"/>
      <c r="AT51" s="20"/>
      <c r="AU51" s="20"/>
      <c r="AV51" s="20"/>
      <c r="AW51" s="20"/>
      <c r="AX51" s="20"/>
    </row>
  </sheetData>
  <printOptions headings="1" gridLines="1"/>
  <pageMargins left="0.23622047244094491" right="0.23622047244094491" top="0.74803149606299213" bottom="0.74803149606299213" header="0.31496062992125984" footer="0.31496062992125984"/>
  <pageSetup paperSize="9" scale="69" orientation="landscape" r:id="rId1"/>
  <headerFooter>
    <oddHeader>&amp;C&amp;A&amp;R&amp;D- &amp;T</oddHeader>
    <oddFooter>&amp;C&amp;F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5"/>
  <sheetViews>
    <sheetView workbookViewId="0">
      <selection activeCell="A24" sqref="A24"/>
    </sheetView>
  </sheetViews>
  <sheetFormatPr baseColWidth="10" defaultRowHeight="15" x14ac:dyDescent="0.25"/>
  <cols>
    <col min="1" max="1" width="92.7109375" bestFit="1" customWidth="1"/>
    <col min="2" max="2" width="31.85546875" bestFit="1" customWidth="1"/>
    <col min="3" max="3" width="15.5703125" style="27" bestFit="1" customWidth="1"/>
    <col min="4" max="4" width="5" bestFit="1" customWidth="1"/>
  </cols>
  <sheetData>
    <row r="1" spans="1:3" x14ac:dyDescent="0.25">
      <c r="A1" t="s">
        <v>27</v>
      </c>
    </row>
    <row r="13" spans="1:3" x14ac:dyDescent="0.25">
      <c r="A13" t="s">
        <v>28</v>
      </c>
      <c r="C13" s="29">
        <v>1.4999999999999999E-2</v>
      </c>
    </row>
    <row r="15" spans="1:3" x14ac:dyDescent="0.25">
      <c r="A15" t="s">
        <v>29</v>
      </c>
      <c r="C15" s="29">
        <v>-0.01</v>
      </c>
    </row>
    <row r="17" spans="1:1" x14ac:dyDescent="0.25">
      <c r="A17" t="s">
        <v>30</v>
      </c>
    </row>
    <row r="18" spans="1:1" x14ac:dyDescent="0.25">
      <c r="A18" t="s">
        <v>31</v>
      </c>
    </row>
    <row r="44" spans="2:6" x14ac:dyDescent="0.25">
      <c r="C44"/>
      <c r="D44" s="27"/>
    </row>
    <row r="45" spans="2:6" x14ac:dyDescent="0.25">
      <c r="B45" s="27"/>
      <c r="D45" s="27"/>
      <c r="E45" s="27"/>
      <c r="F45" s="27"/>
    </row>
    <row r="46" spans="2:6" x14ac:dyDescent="0.25">
      <c r="B46" s="27"/>
      <c r="D46" s="27"/>
      <c r="E46" s="27"/>
      <c r="F46" s="27"/>
    </row>
    <row r="47" spans="2:6" x14ac:dyDescent="0.25">
      <c r="B47" s="27"/>
      <c r="D47" s="27"/>
      <c r="E47" s="27"/>
      <c r="F47" s="27"/>
    </row>
    <row r="48" spans="2:6" x14ac:dyDescent="0.25">
      <c r="B48" s="27"/>
      <c r="D48" s="27"/>
      <c r="E48" s="27"/>
      <c r="F48" s="27"/>
    </row>
    <row r="49" spans="2:6" x14ac:dyDescent="0.25">
      <c r="B49" s="27"/>
      <c r="D49" s="27"/>
      <c r="E49" s="27"/>
      <c r="F49" s="27"/>
    </row>
    <row r="50" spans="2:6" x14ac:dyDescent="0.25">
      <c r="B50" s="27"/>
      <c r="D50" s="27"/>
      <c r="E50" s="27"/>
      <c r="F50" s="27"/>
    </row>
    <row r="51" spans="2:6" x14ac:dyDescent="0.25">
      <c r="B51" s="27"/>
      <c r="D51" s="27"/>
      <c r="E51" s="27"/>
      <c r="F51" s="27"/>
    </row>
    <row r="52" spans="2:6" x14ac:dyDescent="0.25">
      <c r="B52" s="28"/>
      <c r="C52" s="28"/>
      <c r="D52" s="28"/>
      <c r="E52" s="27"/>
      <c r="F52" s="27"/>
    </row>
    <row r="53" spans="2:6" x14ac:dyDescent="0.25">
      <c r="B53" s="27"/>
      <c r="D53" s="27"/>
      <c r="E53" s="27"/>
      <c r="F53" s="27"/>
    </row>
    <row r="54" spans="2:6" x14ac:dyDescent="0.25">
      <c r="B54" s="27"/>
      <c r="D54" s="27"/>
      <c r="E54" s="27"/>
      <c r="F54" s="27"/>
    </row>
    <row r="55" spans="2:6" x14ac:dyDescent="0.25">
      <c r="C55"/>
      <c r="D55" s="27"/>
    </row>
  </sheetData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BD</vt:lpstr>
      <vt:lpstr>HD</vt:lpstr>
      <vt:lpstr>TD</vt:lpstr>
      <vt:lpstr>TR</vt:lpstr>
      <vt:lpstr>AXE</vt:lpstr>
      <vt:lpstr>BD!Impression_des_titres</vt:lpstr>
      <vt:lpstr>TD!Impression_des_titres</vt:lpstr>
      <vt:lpstr>BD!Zone_d_impression</vt:lpstr>
      <vt:lpstr>TD!Zone_d_impression</vt:lpstr>
      <vt:lpstr>TR!Zone_d_impression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CESBRON</dc:creator>
  <cp:lastModifiedBy>Jacques CESBRON</cp:lastModifiedBy>
  <cp:lastPrinted>2014-05-08T13:13:58Z</cp:lastPrinted>
  <dcterms:created xsi:type="dcterms:W3CDTF">2014-02-15T16:21:19Z</dcterms:created>
  <dcterms:modified xsi:type="dcterms:W3CDTF">2014-05-11T08:03:40Z</dcterms:modified>
</cp:coreProperties>
</file>