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8800" windowHeight="13665"/>
  </bookViews>
  <sheets>
    <sheet name="A COEUR DEVIS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 localSheetId="0">#REF!</definedName>
    <definedName name="_CAL03">#REF!</definedName>
    <definedName name="_CAL1" localSheetId="0">#REF!</definedName>
    <definedName name="_CAL1">#REF!</definedName>
    <definedName name="_NOM1" localSheetId="0">#REF!</definedName>
    <definedName name="_NOM1">#REF!</definedName>
    <definedName name="ACCOMPTE">'[1]EMPLOYEE LISTE NON'!$F$23:$F$25</definedName>
    <definedName name="AJOUTEE">'[1]EMPLOYEE LISTE NON'!$C$1:$C$17</definedName>
    <definedName name="ANN" localSheetId="0">'[1] EMPLOYE LISTE BONNE'!#REF!</definedName>
    <definedName name="ANN">'[1] EMPLOYE LISTE BONNE'!#REF!</definedName>
    <definedName name="ANNEE" localSheetId="0">#REF!</definedName>
    <definedName name="ASS">'[1] EMPLOYE LISTE BONNE'!$M$61:$M$65</definedName>
    <definedName name="AVANCE">'[2]EMPLOYEE LISTE'!$H$23:$H$94</definedName>
    <definedName name="CALEND" localSheetId="0">#REF!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>'[1] EMPLOYE LISTE BONNE'!$K$52:$K$58</definedName>
    <definedName name="CONCLURE" localSheetId="0">'[1] EMPLOYE LISTE BONNE'!#REF!</definedName>
    <definedName name="CONCLURE">'[1] EMPLOYE LISTE BONNE'!#REF!</definedName>
    <definedName name="CONCLUSION" localSheetId="0">'[1] EMPLOYE LISTE BONNE'!#REF!</definedName>
    <definedName name="CONCLUSION">'[1] EMPLOYE LISTE BONNE'!#REF!</definedName>
    <definedName name="CONCLUT">'[1] EMPLOYE LISTE BONNE'!$K$56:$K$58</definedName>
    <definedName name="COUTASS">'[1] EMPLOYE LISTE BONNE'!$D$16:$D$19</definedName>
    <definedName name="DA" localSheetId="0">'[1] EMPLOYE LISTE BONNE'!#REF!</definedName>
    <definedName name="DA">'[1] EMPLOYE LISTE BONNE'!#REF!</definedName>
    <definedName name="DAT" localSheetId="0">'[1] EMPLOYE LISTE BONNE'!#REF!</definedName>
    <definedName name="DAT">'[1] EMPLOYE LISTE BONNE'!#REF!</definedName>
    <definedName name="DATESPRIX">'[3]DATE-TAUX'!$B$2:$B$64</definedName>
    <definedName name="DEP" localSheetId="0">#REF!</definedName>
    <definedName name="DEP">#REF!</definedName>
    <definedName name="DEPR" localSheetId="0">#REF!</definedName>
    <definedName name="DEPR">#REF!</definedName>
    <definedName name="DEPRI" localSheetId="0">#REF!</definedName>
    <definedName name="DEPRI">#REF!</definedName>
    <definedName name="DEPRIM" localSheetId="0">#REF!</definedName>
    <definedName name="DEPRIM">#REF!</definedName>
    <definedName name="DESTIN">'[1] EMPLOYE LISTE BONNE'!$P$2:$P$49</definedName>
    <definedName name="DESTINAT">'[1] EMPLOYE LISTE BONNE'!$P$2:$P$49</definedName>
    <definedName name="DIP" localSheetId="0">'[1]ESTIME-DEVIS'!#REF!</definedName>
    <definedName name="DIP">'[1]ESTIME-DEVIS'!#REF!</definedName>
    <definedName name="DISTVIL" localSheetId="0">#REF!</definedName>
    <definedName name="DISTVIL">#REF!</definedName>
    <definedName name="DISVIL" localSheetId="0">#REF!</definedName>
    <definedName name="DISVIL">#REF!</definedName>
    <definedName name="DIVERS" localSheetId="0">#REF!</definedName>
    <definedName name="DIVERS">'[1] EMPLOYE LISTE BONNE'!#REF!</definedName>
    <definedName name="efsad">#REF!</definedName>
    <definedName name="EGA">'[1] EMPLOYE LISTE BONNE'!#REF!</definedName>
    <definedName name="EM">'[4]EMPLOYEE LISTE'!$B$5:$B$55</definedName>
    <definedName name="EMOLOYEE" localSheetId="0">#REF!</definedName>
    <definedName name="EMOLOYEE">'[1] EMPLOYE LISTE BONNE'!#REF!</definedName>
    <definedName name="EMPLE">'[1] EMPLOYE LISTE BONNE'!$B$7:$B$137</definedName>
    <definedName name="EMPLOIE" localSheetId="0">#REF!</definedName>
    <definedName name="EMPLOIE">#REF!</definedName>
    <definedName name="emploier" localSheetId="0">#REF!</definedName>
    <definedName name="emploier">#REF!</definedName>
    <definedName name="EMPLOTEE">'[2]EMPLOYEE LISTE'!$B$6:$B$106</definedName>
    <definedName name="EMPLOY" localSheetId="0">#REF!</definedName>
    <definedName name="EMPLOY">#REF!</definedName>
    <definedName name="EMPLOYE" localSheetId="0">#REF!</definedName>
    <definedName name="EMPLOYE">#REF!</definedName>
    <definedName name="EMPLOYEE" localSheetId="0">#REF!</definedName>
    <definedName name="EMPLOYEE">#REF!</definedName>
    <definedName name="EMPLOYEEE" localSheetId="0">#REF!</definedName>
    <definedName name="EMPLOYEEE">#REF!</definedName>
    <definedName name="EMPLOYEEES" localSheetId="0">#REF!</definedName>
    <definedName name="EMPLOYEEES">#REF!</definedName>
    <definedName name="EMPLOYEES" localSheetId="0">#REF!</definedName>
    <definedName name="EMPLOYEES">#REF!</definedName>
    <definedName name="employer">'[5]EMPLOYEE LISTE'!$B$4:$B$47</definedName>
    <definedName name="EMPLOYERR" localSheetId="0">#REF!</definedName>
    <definedName name="EMPLOYERR">#REF!</definedName>
    <definedName name="EMPLOYEUR" localSheetId="0">#REF!</definedName>
    <definedName name="EMPLOYEUR">#REF!</definedName>
    <definedName name="EMPNOM">'[1] EMPLOYE LISTE BONNE'!$B$2:$B$138</definedName>
    <definedName name="ENTREPOT">'[1] EMPLOYE LISTE BONNE'!$D$50:$D$72</definedName>
    <definedName name="ESGAR">'[1] EMPLOYE LISTE BONNE'!#REF!</definedName>
    <definedName name="ESTGAR">'[1] EMPLOYE LISTE BONNE'!#REF!</definedName>
    <definedName name="ETATC">'[1] EMPLOYE LISTE BONNE'!$K$45:$K$48</definedName>
    <definedName name="EVALUATION">'[1] EMPLOYE LISTE BONNE'!$G$6:$G$21</definedName>
    <definedName name="FAIRE">'[1] EMPLOYE LISTE BONNE'!$P$68:$P$81</definedName>
    <definedName name="FOURNIS">[1]FOURNISSEUR!$A$1:$A$49</definedName>
    <definedName name="FOURNISEUR">[1]FOURNISSEUR!$A$1:$A$55</definedName>
    <definedName name="FOURNISSEUR" localSheetId="0">#REF!</definedName>
    <definedName name="FOURNISSEUR">#REF!</definedName>
    <definedName name="FOURNISSEURS">[1]FOURNISSEUR!$A$1:$A$54</definedName>
    <definedName name="GOSS">'[1] EMPLOYE LISTE BONNE'!$B$2:$B$138</definedName>
    <definedName name="GOSSE">'[1] EMPLOYE LISTE BONNE'!$B$2:$B$138</definedName>
    <definedName name="HER" localSheetId="0">'[1] EMPLOYE LISTE BONNE'!#REF!</definedName>
    <definedName name="HER">'[1] EMPLOYE LISTE BONNE'!#REF!</definedName>
    <definedName name="HERES" localSheetId="0">'[1] EMPLOYE LISTE BONNE'!#REF!</definedName>
    <definedName name="HERES">'[1] EMPLOYE LISTE BONNE'!#REF!</definedName>
    <definedName name="HEUR">'[2]EMPLOYEE LISTE'!$L$3:$L$113</definedName>
    <definedName name="HEURE">'[1]HEURE+POIDS'!$A$3:$A$44</definedName>
    <definedName name="HJHJK" localSheetId="0">#REF!</definedName>
    <definedName name="HJHJK">#REF!</definedName>
    <definedName name="HR" localSheetId="0">'[1] EMPLOYE LISTE BONNE'!#REF!</definedName>
    <definedName name="HRS" localSheetId="0">'[1] EMPLOYE LISTE BONNE'!#REF!</definedName>
    <definedName name="HRS">'[1] EMPLOYE LISTE BONNE'!#REF!</definedName>
    <definedName name="HRSE" localSheetId="0">'[1] EMPLOYE LISTE BONNE'!#REF!</definedName>
    <definedName name="HRSE">'[1] EMPLOYE LISTE BONNE'!#REF!</definedName>
    <definedName name="JO" localSheetId="0">'[1] EMPLOYE LISTE BONNE'!#REF!</definedName>
    <definedName name="JO">'[1] EMPLOYE LISTE BONNE'!#REF!</definedName>
    <definedName name="JOU" localSheetId="0">'[1] EMPLOYE LISTE BONNE'!#REF!</definedName>
    <definedName name="JOU">'[1] EMPLOYE LISTE BONNE'!#REF!</definedName>
    <definedName name="JOUR" localSheetId="0">#REF!</definedName>
    <definedName name="JOUR">#REF!</definedName>
    <definedName name="JOUR1" localSheetId="0">#REF!</definedName>
    <definedName name="JOUR1">#REF!</definedName>
    <definedName name="JOUR2" localSheetId="0">#REF!</definedName>
    <definedName name="JOUR2">#REF!</definedName>
    <definedName name="JOUR3" localSheetId="0">#REF!</definedName>
    <definedName name="JOUR3">#REF!</definedName>
    <definedName name="JOURNAL" localSheetId="0">#REF!</definedName>
    <definedName name="JOURNAL">#REF!</definedName>
    <definedName name="JOURNE" localSheetId="0">#REF!</definedName>
    <definedName name="JOURNE">#REF!</definedName>
    <definedName name="JOURNE1" localSheetId="0">#REF!</definedName>
    <definedName name="JOURNE1">#REF!</definedName>
    <definedName name="JOURNEE" localSheetId="0">#REF!</definedName>
    <definedName name="JOURNEE">#REF!</definedName>
    <definedName name="JOURNEÉ" localSheetId="0">'[1] EMPLOYE LISTE BONNE'!#REF!</definedName>
    <definedName name="JOURNEÉ">'[1] EMPLOYE LISTE BONNE'!#REF!</definedName>
    <definedName name="JOURNEE1" localSheetId="0">#REF!</definedName>
    <definedName name="JOURNEE1">#REF!</definedName>
    <definedName name="JOURNEEEEE" localSheetId="0">#REF!</definedName>
    <definedName name="JOURNEEEEE">#REF!</definedName>
    <definedName name="JOURNEEEEEE" localSheetId="0">#REF!</definedName>
    <definedName name="JOURNEEEEEE">#REF!</definedName>
    <definedName name="JOURNEES">'[6]EMPLOYEE LISTE'!$H$6:$H$14</definedName>
    <definedName name="JOURS" localSheetId="0">'[1] EMPLOYE LISTE BONNE'!#REF!</definedName>
    <definedName name="JOURS">'[1] EMPLOYE LISTE BONNE'!#REF!</definedName>
    <definedName name="JOUTNAL" localSheetId="0">#REF!</definedName>
    <definedName name="JOUTNAL">#REF!</definedName>
    <definedName name="JRS" localSheetId="0">#REF!</definedName>
    <definedName name="JRS">#REF!</definedName>
    <definedName name="LISTE" localSheetId="0">#REF!</definedName>
    <definedName name="LISTE">#REF!</definedName>
    <definedName name="LISTEEMPL">'[6]EMPLOYEE LISTE'!$B$5:$B$52</definedName>
    <definedName name="LISTES" localSheetId="0">#REF!</definedName>
    <definedName name="LISTES">#REF!</definedName>
    <definedName name="MIN">'[1] EMPLOYE LISTE BONNE'!$M$69:$M$71</definedName>
    <definedName name="MO" localSheetId="0">'[1] EMPLOYE LISTE BONNE'!#REF!</definedName>
    <definedName name="MO">'[1] EMPLOYE LISTE BONNE'!#REF!</definedName>
    <definedName name="NBR" localSheetId="0">'[1] EMPLOYE LISTE BONNE'!#REF!</definedName>
    <definedName name="NBR">'[1] EMPLOYE LISTE BONNE'!#REF!</definedName>
    <definedName name="NBRHOM">'[1] EMPLOYE LISTE BONNE'!$M$74:$M$83</definedName>
    <definedName name="NBRJRS">'[1] EMPLOYE LISTE BONNE'!$G$50:$G$54</definedName>
    <definedName name="NOEL">'[1] EMPLOYE LISTE BONNE'!$K$28:$K$39</definedName>
    <definedName name="NOM" localSheetId="0">#REF!</definedName>
    <definedName name="NOM">#REF!</definedName>
    <definedName name="NOMMER" localSheetId="0">#REF!</definedName>
    <definedName name="NOMMER">#REF!</definedName>
    <definedName name="NOMMER1" localSheetId="0">#REF!</definedName>
    <definedName name="NOMMER1">#REF!</definedName>
    <definedName name="NOMMERE" localSheetId="0">#REF!</definedName>
    <definedName name="NOMMERE">#REF!</definedName>
    <definedName name="NOMS">'[6]EMPLOYEE LISTE'!$B$5:$B$52</definedName>
    <definedName name="NOTEPADS">'[1] EMPLOYE LISTE BONNE'!$K$4:$K$24</definedName>
    <definedName name="ORIG" localSheetId="0">'[1] EMPLOYE LISTE BONNE'!#REF!</definedName>
    <definedName name="ORIG">'[1] EMPLOYE LISTE BONNE'!#REF!</definedName>
    <definedName name="ORIGINE" localSheetId="0">'[1] EMPLOYE LISTE BONNE'!#REF!</definedName>
    <definedName name="ORIGINE">'[1] EMPLOYE LISTE BONNE'!#REF!</definedName>
    <definedName name="PAR">'[1]EMPLOYEE LISTE NON'!$J$2:$J$5</definedName>
    <definedName name="PLAGE" localSheetId="0">#REF!</definedName>
    <definedName name="PLAGE">#REF!</definedName>
    <definedName name="PLAGEV" localSheetId="0">#REF!</definedName>
    <definedName name="PLAGEV">#REF!</definedName>
    <definedName name="PPOIDS">'[1] EMPLOYE LISTE BONNE'!$G$83:$G$104</definedName>
    <definedName name="PRODUIT" localSheetId="0">#REF!</definedName>
    <definedName name="PRODUIT">#REF!</definedName>
    <definedName name="QUOI">'[1] EMPLOYE LISTE BONNE'!$D$78:$D$84</definedName>
    <definedName name="RESERVATIONN">'[1] EMPLOYE LISTE BONNE'!$D$88:$D$90</definedName>
    <definedName name="SERV" localSheetId="0">'[1] EMPLOYE LISTE BONNE'!#REF!</definedName>
    <definedName name="SERV">'[1] EMPLOYE LISTE BONNE'!#REF!</definedName>
    <definedName name="SERVI" localSheetId="0">#REF!</definedName>
    <definedName name="SERVI">#REF!</definedName>
    <definedName name="SERVICE">'[1] EMPLOYE LISTE BONNE'!$P$54:$P$63</definedName>
    <definedName name="sss">#REF!</definedName>
    <definedName name="TAXE">'[1] EMPLOYE LISTE BONNE'!$D$23:$D$26</definedName>
    <definedName name="TAXES" localSheetId="0">'[1] EMPLOYE LISTE BONNE'!#REF!</definedName>
    <definedName name="TAXES">'[1] EMPLOYE LISTE BONNE'!#REF!</definedName>
    <definedName name="TEEMP">'[1] EMPLOYE LISTE BONNE'!$I$2:$I$99</definedName>
    <definedName name="TEMPSH">'[1] EMPLOYE LISTE BONNE'!$I$11:$I$99</definedName>
    <definedName name="TEMPSLV">'[1] EMPLOYE LISTE BONNE'!$I$13:$I$69</definedName>
    <definedName name="TEMPSR">'[1] EMPLOYE LISTE BONNE'!$E$84:$E$125</definedName>
    <definedName name="TEMPSSRR">'[1] EMPLOYE LISTE BONNE'!$E$84:$E$184</definedName>
    <definedName name="TEST" localSheetId="0">#REF!</definedName>
    <definedName name="TEST">#REF!</definedName>
    <definedName name="TEST1" localSheetId="0">#REF!</definedName>
    <definedName name="TEST1">#REF!</definedName>
    <definedName name="TESTEE" localSheetId="0">#REF!</definedName>
    <definedName name="TESTEE">#REF!</definedName>
    <definedName name="TESTES">'[6]EMPLOYEE LISTE'!$B$5:$B$52</definedName>
    <definedName name="VEHICUL">'[1] EMPLOYE LISTE BONNE'!$D$76:$D$78</definedName>
    <definedName name="VEHIICUL">'[1] EMPLOYE LISTE BONNE'!$G$24:$G$31</definedName>
    <definedName name="VICBMJKJ" localSheetId="0">#REF!</definedName>
    <definedName name="VICBMJKJ">#REF!</definedName>
    <definedName name="VICTOR">'[1] EMPLOYE LISTE BONNE'!$P$86:$P$276</definedName>
    <definedName name="VIL" localSheetId="0">#REF!</definedName>
    <definedName name="VIL">'[1] EMPLOYE LISTE BONNE'!#REF!</definedName>
    <definedName name="VILLE" localSheetId="0">#REF!</definedName>
    <definedName name="VILLE">'[1] EMPLOYE LISTE BONNE'!#REF!</definedName>
    <definedName name="VILLES" localSheetId="0">#REF!</definedName>
    <definedName name="VILLES">'[1] EMPLOYE LISTE BONNE'!#REF!</definedName>
    <definedName name="VILLLE">'[1]ENTESTTRER N-CLIENT+VILLE'!$A$133:$A$603</definedName>
    <definedName name="VILLLES" localSheetId="0">'[7]EMPLOYEE LISTE'!#REF!</definedName>
    <definedName name="VILLLES">'[7]EMPLOYEE LISTE'!#REF!</definedName>
    <definedName name="VILS" localSheetId="0">#REF!</definedName>
    <definedName name="VILS">'[1] EMPLOYE LISTE BONNE'!#REF!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2" l="1"/>
  <c r="D36" i="2"/>
  <c r="D38" i="2"/>
  <c r="I57" i="2" l="1"/>
  <c r="H57" i="2"/>
  <c r="G57" i="2"/>
  <c r="F57" i="2"/>
  <c r="E57" i="2"/>
  <c r="D57" i="2"/>
  <c r="H40" i="2"/>
  <c r="D40" i="2" s="1"/>
  <c r="H39" i="2"/>
  <c r="D39" i="2" s="1"/>
  <c r="T37" i="2"/>
  <c r="D37" i="2"/>
  <c r="F35" i="2"/>
  <c r="E35" i="2"/>
  <c r="H35" i="2" s="1"/>
  <c r="G33" i="2"/>
  <c r="H30" i="2"/>
  <c r="D30" i="2" s="1"/>
  <c r="H29" i="2"/>
  <c r="D29" i="2" s="1"/>
  <c r="H28" i="2"/>
  <c r="D28" i="2" s="1"/>
  <c r="F24" i="2"/>
  <c r="F38" i="2" s="1"/>
  <c r="G18" i="2"/>
  <c r="E18" i="2"/>
  <c r="C13" i="2"/>
  <c r="G11" i="2"/>
  <c r="A11" i="2"/>
  <c r="S10" i="2"/>
  <c r="F10" i="2"/>
  <c r="A10" i="2"/>
  <c r="E9" i="2"/>
  <c r="B9" i="2"/>
  <c r="G7" i="2"/>
  <c r="F5" i="2"/>
  <c r="A18" i="2" l="1"/>
  <c r="A28" i="2"/>
  <c r="H38" i="2"/>
  <c r="E28" i="2"/>
  <c r="E29" i="2"/>
  <c r="E30" i="2"/>
  <c r="F36" i="2"/>
  <c r="F28" i="2"/>
  <c r="F29" i="2"/>
  <c r="F30" i="2"/>
  <c r="F37" i="2"/>
  <c r="H37" i="2" s="1"/>
  <c r="A17" i="2" l="1"/>
  <c r="E33" i="2" l="1"/>
  <c r="H33" i="2" s="1"/>
  <c r="A19" i="2"/>
  <c r="D24" i="2" s="1"/>
  <c r="G24" i="2" s="1"/>
  <c r="H24" i="2" s="1"/>
  <c r="H36" i="2"/>
  <c r="H43" i="2" l="1"/>
  <c r="G38" i="2"/>
  <c r="B38" i="2"/>
  <c r="G36" i="2"/>
  <c r="C38" i="2"/>
  <c r="B37" i="2"/>
  <c r="G37" i="2"/>
  <c r="E36" i="2"/>
  <c r="E38" i="2"/>
  <c r="E41" i="2"/>
  <c r="A35" i="2"/>
  <c r="C37" i="2"/>
  <c r="E37" i="2"/>
  <c r="H47" i="2" l="1"/>
  <c r="H48" i="2"/>
  <c r="H44" i="2"/>
  <c r="H49" i="2" l="1"/>
  <c r="A25" i="2" l="1"/>
  <c r="F25" i="2" s="1"/>
  <c r="H25" i="2" l="1"/>
  <c r="H26" i="2" s="1"/>
  <c r="H45" i="2"/>
  <c r="H46" i="2" l="1"/>
</calcChain>
</file>

<file path=xl/sharedStrings.xml><?xml version="1.0" encoding="utf-8"?>
<sst xmlns="http://schemas.openxmlformats.org/spreadsheetml/2006/main" count="58" uniqueCount="51">
  <si>
    <t xml:space="preserve">DÉMÉNAGEMENT Ā CŒUR ♥ </t>
  </si>
  <si>
    <t>CP 324  VICTORIAVILLE, QC G6P-4G3        TÉL (819)752-3945</t>
  </si>
  <si>
    <t>TAUX HORAIRE 1 CAMION</t>
  </si>
  <si>
    <t>HOMMES TAUX/HOM $</t>
  </si>
  <si>
    <t>ESTIMÉE</t>
  </si>
  <si>
    <t xml:space="preserve"> # :</t>
  </si>
  <si>
    <t>DATE DU DÉMÉNAGEMENT</t>
  </si>
  <si>
    <t>E-MAIL</t>
  </si>
  <si>
    <t>RÉS</t>
  </si>
  <si>
    <t xml:space="preserve"> </t>
  </si>
  <si>
    <t>VIA</t>
  </si>
  <si>
    <t xml:space="preserve">HRS </t>
  </si>
  <si>
    <t xml:space="preserve"> TEMPS ROUTE ALLER RETOUR</t>
  </si>
  <si>
    <t>HRS TEMPS 1/2 APPROX S`IL A LIEU</t>
  </si>
  <si>
    <t xml:space="preserve"> DÉMÉNAGEMENT</t>
  </si>
  <si>
    <t>CHARGER :</t>
  </si>
  <si>
    <t xml:space="preserve">LIVRER : </t>
  </si>
  <si>
    <t>TEMPS APPROX</t>
  </si>
  <si>
    <r>
      <t xml:space="preserve">HRS       </t>
    </r>
    <r>
      <rPr>
        <b/>
        <sz val="10"/>
        <color theme="0"/>
        <rFont val="Arial"/>
        <family val="2"/>
      </rPr>
      <t>TOTAL  APPROXIMATIVE PEUT VARIER EN PLUS OU MOINS SELON TEMPS RÉEL REQUIS</t>
    </r>
  </si>
  <si>
    <t>TAUX HORAIRE PEUT VARIER SELON LA DATE DE DÉMÉNAGEMENT (TAXES INCLUSES)</t>
  </si>
  <si>
    <t>RÉGULIER $ 126/HRS  (DU 14 MAI AU 10 JUIN   $ 155.00/HRS)   ( DU 11 JUIN AU 15 JUILLET  $ 180.00/HRS)</t>
  </si>
  <si>
    <t>TRANSPORT</t>
  </si>
  <si>
    <t>TEMPS APPROXIMATIF</t>
  </si>
  <si>
    <t>(3 HOMMES)</t>
  </si>
  <si>
    <t xml:space="preserve">KM  </t>
  </si>
  <si>
    <t xml:space="preserve">ENLEVER 30 KM RAYON LOCAL </t>
  </si>
  <si>
    <t xml:space="preserve">  KM @ $ 0.95/km</t>
  </si>
  <si>
    <t>% SURCH CARBURANT</t>
  </si>
  <si>
    <t>ÉVALUATION (ASSURANCE)</t>
  </si>
  <si>
    <t>ÉVALUATION ASSURANCE LIBÉRER SANS FRAIS (VALEUR REMPLACEMENT $ 0.60/LBS) S/F</t>
  </si>
  <si>
    <t>ASSURANCE A NEUF $ 10.00/LBS/ARTICLE $</t>
  </si>
  <si>
    <t>VALEUR</t>
  </si>
  <si>
    <t>SI VOUS NE DÉSIRER PAS L ÉVALUATION A NEUF ENLEVER LE MONTANT</t>
  </si>
  <si>
    <t>?????</t>
  </si>
  <si>
    <t xml:space="preserve">   </t>
  </si>
  <si>
    <t xml:space="preserve"> EXTRA: $</t>
  </si>
  <si>
    <t>ESTIMÉE APPROXIMATIF (LA FACTURE SERA BASÉE SUR LE TEMPS ET MILLAGE RÉEL REQUIS) TAXES INCLUSES</t>
  </si>
  <si>
    <t xml:space="preserve">    TOTAL APPROX A FACTURER AVEC ÉVALUATION À NEUF (AJOUTER +) PLUS</t>
  </si>
  <si>
    <t xml:space="preserve">    TOTAL APPROX A FACTURER SANS ÉVALUATION À NEUF (ENLEVER -) MOINS (LIBÉRÉR)</t>
  </si>
  <si>
    <t>COMBINÉ AVEC AUTRE DÉMÉNAGEMENT DATE FLEXIBLE (SANS ASSURANCE A NEUF)+ TAXES</t>
  </si>
  <si>
    <t xml:space="preserve"> LOCATION REMORQUE 32 PIEDS MANUTENTION EFFECTUER PAR VOS HOMMES (1 JOURNÉÉ) APPROXIMATIF</t>
  </si>
  <si>
    <t>APPROXIMATIF</t>
  </si>
  <si>
    <t>LE SAMEDI ET DIMANCHE TEMPS SUPLÉMENTAIRE  REQUIS * TEMPS DEMI 1/2 LA SEMAINE APRES 18 PM</t>
  </si>
  <si>
    <t xml:space="preserve">  ESTIMÉE GARANTIE 5% INFÉRIEUR À TOUTES AUTRES ÉVALUATION COMPRENANT LES MÊMES SERVICE</t>
  </si>
  <si>
    <t>PREPARER PAR        JOHANNE SÉVIGNY</t>
  </si>
  <si>
    <t xml:space="preserve">apres quelque heure  je galere sur quelque probleme. </t>
  </si>
  <si>
    <t>un petit coup de pouce serait tres apprecier merci a l`avance</t>
  </si>
  <si>
    <r>
      <t>j`aimerais que lorsque j`enleve ce montant que tout les autres disparaisse</t>
    </r>
    <r>
      <rPr>
        <sz val="10"/>
        <color rgb="FFFF0000"/>
        <rFont val="Arial"/>
        <family val="2"/>
      </rPr>
      <t xml:space="preserve"> AUTRES DISPARAISSE</t>
    </r>
  </si>
  <si>
    <t>j`aimerais si j`enleve h41     D36 soit vide ainsi que F36</t>
  </si>
  <si>
    <t>j`aimerais si j`enleve h41     D37 soit vide ainsi que F37</t>
  </si>
  <si>
    <t>j`aimerais si j`enleve h41     D38 soit vide ainsi que F38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</si>
</sst>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$&quot;_);[Red]\(#,##0.00\ &quot;$&quot;\)"/>
    <numFmt numFmtId="164" formatCode="#,##0.00\ &quot;$&quot;"/>
    <numFmt numFmtId="165" formatCode="dddd\ dd\ mmmm\ yyyy"/>
    <numFmt numFmtId="166" formatCode="[&lt;=9999999]###\-####;###\-###\-####"/>
    <numFmt numFmtId="167" formatCode="[$-F800]dddd\,\ mmmm\ dd\,\ yyyy"/>
    <numFmt numFmtId="168" formatCode="#,##0.00\ &quot;$&quot;_-"/>
    <numFmt numFmtId="169" formatCode="#,##0.00_);\(#,##0.00\)"/>
    <numFmt numFmtId="170" formatCode="_(&quot;$&quot;* #,##0.00_);_(&quot;$&quot;* \(#,##0.00\);_(&quot;$&quot;* &quot;-&quot;??_);_(@_)"/>
    <numFmt numFmtId="171" formatCode="&quot;$&quot;#,##0.00_);\(&quot;$&quot;#,##0.00\)"/>
    <numFmt numFmtId="172" formatCode="000\ 000\ 000"/>
    <numFmt numFmtId="173" formatCode="0.000%"/>
  </numFmts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8"/>
      <color rgb="FFFF0000"/>
      <name val="Arial"/>
      <family val="2"/>
    </font>
    <font>
      <sz val="28"/>
      <color rgb="FFFF0000"/>
      <name val="Arial"/>
      <family val="2"/>
    </font>
    <font>
      <b/>
      <sz val="10"/>
      <color indexed="10"/>
      <name val="Arial"/>
      <family val="2"/>
    </font>
    <font>
      <b/>
      <i/>
      <sz val="10"/>
      <color indexed="12"/>
      <name val="Arial"/>
      <family val="2"/>
    </font>
    <font>
      <b/>
      <u/>
      <sz val="11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168B03"/>
      <name val="Arial"/>
      <family val="2"/>
    </font>
    <font>
      <b/>
      <sz val="9"/>
      <color rgb="FF168B03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u/>
      <sz val="10"/>
      <color theme="0"/>
      <name val="Arial"/>
      <family val="2"/>
    </font>
    <font>
      <sz val="10"/>
      <color indexed="12"/>
      <name val="Arial"/>
      <family val="2"/>
    </font>
    <font>
      <b/>
      <u/>
      <sz val="11"/>
      <color rgb="FF0000CC"/>
      <name val="Arial"/>
      <family val="2"/>
    </font>
    <font>
      <b/>
      <sz val="10"/>
      <color rgb="FF0000CC"/>
      <name val="Arial"/>
      <family val="2"/>
    </font>
    <font>
      <sz val="10"/>
      <color indexed="10"/>
      <name val="Arial"/>
      <family val="2"/>
    </font>
    <font>
      <b/>
      <u/>
      <sz val="11"/>
      <color rgb="FFFF0000"/>
      <name val="Arial"/>
      <family val="2"/>
    </font>
    <font>
      <b/>
      <u/>
      <sz val="11"/>
      <name val="Arial"/>
      <family val="2"/>
    </font>
    <font>
      <b/>
      <u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4"/>
      <name val="Arial"/>
      <family val="2"/>
    </font>
    <font>
      <sz val="10"/>
      <color indexed="14"/>
      <name val="Arial"/>
      <family val="2"/>
    </font>
    <font>
      <b/>
      <sz val="8"/>
      <color rgb="FFFF0000"/>
      <name val="Arial"/>
      <family val="2"/>
    </font>
    <font>
      <i/>
      <sz val="10"/>
      <name val="Arial"/>
      <family val="2"/>
    </font>
    <font>
      <b/>
      <sz val="9"/>
      <color theme="0"/>
      <name val="Arial"/>
      <family val="2"/>
    </font>
    <font>
      <b/>
      <u/>
      <sz val="10"/>
      <name val="Arial"/>
      <family val="2"/>
    </font>
    <font>
      <sz val="10"/>
      <color rgb="FF0000CC"/>
      <name val="Arial"/>
      <family val="2"/>
    </font>
    <font>
      <sz val="10"/>
      <color rgb="FF0000FF"/>
      <name val="Arial"/>
      <family val="2"/>
    </font>
    <font>
      <b/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70" fontId="1" fillId="0" borderId="0" applyFont="0" applyFill="0" applyBorder="0" applyAlignment="0" applyProtection="0"/>
  </cellStyleXfs>
  <cellXfs count="167">
    <xf numFmtId="0" fontId="0" fillId="0" borderId="0" xfId="0"/>
    <xf numFmtId="0" fontId="1" fillId="0" borderId="0" xfId="1"/>
    <xf numFmtId="0" fontId="6" fillId="0" borderId="0" xfId="1" applyFont="1" applyBorder="1" applyAlignment="1">
      <alignment horizontal="left"/>
    </xf>
    <xf numFmtId="0" fontId="7" fillId="0" borderId="0" xfId="1" applyFont="1" applyBorder="1" applyAlignment="1">
      <alignment horizontal="right"/>
    </xf>
    <xf numFmtId="3" fontId="8" fillId="2" borderId="0" xfId="1" applyNumberFormat="1" applyFont="1" applyFill="1" applyAlignment="1">
      <alignment horizontal="center"/>
    </xf>
    <xf numFmtId="0" fontId="8" fillId="2" borderId="0" xfId="1" applyFont="1" applyFill="1" applyAlignment="1">
      <alignment horizontal="left" shrinkToFit="1"/>
    </xf>
    <xf numFmtId="164" fontId="9" fillId="2" borderId="0" xfId="1" applyNumberFormat="1" applyFont="1" applyFill="1" applyBorder="1" applyAlignment="1">
      <alignment horizontal="left"/>
    </xf>
    <xf numFmtId="0" fontId="1" fillId="0" borderId="0" xfId="1" applyFont="1"/>
    <xf numFmtId="0" fontId="11" fillId="2" borderId="0" xfId="1" applyFont="1" applyFill="1" applyAlignment="1">
      <alignment horizontal="right"/>
    </xf>
    <xf numFmtId="1" fontId="12" fillId="2" borderId="1" xfId="1" applyNumberFormat="1" applyFont="1" applyFill="1" applyBorder="1" applyAlignment="1">
      <alignment horizontal="center" shrinkToFit="1"/>
    </xf>
    <xf numFmtId="1" fontId="1" fillId="0" borderId="0" xfId="1" applyNumberFormat="1" applyFont="1"/>
    <xf numFmtId="0" fontId="13" fillId="0" borderId="0" xfId="1" applyFont="1" applyBorder="1"/>
    <xf numFmtId="0" fontId="13" fillId="2" borderId="0" xfId="1" applyFont="1" applyFill="1" applyBorder="1" applyAlignment="1"/>
    <xf numFmtId="0" fontId="14" fillId="2" borderId="0" xfId="1" applyFont="1" applyFill="1" applyAlignment="1">
      <alignment horizontal="right"/>
    </xf>
    <xf numFmtId="0" fontId="13" fillId="0" borderId="0" xfId="1" applyFont="1" applyAlignment="1">
      <alignment horizontal="left"/>
    </xf>
    <xf numFmtId="0" fontId="11" fillId="3" borderId="0" xfId="1" applyFont="1" applyFill="1" applyAlignment="1"/>
    <xf numFmtId="0" fontId="1" fillId="0" borderId="0" xfId="1" applyFont="1" applyAlignment="1"/>
    <xf numFmtId="0" fontId="13" fillId="2" borderId="0" xfId="1" applyFont="1" applyFill="1" applyAlignment="1">
      <alignment horizontal="right"/>
    </xf>
    <xf numFmtId="166" fontId="16" fillId="2" borderId="0" xfId="1" applyNumberFormat="1" applyFont="1" applyFill="1" applyAlignment="1">
      <alignment horizontal="center"/>
    </xf>
    <xf numFmtId="0" fontId="1" fillId="2" borderId="0" xfId="1" applyFont="1" applyFill="1"/>
    <xf numFmtId="0" fontId="13" fillId="0" borderId="0" xfId="1" applyFont="1" applyAlignment="1">
      <alignment horizontal="right"/>
    </xf>
    <xf numFmtId="0" fontId="17" fillId="0" borderId="0" xfId="1" applyFont="1" applyAlignment="1">
      <alignment horizontal="left"/>
    </xf>
    <xf numFmtId="0" fontId="17" fillId="0" borderId="0" xfId="1" applyFont="1" applyAlignment="1">
      <alignment horizontal="right"/>
    </xf>
    <xf numFmtId="0" fontId="19" fillId="0" borderId="0" xfId="1" applyFont="1" applyAlignment="1"/>
    <xf numFmtId="0" fontId="19" fillId="0" borderId="0" xfId="1" applyFont="1"/>
    <xf numFmtId="0" fontId="7" fillId="2" borderId="0" xfId="1" applyFont="1" applyFill="1"/>
    <xf numFmtId="167" fontId="8" fillId="2" borderId="0" xfId="1" applyNumberFormat="1" applyFont="1" applyFill="1" applyAlignment="1">
      <alignment horizontal="left"/>
    </xf>
    <xf numFmtId="2" fontId="7" fillId="2" borderId="0" xfId="1" applyNumberFormat="1" applyFont="1" applyFill="1" applyAlignment="1">
      <alignment horizontal="center"/>
    </xf>
    <xf numFmtId="0" fontId="8" fillId="2" borderId="0" xfId="1" applyFont="1" applyFill="1"/>
    <xf numFmtId="0" fontId="8" fillId="2" borderId="0" xfId="1" applyFont="1" applyFill="1" applyAlignment="1">
      <alignment horizontal="right"/>
    </xf>
    <xf numFmtId="2" fontId="21" fillId="2" borderId="0" xfId="1" applyNumberFormat="1" applyFont="1" applyFill="1" applyAlignment="1">
      <alignment horizontal="center"/>
    </xf>
    <xf numFmtId="0" fontId="8" fillId="2" borderId="0" xfId="1" applyFont="1" applyFill="1" applyAlignment="1">
      <alignment horizontal="center" shrinkToFit="1"/>
    </xf>
    <xf numFmtId="0" fontId="8" fillId="2" borderId="0" xfId="1" applyFont="1" applyFill="1" applyBorder="1" applyAlignment="1">
      <alignment horizontal="center"/>
    </xf>
    <xf numFmtId="2" fontId="8" fillId="2" borderId="0" xfId="1" applyNumberFormat="1" applyFont="1" applyFill="1" applyBorder="1" applyAlignment="1">
      <alignment horizontal="center"/>
    </xf>
    <xf numFmtId="0" fontId="8" fillId="2" borderId="0" xfId="1" applyFont="1" applyFill="1" applyBorder="1" applyAlignment="1">
      <alignment horizontal="right"/>
    </xf>
    <xf numFmtId="0" fontId="7" fillId="2" borderId="0" xfId="1" applyFont="1" applyFill="1" applyAlignment="1"/>
    <xf numFmtId="0" fontId="22" fillId="0" borderId="0" xfId="1" applyFont="1"/>
    <xf numFmtId="0" fontId="7" fillId="0" borderId="0" xfId="1" applyFont="1"/>
    <xf numFmtId="2" fontId="13" fillId="0" borderId="0" xfId="1" applyNumberFormat="1" applyFont="1" applyAlignment="1">
      <alignment horizontal="center"/>
    </xf>
    <xf numFmtId="0" fontId="13" fillId="0" borderId="0" xfId="1" applyFont="1" applyAlignment="1">
      <alignment shrinkToFit="1"/>
    </xf>
    <xf numFmtId="168" fontId="13" fillId="0" borderId="0" xfId="1" applyNumberFormat="1" applyFont="1" applyAlignment="1">
      <alignment horizontal="center"/>
    </xf>
    <xf numFmtId="169" fontId="13" fillId="0" borderId="0" xfId="1" applyNumberFormat="1" applyFont="1" applyAlignment="1">
      <alignment horizontal="right"/>
    </xf>
    <xf numFmtId="164" fontId="13" fillId="0" borderId="0" xfId="2" applyNumberFormat="1" applyFont="1" applyBorder="1"/>
    <xf numFmtId="1" fontId="8" fillId="0" borderId="0" xfId="1" applyNumberFormat="1" applyFont="1" applyAlignment="1">
      <alignment horizontal="center"/>
    </xf>
    <xf numFmtId="1" fontId="13" fillId="0" borderId="0" xfId="1" applyNumberFormat="1" applyFont="1" applyAlignment="1">
      <alignment horizontal="center"/>
    </xf>
    <xf numFmtId="9" fontId="13" fillId="0" borderId="0" xfId="1" applyNumberFormat="1" applyFont="1"/>
    <xf numFmtId="164" fontId="13" fillId="0" borderId="0" xfId="1" applyNumberFormat="1" applyFont="1"/>
    <xf numFmtId="1" fontId="13" fillId="0" borderId="0" xfId="1" applyNumberFormat="1" applyFont="1" applyFill="1" applyBorder="1" applyAlignment="1">
      <alignment horizontal="center"/>
    </xf>
    <xf numFmtId="0" fontId="13" fillId="0" borderId="0" xfId="1" applyFont="1"/>
    <xf numFmtId="164" fontId="13" fillId="0" borderId="0" xfId="1" applyNumberFormat="1" applyFont="1" applyAlignment="1">
      <alignment horizontal="right"/>
    </xf>
    <xf numFmtId="0" fontId="24" fillId="2" borderId="0" xfId="1" applyFont="1" applyFill="1" applyBorder="1" applyAlignment="1">
      <alignment horizontal="right"/>
    </xf>
    <xf numFmtId="164" fontId="24" fillId="0" borderId="0" xfId="1" applyNumberFormat="1" applyFont="1"/>
    <xf numFmtId="164" fontId="24" fillId="0" borderId="0" xfId="1" applyNumberFormat="1" applyFont="1" applyAlignment="1">
      <alignment horizontal="right"/>
    </xf>
    <xf numFmtId="0" fontId="25" fillId="0" borderId="0" xfId="1" applyFont="1"/>
    <xf numFmtId="164" fontId="7" fillId="0" borderId="0" xfId="1" applyNumberFormat="1" applyFont="1"/>
    <xf numFmtId="0" fontId="13" fillId="2" borderId="0" xfId="1" applyFont="1" applyFill="1" applyBorder="1" applyAlignment="1">
      <alignment horizontal="right"/>
    </xf>
    <xf numFmtId="164" fontId="1" fillId="0" borderId="0" xfId="1" applyNumberFormat="1"/>
    <xf numFmtId="0" fontId="26" fillId="0" borderId="0" xfId="1" applyFont="1" applyBorder="1" applyAlignment="1">
      <alignment horizontal="left"/>
    </xf>
    <xf numFmtId="0" fontId="17" fillId="0" borderId="0" xfId="1" applyFont="1" applyBorder="1"/>
    <xf numFmtId="0" fontId="19" fillId="0" borderId="0" xfId="1" applyFont="1" applyBorder="1"/>
    <xf numFmtId="168" fontId="17" fillId="0" borderId="0" xfId="1" applyNumberFormat="1" applyFont="1" applyBorder="1"/>
    <xf numFmtId="170" fontId="17" fillId="0" borderId="0" xfId="1" applyNumberFormat="1" applyFont="1" applyBorder="1" applyAlignment="1">
      <alignment horizontal="right"/>
    </xf>
    <xf numFmtId="168" fontId="17" fillId="0" borderId="0" xfId="2" applyNumberFormat="1" applyFont="1" applyBorder="1"/>
    <xf numFmtId="171" fontId="19" fillId="0" borderId="0" xfId="1" applyNumberFormat="1" applyFont="1" applyAlignment="1">
      <alignment horizontal="right"/>
    </xf>
    <xf numFmtId="0" fontId="13" fillId="2" borderId="0" xfId="1" applyFont="1" applyFill="1" applyBorder="1"/>
    <xf numFmtId="0" fontId="13" fillId="2" borderId="0" xfId="1" applyFont="1" applyFill="1" applyBorder="1" applyAlignment="1">
      <alignment horizontal="center"/>
    </xf>
    <xf numFmtId="164" fontId="13" fillId="2" borderId="0" xfId="1" applyNumberFormat="1" applyFont="1" applyFill="1" applyBorder="1" applyAlignment="1">
      <alignment horizontal="center"/>
    </xf>
    <xf numFmtId="2" fontId="13" fillId="2" borderId="0" xfId="1" applyNumberFormat="1" applyFont="1" applyFill="1" applyBorder="1" applyAlignment="1">
      <alignment horizontal="center"/>
    </xf>
    <xf numFmtId="164" fontId="13" fillId="2" borderId="0" xfId="1" applyNumberFormat="1" applyFont="1" applyFill="1" applyBorder="1" applyAlignment="1">
      <alignment shrinkToFit="1"/>
    </xf>
    <xf numFmtId="168" fontId="17" fillId="0" borderId="0" xfId="2" applyNumberFormat="1" applyFont="1" applyBorder="1" applyAlignment="1">
      <alignment horizontal="center"/>
    </xf>
    <xf numFmtId="0" fontId="28" fillId="0" borderId="0" xfId="1" applyFont="1" applyAlignment="1">
      <alignment horizontal="center"/>
    </xf>
    <xf numFmtId="164" fontId="8" fillId="2" borderId="0" xfId="1" applyNumberFormat="1" applyFont="1" applyFill="1" applyBorder="1"/>
    <xf numFmtId="164" fontId="8" fillId="0" borderId="0" xfId="1" applyNumberFormat="1" applyFont="1" applyAlignment="1">
      <alignment horizontal="right"/>
    </xf>
    <xf numFmtId="4" fontId="13" fillId="0" borderId="0" xfId="1" applyNumberFormat="1" applyFont="1" applyBorder="1" applyAlignment="1">
      <alignment horizontal="center"/>
    </xf>
    <xf numFmtId="0" fontId="29" fillId="0" borderId="0" xfId="1" applyFont="1"/>
    <xf numFmtId="164" fontId="30" fillId="0" borderId="0" xfId="1" applyNumberFormat="1" applyFont="1" applyAlignment="1">
      <alignment horizontal="center"/>
    </xf>
    <xf numFmtId="0" fontId="29" fillId="0" borderId="0" xfId="1" applyFont="1" applyAlignment="1">
      <alignment horizontal="left" shrinkToFit="1"/>
    </xf>
    <xf numFmtId="3" fontId="1" fillId="0" borderId="0" xfId="1" applyNumberFormat="1" applyAlignment="1">
      <alignment horizontal="right"/>
    </xf>
    <xf numFmtId="0" fontId="1" fillId="0" borderId="0" xfId="1" applyFont="1" applyAlignment="1">
      <alignment horizontal="center"/>
    </xf>
    <xf numFmtId="2" fontId="30" fillId="0" borderId="0" xfId="1" applyNumberFormat="1" applyFont="1" applyAlignment="1">
      <alignment horizontal="center"/>
    </xf>
    <xf numFmtId="0" fontId="29" fillId="0" borderId="0" xfId="1" applyFont="1" applyAlignment="1">
      <alignment horizontal="left"/>
    </xf>
    <xf numFmtId="164" fontId="30" fillId="0" borderId="0" xfId="1" applyNumberFormat="1" applyFont="1"/>
    <xf numFmtId="0" fontId="1" fillId="0" borderId="0" xfId="1" applyAlignment="1">
      <alignment horizontal="center"/>
    </xf>
    <xf numFmtId="164" fontId="30" fillId="0" borderId="2" xfId="1" applyNumberFormat="1" applyFont="1" applyBorder="1"/>
    <xf numFmtId="2" fontId="31" fillId="0" borderId="0" xfId="1" applyNumberFormat="1" applyFont="1" applyAlignment="1">
      <alignment horizontal="center"/>
    </xf>
    <xf numFmtId="0" fontId="31" fillId="0" borderId="0" xfId="1" applyFont="1"/>
    <xf numFmtId="0" fontId="32" fillId="0" borderId="0" xfId="1" applyFont="1"/>
    <xf numFmtId="164" fontId="24" fillId="0" borderId="0" xfId="1" applyNumberFormat="1" applyFont="1" applyAlignment="1">
      <alignment horizontal="center"/>
    </xf>
    <xf numFmtId="168" fontId="13" fillId="0" borderId="0" xfId="2" applyNumberFormat="1" applyFont="1" applyBorder="1"/>
    <xf numFmtId="0" fontId="8" fillId="2" borderId="0" xfId="1" applyFont="1" applyFill="1" applyAlignment="1">
      <alignment horizontal="right" shrinkToFit="1"/>
    </xf>
    <xf numFmtId="8" fontId="7" fillId="2" borderId="0" xfId="1" applyNumberFormat="1" applyFont="1" applyFill="1" applyBorder="1" applyAlignment="1">
      <alignment horizontal="center"/>
    </xf>
    <xf numFmtId="164" fontId="8" fillId="2" borderId="0" xfId="1" applyNumberFormat="1" applyFont="1" applyFill="1"/>
    <xf numFmtId="0" fontId="34" fillId="0" borderId="0" xfId="1" applyFont="1"/>
    <xf numFmtId="164" fontId="8" fillId="2" borderId="0" xfId="1" applyNumberFormat="1" applyFont="1" applyFill="1" applyBorder="1" applyAlignment="1">
      <alignment horizontal="right"/>
    </xf>
    <xf numFmtId="9" fontId="13" fillId="3" borderId="0" xfId="1" applyNumberFormat="1" applyFont="1" applyFill="1" applyAlignment="1">
      <alignment horizontal="right"/>
    </xf>
    <xf numFmtId="164" fontId="13" fillId="3" borderId="0" xfId="1" applyNumberFormat="1" applyFont="1" applyFill="1" applyAlignment="1">
      <alignment horizontal="right"/>
    </xf>
    <xf numFmtId="173" fontId="13" fillId="0" borderId="0" xfId="1" applyNumberFormat="1" applyFont="1"/>
    <xf numFmtId="164" fontId="36" fillId="0" borderId="0" xfId="1" applyNumberFormat="1" applyFont="1"/>
    <xf numFmtId="164" fontId="13" fillId="2" borderId="0" xfId="1" applyNumberFormat="1" applyFont="1" applyFill="1" applyAlignment="1">
      <alignment horizontal="right"/>
    </xf>
    <xf numFmtId="0" fontId="13" fillId="2" borderId="0" xfId="1" applyFont="1" applyFill="1" applyBorder="1" applyAlignment="1">
      <alignment horizontal="right" shrinkToFit="1"/>
    </xf>
    <xf numFmtId="0" fontId="1" fillId="2" borderId="0" xfId="1" applyFont="1" applyFill="1" applyBorder="1" applyAlignment="1">
      <alignment horizontal="right" shrinkToFit="1"/>
    </xf>
    <xf numFmtId="3" fontId="37" fillId="0" borderId="0" xfId="1" applyNumberFormat="1" applyFont="1"/>
    <xf numFmtId="0" fontId="37" fillId="0" borderId="0" xfId="1" applyFont="1" applyAlignment="1">
      <alignment horizontal="left" shrinkToFit="1"/>
    </xf>
    <xf numFmtId="2" fontId="37" fillId="0" borderId="0" xfId="1" applyNumberFormat="1" applyFont="1" applyAlignment="1">
      <alignment horizontal="center"/>
    </xf>
    <xf numFmtId="0" fontId="37" fillId="0" borderId="0" xfId="1" applyFont="1" applyAlignment="1">
      <alignment horizontal="right" shrinkToFit="1"/>
    </xf>
    <xf numFmtId="164" fontId="37" fillId="0" borderId="0" xfId="1" applyNumberFormat="1" applyFont="1" applyAlignment="1">
      <alignment horizontal="right"/>
    </xf>
    <xf numFmtId="164" fontId="38" fillId="0" borderId="0" xfId="1" applyNumberFormat="1" applyFont="1" applyAlignment="1">
      <alignment horizontal="right"/>
    </xf>
    <xf numFmtId="0" fontId="8" fillId="2" borderId="0" xfId="1" applyFont="1" applyFill="1" applyBorder="1" applyAlignment="1">
      <alignment shrinkToFit="1"/>
    </xf>
    <xf numFmtId="0" fontId="7" fillId="2" borderId="0" xfId="1" applyFont="1" applyFill="1" applyBorder="1" applyAlignment="1">
      <alignment shrinkToFit="1"/>
    </xf>
    <xf numFmtId="0" fontId="17" fillId="0" borderId="0" xfId="1" applyFont="1" applyAlignment="1"/>
    <xf numFmtId="0" fontId="1" fillId="2" borderId="0" xfId="1" applyFont="1" applyFill="1" applyBorder="1" applyAlignment="1">
      <alignment horizontal="center" shrinkToFit="1"/>
    </xf>
    <xf numFmtId="0" fontId="8" fillId="2" borderId="0" xfId="1" applyFont="1" applyFill="1" applyBorder="1" applyAlignment="1">
      <alignment horizontal="right" shrinkToFit="1"/>
    </xf>
    <xf numFmtId="172" fontId="35" fillId="2" borderId="0" xfId="1" applyNumberFormat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center" shrinkToFit="1"/>
    </xf>
    <xf numFmtId="0" fontId="31" fillId="0" borderId="0" xfId="1" applyFont="1" applyAlignment="1">
      <alignment horizontal="right"/>
    </xf>
    <xf numFmtId="0" fontId="13" fillId="2" borderId="0" xfId="1" applyFont="1" applyFill="1" applyAlignment="1">
      <alignment horizontal="right"/>
    </xf>
    <xf numFmtId="0" fontId="8" fillId="2" borderId="0" xfId="1" applyFont="1" applyFill="1" applyBorder="1" applyAlignment="1">
      <alignment horizontal="center"/>
    </xf>
    <xf numFmtId="0" fontId="7" fillId="2" borderId="0" xfId="1" applyFont="1" applyFill="1" applyBorder="1" applyAlignment="1"/>
    <xf numFmtId="2" fontId="29" fillId="0" borderId="0" xfId="1" applyNumberFormat="1" applyFont="1" applyAlignment="1">
      <alignment horizontal="right"/>
    </xf>
    <xf numFmtId="0" fontId="29" fillId="0" borderId="0" xfId="1" applyFont="1" applyAlignment="1">
      <alignment horizontal="right"/>
    </xf>
    <xf numFmtId="0" fontId="1" fillId="0" borderId="0" xfId="1" applyAlignment="1"/>
    <xf numFmtId="0" fontId="1" fillId="0" borderId="0" xfId="1" applyFont="1" applyAlignment="1">
      <alignment shrinkToFit="1"/>
    </xf>
    <xf numFmtId="0" fontId="33" fillId="0" borderId="0" xfId="1" applyFont="1" applyAlignment="1">
      <alignment horizontal="right" shrinkToFit="1"/>
    </xf>
    <xf numFmtId="164" fontId="13" fillId="0" borderId="0" xfId="1" applyNumberFormat="1" applyFont="1" applyAlignment="1">
      <alignment horizontal="right" shrinkToFit="1"/>
    </xf>
    <xf numFmtId="0" fontId="13" fillId="0" borderId="0" xfId="1" applyFont="1" applyAlignment="1">
      <alignment horizontal="right" shrinkToFit="1"/>
    </xf>
    <xf numFmtId="0" fontId="24" fillId="2" borderId="0" xfId="1" applyFont="1" applyFill="1" applyBorder="1" applyAlignment="1">
      <alignment horizontal="left"/>
    </xf>
    <xf numFmtId="0" fontId="13" fillId="2" borderId="0" xfId="1" applyFont="1" applyFill="1" applyBorder="1" applyAlignment="1">
      <alignment shrinkToFit="1"/>
    </xf>
    <xf numFmtId="0" fontId="19" fillId="0" borderId="0" xfId="1" applyFont="1" applyAlignment="1">
      <alignment shrinkToFit="1"/>
    </xf>
    <xf numFmtId="0" fontId="1" fillId="0" borderId="0" xfId="1" applyAlignment="1">
      <alignment shrinkToFit="1"/>
    </xf>
    <xf numFmtId="0" fontId="17" fillId="0" borderId="0" xfId="1" applyFont="1" applyAlignment="1">
      <alignment horizontal="center" shrinkToFit="1"/>
    </xf>
    <xf numFmtId="0" fontId="27" fillId="0" borderId="0" xfId="1" applyFont="1" applyBorder="1" applyAlignment="1">
      <alignment horizontal="left"/>
    </xf>
    <xf numFmtId="0" fontId="8" fillId="2" borderId="0" xfId="1" applyFont="1" applyFill="1" applyBorder="1" applyAlignment="1"/>
    <xf numFmtId="0" fontId="1" fillId="0" borderId="0" xfId="1" applyAlignment="1">
      <alignment horizontal="right"/>
    </xf>
    <xf numFmtId="0" fontId="8" fillId="0" borderId="0" xfId="1" applyFont="1" applyAlignment="1">
      <alignment horizontal="center"/>
    </xf>
    <xf numFmtId="0" fontId="23" fillId="2" borderId="0" xfId="1" applyFont="1" applyFill="1" applyBorder="1" applyAlignment="1">
      <alignment horizontal="right" shrinkToFit="1"/>
    </xf>
    <xf numFmtId="0" fontId="24" fillId="2" borderId="0" xfId="1" applyFont="1" applyFill="1" applyBorder="1" applyAlignment="1">
      <alignment horizontal="right" shrinkToFit="1"/>
    </xf>
    <xf numFmtId="0" fontId="20" fillId="0" borderId="0" xfId="1" applyFont="1" applyAlignment="1">
      <alignment horizontal="right"/>
    </xf>
    <xf numFmtId="0" fontId="17" fillId="0" borderId="0" xfId="1" applyFont="1" applyAlignment="1">
      <alignment horizontal="left"/>
    </xf>
    <xf numFmtId="0" fontId="8" fillId="2" borderId="0" xfId="1" applyFont="1" applyFill="1" applyAlignment="1">
      <alignment horizontal="left"/>
    </xf>
    <xf numFmtId="0" fontId="7" fillId="2" borderId="0" xfId="1" applyFont="1" applyFill="1" applyAlignment="1"/>
    <xf numFmtId="2" fontId="7" fillId="2" borderId="0" xfId="1" applyNumberFormat="1" applyFont="1" applyFill="1" applyBorder="1" applyAlignment="1">
      <alignment horizontal="center"/>
    </xf>
    <xf numFmtId="0" fontId="15" fillId="2" borderId="0" xfId="1" applyFont="1" applyFill="1" applyAlignment="1">
      <alignment horizontal="center" shrinkToFit="1"/>
    </xf>
    <xf numFmtId="0" fontId="13" fillId="2" borderId="0" xfId="1" applyFont="1" applyFill="1" applyAlignment="1">
      <alignment horizontal="left"/>
    </xf>
    <xf numFmtId="0" fontId="1" fillId="0" borderId="0" xfId="1" applyFont="1" applyAlignment="1"/>
    <xf numFmtId="14" fontId="11" fillId="0" borderId="0" xfId="1" applyNumberFormat="1" applyFont="1" applyAlignment="1"/>
    <xf numFmtId="0" fontId="11" fillId="0" borderId="0" xfId="1" applyFont="1" applyAlignment="1"/>
    <xf numFmtId="166" fontId="16" fillId="0" borderId="0" xfId="1" applyNumberFormat="1" applyFont="1" applyAlignment="1">
      <alignment horizontal="right"/>
    </xf>
    <xf numFmtId="0" fontId="18" fillId="0" borderId="0" xfId="1" applyFont="1" applyAlignment="1"/>
    <xf numFmtId="0" fontId="19" fillId="0" borderId="0" xfId="1" applyFont="1" applyAlignment="1"/>
    <xf numFmtId="0" fontId="2" fillId="0" borderId="0" xfId="1" applyFont="1" applyAlignment="1">
      <alignment horizontal="center" shrinkToFit="1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5" fillId="0" borderId="0" xfId="1" applyFont="1" applyAlignment="1"/>
    <xf numFmtId="0" fontId="7" fillId="2" borderId="0" xfId="1" applyFont="1" applyFill="1" applyBorder="1" applyAlignment="1">
      <alignment horizontal="right"/>
    </xf>
    <xf numFmtId="0" fontId="10" fillId="0" borderId="0" xfId="1" applyFont="1" applyAlignment="1">
      <alignment horizontal="right"/>
    </xf>
    <xf numFmtId="165" fontId="13" fillId="2" borderId="0" xfId="1" applyNumberFormat="1" applyFont="1" applyFill="1" applyBorder="1" applyAlignment="1">
      <alignment horizontal="left"/>
    </xf>
    <xf numFmtId="165" fontId="1" fillId="2" borderId="0" xfId="1" applyNumberFormat="1" applyFont="1" applyFill="1" applyAlignment="1">
      <alignment horizontal="left"/>
    </xf>
    <xf numFmtId="0" fontId="0" fillId="0" borderId="0" xfId="0" applyAlignment="1"/>
    <xf numFmtId="0" fontId="39" fillId="0" borderId="0" xfId="1" applyFont="1" applyAlignment="1">
      <alignment shrinkToFit="1"/>
    </xf>
    <xf numFmtId="0" fontId="1" fillId="4" borderId="0" xfId="1" applyFill="1" applyAlignment="1"/>
    <xf numFmtId="0" fontId="0" fillId="4" borderId="0" xfId="0" applyFill="1" applyAlignment="1"/>
    <xf numFmtId="0" fontId="41" fillId="4" borderId="0" xfId="1" applyFont="1" applyFill="1" applyAlignment="1">
      <alignment shrinkToFit="1"/>
    </xf>
    <xf numFmtId="0" fontId="40" fillId="4" borderId="0" xfId="0" applyFont="1" applyFill="1" applyAlignment="1">
      <alignment shrinkToFit="1"/>
    </xf>
    <xf numFmtId="0" fontId="43" fillId="4" borderId="0" xfId="1" applyFont="1" applyFill="1" applyAlignment="1"/>
    <xf numFmtId="0" fontId="40" fillId="4" borderId="0" xfId="0" applyFont="1" applyFill="1" applyAlignment="1"/>
    <xf numFmtId="0" fontId="42" fillId="4" borderId="0" xfId="1" applyFont="1" applyFill="1"/>
  </cellXfs>
  <cellStyles count="3"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40</xdr:row>
      <xdr:rowOff>76200</xdr:rowOff>
    </xdr:from>
    <xdr:to>
      <xdr:col>19</xdr:col>
      <xdr:colOff>723900</xdr:colOff>
      <xdr:row>41</xdr:row>
      <xdr:rowOff>38100</xdr:rowOff>
    </xdr:to>
    <xdr:cxnSp macro="">
      <xdr:nvCxnSpPr>
        <xdr:cNvPr id="3" name="Connecteur droit avec flèche 2"/>
        <xdr:cNvCxnSpPr/>
      </xdr:nvCxnSpPr>
      <xdr:spPr>
        <a:xfrm>
          <a:off x="6353175" y="7553325"/>
          <a:ext cx="876300" cy="12382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34</xdr:row>
      <xdr:rowOff>133350</xdr:rowOff>
    </xdr:from>
    <xdr:to>
      <xdr:col>3</xdr:col>
      <xdr:colOff>590549</xdr:colOff>
      <xdr:row>38</xdr:row>
      <xdr:rowOff>66674</xdr:rowOff>
    </xdr:to>
    <xdr:sp macro="" textlink="">
      <xdr:nvSpPr>
        <xdr:cNvPr id="11" name="Parenthèses 10"/>
        <xdr:cNvSpPr/>
      </xdr:nvSpPr>
      <xdr:spPr>
        <a:xfrm>
          <a:off x="2171700" y="6610350"/>
          <a:ext cx="504824" cy="609599"/>
        </a:xfrm>
        <a:prstGeom prst="bracketPair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209550</xdr:colOff>
      <xdr:row>37</xdr:row>
      <xdr:rowOff>40006</xdr:rowOff>
    </xdr:from>
    <xdr:to>
      <xdr:col>3</xdr:col>
      <xdr:colOff>542925</xdr:colOff>
      <xdr:row>37</xdr:row>
      <xdr:rowOff>85725</xdr:rowOff>
    </xdr:to>
    <xdr:sp macro="" textlink="">
      <xdr:nvSpPr>
        <xdr:cNvPr id="12" name="Parenthèses 11"/>
        <xdr:cNvSpPr/>
      </xdr:nvSpPr>
      <xdr:spPr>
        <a:xfrm>
          <a:off x="2295525" y="7031356"/>
          <a:ext cx="333375" cy="45719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647700</xdr:colOff>
      <xdr:row>35</xdr:row>
      <xdr:rowOff>9525</xdr:rowOff>
    </xdr:from>
    <xdr:to>
      <xdr:col>25</xdr:col>
      <xdr:colOff>723900</xdr:colOff>
      <xdr:row>40</xdr:row>
      <xdr:rowOff>95250</xdr:rowOff>
    </xdr:to>
    <xdr:cxnSp macro="">
      <xdr:nvCxnSpPr>
        <xdr:cNvPr id="14" name="Connecteur en angle 13"/>
        <xdr:cNvCxnSpPr/>
      </xdr:nvCxnSpPr>
      <xdr:spPr>
        <a:xfrm>
          <a:off x="2733675" y="6677025"/>
          <a:ext cx="9324975" cy="895350"/>
        </a:xfrm>
        <a:prstGeom prst="bentConnector3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zTEST%20NOUVEAU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UNITED ORIG REQUEST"/>
      <sheetName val="ESTIMEE A FAIRE+DETAIL"/>
      <sheetName val="NIL ESTIMEE A FAIRE+DETAIL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EMPLOYEE LISTE NON"/>
      <sheetName val="Feuil1"/>
      <sheetName val="FUILLE TEMP"/>
      <sheetName val="CREATE BOIS"/>
      <sheetName val="Feuil3"/>
      <sheetName val="(RONALD) TEST"/>
    </sheetNames>
    <sheetDataSet>
      <sheetData sheetId="0">
        <row r="4">
          <cell r="B4">
            <v>1.25</v>
          </cell>
        </row>
        <row r="6">
          <cell r="E6">
            <v>2</v>
          </cell>
          <cell r="G6">
            <v>5.5</v>
          </cell>
        </row>
        <row r="133">
          <cell r="A133" t="str">
            <v>VICTORIAVILLE, QC</v>
          </cell>
        </row>
        <row r="134">
          <cell r="A134" t="str">
            <v>ST-CHRISTOPHE D`ARTH, QC</v>
          </cell>
        </row>
        <row r="135">
          <cell r="A135" t="str">
            <v>AJOUTER, QC</v>
          </cell>
        </row>
        <row r="136">
          <cell r="A136" t="str">
            <v>TEST, QC</v>
          </cell>
        </row>
        <row r="137">
          <cell r="A137" t="str">
            <v>TEST, QC</v>
          </cell>
        </row>
        <row r="138">
          <cell r="A138" t="str">
            <v>TEST, NB</v>
          </cell>
        </row>
        <row r="139">
          <cell r="A139" t="str">
            <v>ACTON VALE, QC</v>
          </cell>
        </row>
        <row r="140">
          <cell r="A140" t="str">
            <v>ADSTOCK, QC</v>
          </cell>
        </row>
        <row r="141">
          <cell r="A141" t="str">
            <v>AMOS, QC</v>
          </cell>
        </row>
        <row r="142">
          <cell r="A142" t="str">
            <v>ALOUETTE, QC</v>
          </cell>
        </row>
        <row r="143">
          <cell r="A143" t="str">
            <v>AMQUI, QC</v>
          </cell>
        </row>
        <row r="144">
          <cell r="A144" t="str">
            <v>ANCIENNE LORETTE, QC</v>
          </cell>
        </row>
        <row r="145">
          <cell r="A145" t="str">
            <v>ASBESTOS, QC</v>
          </cell>
        </row>
        <row r="146">
          <cell r="A146" t="str">
            <v>ASSOMPTION L`, QC</v>
          </cell>
        </row>
        <row r="147">
          <cell r="A147" t="str">
            <v>ASTON JONCTION, QC</v>
          </cell>
        </row>
        <row r="148">
          <cell r="A148" t="str">
            <v>AUDET, QC</v>
          </cell>
        </row>
        <row r="149">
          <cell r="A149" t="str">
            <v>AUMOND, QC</v>
          </cell>
        </row>
        <row r="150">
          <cell r="A150" t="str">
            <v>AYLMER, QC</v>
          </cell>
        </row>
        <row r="151">
          <cell r="A151" t="str">
            <v>BAGOTVILLE, QC</v>
          </cell>
        </row>
        <row r="152">
          <cell r="A152" t="str">
            <v>BAIE-COMEAU, QC</v>
          </cell>
        </row>
        <row r="153">
          <cell r="A153" t="str">
            <v>BAIE-ST-PAUL, QC</v>
          </cell>
        </row>
        <row r="154">
          <cell r="A154" t="str">
            <v>BARRIE, ON</v>
          </cell>
        </row>
        <row r="155">
          <cell r="A155" t="str">
            <v>BARTLETT,TN</v>
          </cell>
        </row>
        <row r="156">
          <cell r="A156" t="str">
            <v>BEAUCEVILLE, QC</v>
          </cell>
        </row>
        <row r="157">
          <cell r="A157" t="str">
            <v>BEAULAC-GARTHBY, QC</v>
          </cell>
        </row>
        <row r="158">
          <cell r="A158" t="str">
            <v>BEAUPRE, QC</v>
          </cell>
        </row>
        <row r="159">
          <cell r="A159" t="str">
            <v>BEAUMONT, QC</v>
          </cell>
        </row>
        <row r="160">
          <cell r="A160" t="str">
            <v>BEAUPORT (QUÉ), QC</v>
          </cell>
        </row>
        <row r="161">
          <cell r="A161" t="str">
            <v>BÉCANCOUR, QC</v>
          </cell>
        </row>
        <row r="162">
          <cell r="A162" t="str">
            <v>BELOEIL, QC</v>
          </cell>
        </row>
        <row r="163">
          <cell r="A163" t="str">
            <v>BERTHIERVILLE, QC</v>
          </cell>
        </row>
        <row r="164">
          <cell r="A164" t="str">
            <v>BIC, QC</v>
          </cell>
        </row>
        <row r="165">
          <cell r="A165" t="str">
            <v>BLACK-LAKE, QC</v>
          </cell>
        </row>
        <row r="166">
          <cell r="A166" t="str">
            <v>BLAIN, QC</v>
          </cell>
        </row>
        <row r="167">
          <cell r="A167" t="str">
            <v>BLAINVILLE, QC</v>
          </cell>
        </row>
        <row r="168">
          <cell r="A168" t="str">
            <v>BON CONSEIL, QC</v>
          </cell>
        </row>
        <row r="169">
          <cell r="A169" t="str">
            <v>BONAVENTURE, QC</v>
          </cell>
        </row>
        <row r="170">
          <cell r="A170" t="str">
            <v>BORDEN, ON</v>
          </cell>
        </row>
        <row r="171">
          <cell r="A171" t="str">
            <v>BOUCHERVILLE, QC</v>
          </cell>
        </row>
        <row r="172">
          <cell r="A172" t="str">
            <v>BRAMPTON, ON</v>
          </cell>
        </row>
        <row r="173">
          <cell r="A173" t="str">
            <v>BRANDON, MB</v>
          </cell>
        </row>
        <row r="174">
          <cell r="A174" t="str">
            <v>BROMONT, QC</v>
          </cell>
        </row>
        <row r="175">
          <cell r="A175" t="str">
            <v>BROMPTONVILLE, QC</v>
          </cell>
        </row>
        <row r="176">
          <cell r="A176" t="str">
            <v>BROSSARD, QC</v>
          </cell>
        </row>
        <row r="177">
          <cell r="A177" t="str">
            <v>CABANO, QC</v>
          </cell>
        </row>
        <row r="178">
          <cell r="A178" t="str">
            <v>CALGARY, AB</v>
          </cell>
        </row>
        <row r="179">
          <cell r="A179" t="str">
            <v>CAP-CHAT, QC</v>
          </cell>
        </row>
        <row r="180">
          <cell r="A180" t="str">
            <v>CAPLAN, QC</v>
          </cell>
        </row>
        <row r="181">
          <cell r="A181" t="str">
            <v>CAP DE LA MADELEINE, QC</v>
          </cell>
        </row>
        <row r="182">
          <cell r="A182" t="str">
            <v>CANDIAC, QC</v>
          </cell>
        </row>
        <row r="183">
          <cell r="A183" t="str">
            <v>CARIGNAN, QC</v>
          </cell>
        </row>
        <row r="184">
          <cell r="A184" t="str">
            <v>CARLETON, QC</v>
          </cell>
        </row>
        <row r="185">
          <cell r="A185" t="str">
            <v>CHAMBLY, QC</v>
          </cell>
        </row>
        <row r="186">
          <cell r="A186" t="str">
            <v>CHAMPLAIN, QC</v>
          </cell>
        </row>
        <row r="187">
          <cell r="A187" t="str">
            <v>CHANDLER, QC</v>
          </cell>
        </row>
        <row r="188">
          <cell r="A188" t="str">
            <v>CHARLESBOURG, QC</v>
          </cell>
        </row>
        <row r="189">
          <cell r="A189" t="str">
            <v>CHARNY,  QC</v>
          </cell>
        </row>
        <row r="190">
          <cell r="A190" t="str">
            <v>CHARTIERVILLE,  QC</v>
          </cell>
        </row>
        <row r="191">
          <cell r="A191" t="str">
            <v>CHATEAUGUAY, QC</v>
          </cell>
        </row>
        <row r="192">
          <cell r="A192" t="str">
            <v>CHELMSFORD, ON</v>
          </cell>
        </row>
        <row r="193">
          <cell r="A193" t="str">
            <v>CHESTERVILLE, QC</v>
          </cell>
        </row>
        <row r="194">
          <cell r="A194" t="str">
            <v>CHIBOUGAMAU, QC</v>
          </cell>
        </row>
        <row r="195">
          <cell r="A195" t="str">
            <v>CHICOUTIMI, QC</v>
          </cell>
        </row>
        <row r="196">
          <cell r="A196" t="str">
            <v>CINCINNATI, OHIO</v>
          </cell>
        </row>
        <row r="197">
          <cell r="A197" t="str">
            <v>CLEVELAND, QC</v>
          </cell>
        </row>
        <row r="198">
          <cell r="A198" t="str">
            <v>COATICOOK, QC</v>
          </cell>
        </row>
        <row r="199">
          <cell r="A199" t="str">
            <v>COLD LAKE, AB</v>
          </cell>
        </row>
        <row r="200">
          <cell r="A200" t="str">
            <v>COOKSHIRE, QC</v>
          </cell>
        </row>
        <row r="201">
          <cell r="A201" t="str">
            <v>CONTRECOEUR, QC</v>
          </cell>
        </row>
        <row r="202">
          <cell r="A202" t="str">
            <v>COURCELETTE (BASE), QC</v>
          </cell>
        </row>
        <row r="203">
          <cell r="A203" t="str">
            <v>COWANSVILLE, QC</v>
          </cell>
        </row>
        <row r="204">
          <cell r="A204" t="str">
            <v>DANVILLE, QC</v>
          </cell>
        </row>
        <row r="205">
          <cell r="A205" t="str">
            <v>DANVILLE, QC</v>
          </cell>
        </row>
        <row r="206">
          <cell r="A206" t="str">
            <v>DAVELUYVILLE, QC</v>
          </cell>
        </row>
        <row r="207">
          <cell r="A207" t="str">
            <v>DEAUVILLE, QC</v>
          </cell>
        </row>
        <row r="208">
          <cell r="A208" t="str">
            <v>DESCHAILLONS, QC</v>
          </cell>
        </row>
        <row r="209">
          <cell r="A209" t="str">
            <v>Deschaillons-sur-Saint-Laurent, QC</v>
          </cell>
        </row>
        <row r="210">
          <cell r="A210" t="str">
            <v>DISRAELI, QC</v>
          </cell>
        </row>
        <row r="211">
          <cell r="A211" t="str">
            <v>DOLBEAU, QC</v>
          </cell>
        </row>
        <row r="212">
          <cell r="A212" t="str">
            <v>DOLLARD DES ORMEAUX, QC</v>
          </cell>
        </row>
        <row r="213">
          <cell r="A213" t="str">
            <v>DONNACONA, QC</v>
          </cell>
        </row>
        <row r="214">
          <cell r="A214" t="str">
            <v>DORVAL, QC</v>
          </cell>
        </row>
        <row r="215">
          <cell r="A215" t="str">
            <v>DRUMMONDVILLE, QC</v>
          </cell>
        </row>
        <row r="216">
          <cell r="A216" t="str">
            <v>DRUMMONDVILLE, QC</v>
          </cell>
        </row>
        <row r="217">
          <cell r="A217" t="str">
            <v>DRUMMONDVILLE, QC</v>
          </cell>
        </row>
        <row r="218">
          <cell r="A218" t="str">
            <v>EAST ANGUST, QC</v>
          </cell>
        </row>
        <row r="219">
          <cell r="A219" t="str">
            <v>DUDSWELL,QC</v>
          </cell>
        </row>
        <row r="220">
          <cell r="A220" t="str">
            <v>ESCALON CALIX, CA</v>
          </cell>
        </row>
        <row r="221">
          <cell r="A221" t="str">
            <v>FARNHAM, QC</v>
          </cell>
        </row>
        <row r="222">
          <cell r="A222" t="str">
            <v>FLEURIMONT, QC</v>
          </cell>
        </row>
        <row r="223">
          <cell r="A223" t="str">
            <v>GATINEAU, QC</v>
          </cell>
        </row>
        <row r="224">
          <cell r="A224" t="str">
            <v>GALLIX, QC</v>
          </cell>
        </row>
        <row r="225">
          <cell r="A225" t="str">
            <v>GARTHBY, QC</v>
          </cell>
        </row>
        <row r="226">
          <cell r="A226" t="str">
            <v>GATINEAU, QC</v>
          </cell>
        </row>
        <row r="227">
          <cell r="A227" t="str">
            <v>GENTILLY, QC</v>
          </cell>
        </row>
        <row r="228">
          <cell r="A228" t="str">
            <v>GRANBY, QC</v>
          </cell>
        </row>
        <row r="229">
          <cell r="A229" t="str">
            <v>GRAND FALLS, NB</v>
          </cell>
        </row>
        <row r="230">
          <cell r="A230" t="str">
            <v>GRANDE PILES, QC</v>
          </cell>
        </row>
        <row r="231">
          <cell r="A231" t="str">
            <v>GRAND MERE, QC</v>
          </cell>
        </row>
        <row r="232">
          <cell r="A232" t="str">
            <v>GRAND RAPIDS, MI</v>
          </cell>
        </row>
        <row r="233">
          <cell r="A233" t="str">
            <v>GUELPH, ON</v>
          </cell>
        </row>
        <row r="234">
          <cell r="A234" t="str">
            <v>HALIFAX, NS</v>
          </cell>
        </row>
        <row r="235">
          <cell r="A235" t="str">
            <v>HAM NORD, QC</v>
          </cell>
        </row>
        <row r="236">
          <cell r="A236" t="str">
            <v>HÂVRE-SAINT-PIERRE, QC</v>
          </cell>
        </row>
        <row r="237">
          <cell r="A237" t="str">
            <v>HEMMINGFORD, QC</v>
          </cell>
        </row>
        <row r="238">
          <cell r="A238" t="str">
            <v>HIGH-PRAIRIE, AB</v>
          </cell>
        </row>
        <row r="239">
          <cell r="A239" t="str">
            <v>HOUSTON, TX</v>
          </cell>
        </row>
        <row r="240">
          <cell r="A240" t="str">
            <v>ILES DE LA MADELEINE, QC</v>
          </cell>
        </row>
        <row r="241">
          <cell r="A241" t="str">
            <v>INVERNESS, QC</v>
          </cell>
        </row>
        <row r="242">
          <cell r="A242" t="str">
            <v>INVERNESS, QC</v>
          </cell>
        </row>
        <row r="243">
          <cell r="A243" t="str">
            <v>JOLIETTE, QC</v>
          </cell>
        </row>
        <row r="244">
          <cell r="A244" t="str">
            <v>JONQUIERE, QC</v>
          </cell>
        </row>
        <row r="245">
          <cell r="A245" t="str">
            <v>JONQUIÈRE, QC</v>
          </cell>
        </row>
        <row r="246">
          <cell r="A246" t="str">
            <v>JONQUIERE (SECT ARVIDA), QC</v>
          </cell>
        </row>
        <row r="247">
          <cell r="A247" t="str">
            <v>KAPUSKASING, ON</v>
          </cell>
        </row>
        <row r="248">
          <cell r="A248" t="str">
            <v>KEMPTVILLE, ON</v>
          </cell>
        </row>
        <row r="249">
          <cell r="A249" t="str">
            <v>KINGSEY FALLS, QC</v>
          </cell>
        </row>
        <row r="250">
          <cell r="A250" t="str">
            <v>KINGSTON, ON</v>
          </cell>
        </row>
        <row r="251">
          <cell r="A251" t="str">
            <v>L`ISLET SUR MER, QC</v>
          </cell>
        </row>
        <row r="252">
          <cell r="A252" t="str">
            <v>LA BAIE, QC</v>
          </cell>
        </row>
        <row r="253">
          <cell r="A253" t="str">
            <v>LA MEQUE, NB</v>
          </cell>
        </row>
        <row r="254">
          <cell r="A254" t="str">
            <v>LA TUQUE, QC</v>
          </cell>
        </row>
        <row r="255">
          <cell r="A255" t="str">
            <v>LAC A LA TORTUE, QC</v>
          </cell>
        </row>
        <row r="256">
          <cell r="A256" t="str">
            <v>LAC AUX SABLES, QC</v>
          </cell>
        </row>
        <row r="257">
          <cell r="A257" t="str">
            <v>LAC BEAUPORT, QC</v>
          </cell>
        </row>
        <row r="258">
          <cell r="A258" t="str">
            <v>LAC BROME, QC</v>
          </cell>
        </row>
        <row r="259">
          <cell r="A259" t="str">
            <v>LA MALBAIE, QC</v>
          </cell>
        </row>
        <row r="260">
          <cell r="A260" t="str">
            <v>LAC MASSON STE-MARGUERITE, QC</v>
          </cell>
        </row>
        <row r="261">
          <cell r="A261" t="str">
            <v>LAC MÉGANTIC, QC</v>
          </cell>
        </row>
        <row r="262">
          <cell r="A262" t="str">
            <v>LAC-MÉGANTIC, QC</v>
          </cell>
        </row>
        <row r="263">
          <cell r="A263" t="str">
            <v>LACHINE, QC</v>
          </cell>
        </row>
        <row r="264">
          <cell r="A264" t="str">
            <v>LACHUTE, QC</v>
          </cell>
        </row>
        <row r="265">
          <cell r="A265" t="str">
            <v>LANORAIE, QC</v>
          </cell>
        </row>
        <row r="266">
          <cell r="A266" t="str">
            <v>LANDRIELLE, QC</v>
          </cell>
        </row>
        <row r="267">
          <cell r="A267" t="str">
            <v>LAPRAIRIE, QC</v>
          </cell>
        </row>
        <row r="268">
          <cell r="A268" t="str">
            <v>LA PRAIRIE, QC</v>
          </cell>
        </row>
        <row r="269">
          <cell r="A269" t="str">
            <v>LASALLE, QC</v>
          </cell>
        </row>
        <row r="270">
          <cell r="A270" t="str">
            <v>LATERRIERE, QC</v>
          </cell>
        </row>
        <row r="271">
          <cell r="A271" t="str">
            <v>LAUNAY, QC</v>
          </cell>
        </row>
        <row r="272">
          <cell r="A272" t="str">
            <v>LAURIERVILLE, QC</v>
          </cell>
        </row>
        <row r="273">
          <cell r="A273" t="str">
            <v>LAVAL, QC</v>
          </cell>
        </row>
        <row r="274">
          <cell r="A274" t="str">
            <v>LAVALTRIE, QC</v>
          </cell>
        </row>
        <row r="275">
          <cell r="A275" t="str">
            <v>LE GARDEUR, QC</v>
          </cell>
        </row>
        <row r="276">
          <cell r="A276" t="str">
            <v>LES ESCOUMINS, QC</v>
          </cell>
        </row>
        <row r="277">
          <cell r="A277" t="str">
            <v>LÉVIS, QC</v>
          </cell>
        </row>
        <row r="278">
          <cell r="A278" t="str">
            <v>LEVIS, QC</v>
          </cell>
        </row>
        <row r="279">
          <cell r="A279" t="str">
            <v>LONDON,ON</v>
          </cell>
        </row>
        <row r="280">
          <cell r="A280" t="str">
            <v>LONGUEUIL, QC</v>
          </cell>
        </row>
        <row r="281">
          <cell r="A281" t="str">
            <v>LONGUE-POINTE-DE-MINGAN, QC</v>
          </cell>
        </row>
        <row r="282">
          <cell r="A282" t="str">
            <v>LOTBINIERE, QC</v>
          </cell>
        </row>
        <row r="283">
          <cell r="A283" t="str">
            <v>LOURDES, QC</v>
          </cell>
        </row>
        <row r="284">
          <cell r="A284" t="str">
            <v>LYSTER. QC</v>
          </cell>
        </row>
        <row r="285">
          <cell r="A285" t="str">
            <v>VICTO-LYSTER. QC</v>
          </cell>
        </row>
        <row r="286">
          <cell r="A286" t="str">
            <v>MADDINGTON FALLS, QC</v>
          </cell>
        </row>
        <row r="287">
          <cell r="A287" t="str">
            <v>MAGOG, QC</v>
          </cell>
        </row>
        <row r="288">
          <cell r="A288" t="str">
            <v>MACAMIC, QC</v>
          </cell>
        </row>
        <row r="289">
          <cell r="A289" t="str">
            <v>MALARTIC, QC</v>
          </cell>
        </row>
        <row r="290">
          <cell r="A290" t="str">
            <v>MANSEAU, QC</v>
          </cell>
        </row>
        <row r="291">
          <cell r="A291" t="str">
            <v>MAN-SEAU, QC</v>
          </cell>
        </row>
        <row r="292">
          <cell r="A292" t="str">
            <v>MANSONVILLE, QC</v>
          </cell>
        </row>
        <row r="293">
          <cell r="A293" t="str">
            <v>MANSONVILLE, QC</v>
          </cell>
        </row>
        <row r="294">
          <cell r="A294" t="str">
            <v>MARIEVILLE, QC</v>
          </cell>
        </row>
        <row r="295">
          <cell r="A295" t="str">
            <v>MARMORA, ON</v>
          </cell>
        </row>
        <row r="296">
          <cell r="A296" t="str">
            <v>MASCOUCHE, QC</v>
          </cell>
        </row>
        <row r="297">
          <cell r="A297" t="str">
            <v>MATAGAMI, QC</v>
          </cell>
        </row>
        <row r="298">
          <cell r="A298" t="str">
            <v>MATANE, QC</v>
          </cell>
        </row>
        <row r="299">
          <cell r="A299" t="str">
            <v>MERCIER, QC</v>
          </cell>
        </row>
        <row r="300">
          <cell r="A300" t="str">
            <v>MIRABEL, QC</v>
          </cell>
        </row>
        <row r="301">
          <cell r="A301" t="str">
            <v>MISCOU, NB</v>
          </cell>
        </row>
        <row r="302">
          <cell r="A302" t="str">
            <v>MONCTON, NB</v>
          </cell>
        </row>
        <row r="303">
          <cell r="A303" t="str">
            <v>MONT LAURIER, QC</v>
          </cell>
        </row>
        <row r="304">
          <cell r="A304" t="str">
            <v>MONT ST-HILAIRE, QC</v>
          </cell>
        </row>
        <row r="305">
          <cell r="A305" t="str">
            <v>MONTMAGNY, QC</v>
          </cell>
        </row>
        <row r="306">
          <cell r="A306" t="str">
            <v>MONTREAL, QC</v>
          </cell>
        </row>
        <row r="307">
          <cell r="A307" t="str">
            <v>MONTRÉAL, QC</v>
          </cell>
        </row>
        <row r="308">
          <cell r="A308" t="str">
            <v>MONTREAL NORD, QC</v>
          </cell>
        </row>
        <row r="309">
          <cell r="A309" t="str">
            <v>MURDOCHVILLE, QC</v>
          </cell>
        </row>
        <row r="310">
          <cell r="A310" t="str">
            <v>N-DAME DE HAM, QC</v>
          </cell>
        </row>
        <row r="311">
          <cell r="A311" t="str">
            <v>N-DAME DE LOURDES, QC</v>
          </cell>
        </row>
        <row r="312">
          <cell r="A312" t="str">
            <v>N-DAME DU BON CONSEIL, QC</v>
          </cell>
        </row>
        <row r="313">
          <cell r="A313" t="str">
            <v>NOTRE-DAME-DU-BON-CONSEIL, QC</v>
          </cell>
        </row>
        <row r="314">
          <cell r="A314" t="str">
            <v>N-DAME DU LAC, QC</v>
          </cell>
        </row>
        <row r="315">
          <cell r="A315" t="str">
            <v>N-DAME DU MONT CARMEL, QC</v>
          </cell>
        </row>
        <row r="316">
          <cell r="A316" t="str">
            <v>NEUVILLE, QC</v>
          </cell>
        </row>
        <row r="317">
          <cell r="A317" t="str">
            <v>NEW RICHMOND, QC</v>
          </cell>
        </row>
        <row r="318">
          <cell r="A318" t="str">
            <v>NICOLET, QC</v>
          </cell>
        </row>
        <row r="319">
          <cell r="A319" t="str">
            <v>NORBERTVILLE, QC</v>
          </cell>
        </row>
        <row r="320">
          <cell r="A320" t="str">
            <v>NORTH BAY, ON</v>
          </cell>
        </row>
        <row r="321">
          <cell r="A321" t="str">
            <v>NORTH-HATLEY, QC</v>
          </cell>
        </row>
        <row r="322">
          <cell r="A322" t="str">
            <v>NORTH TONAWANDA, NY</v>
          </cell>
        </row>
        <row r="323">
          <cell r="A323" t="str">
            <v>OAKVILLE, ON</v>
          </cell>
        </row>
        <row r="324">
          <cell r="A324" t="str">
            <v>OMERVILLE,QC</v>
          </cell>
        </row>
        <row r="325">
          <cell r="A325" t="str">
            <v>ORFORD, QC</v>
          </cell>
        </row>
        <row r="326">
          <cell r="A326" t="str">
            <v>ORLEANS, ON</v>
          </cell>
        </row>
        <row r="327">
          <cell r="A327" t="str">
            <v>OSHAWA, ON</v>
          </cell>
        </row>
        <row r="328">
          <cell r="A328" t="str">
            <v>OROMOCTO, NB</v>
          </cell>
        </row>
        <row r="329">
          <cell r="A329" t="str">
            <v>OTTAWA, ON</v>
          </cell>
        </row>
        <row r="330">
          <cell r="A330" t="str">
            <v>OUTREMONT, QC</v>
          </cell>
        </row>
        <row r="331">
          <cell r="A331" t="str">
            <v>OTTERBURN PARK, QC</v>
          </cell>
        </row>
        <row r="332">
          <cell r="A332" t="str">
            <v>PARISVILLE, QC</v>
          </cell>
        </row>
        <row r="333">
          <cell r="A333" t="str">
            <v>PARRY SOUND, ON</v>
          </cell>
        </row>
        <row r="334">
          <cell r="A334" t="str">
            <v>PIERREFOND, QC</v>
          </cell>
        </row>
        <row r="335">
          <cell r="A335" t="str">
            <v>PIERREVILLE, QC</v>
          </cell>
        </row>
        <row r="336">
          <cell r="A336" t="str">
            <v>PINCOURT, QC</v>
          </cell>
        </row>
        <row r="337">
          <cell r="A337" t="str">
            <v>PINTENDRE, QC</v>
          </cell>
        </row>
        <row r="338">
          <cell r="A338" t="str">
            <v>PLESSIS, QC</v>
          </cell>
        </row>
        <row r="339">
          <cell r="A339" t="str">
            <v>PLESSISVILLE, QC</v>
          </cell>
        </row>
        <row r="340">
          <cell r="A340" t="str">
            <v>PLESSISVILLE, QC</v>
          </cell>
        </row>
        <row r="341">
          <cell r="A341" t="str">
            <v>POINTE DU LAC, QC</v>
          </cell>
        </row>
        <row r="342">
          <cell r="A342" t="str">
            <v>POINTE TREMBLE, QC</v>
          </cell>
        </row>
        <row r="343">
          <cell r="A343" t="str">
            <v>POINTE-AUX-TREMBLE, QC</v>
          </cell>
        </row>
        <row r="344">
          <cell r="A344" t="str">
            <v>PONT ROUGE, QC</v>
          </cell>
        </row>
        <row r="345">
          <cell r="A345" t="str">
            <v>PORT DANIEL, QC</v>
          </cell>
        </row>
        <row r="346">
          <cell r="A346" t="str">
            <v>PORTNEUF, QC</v>
          </cell>
        </row>
        <row r="347">
          <cell r="A347" t="str">
            <v>PORTNEUF-SUR-MER, QC</v>
          </cell>
        </row>
        <row r="348">
          <cell r="A348" t="str">
            <v>PORTLAND, OR</v>
          </cell>
        </row>
        <row r="349">
          <cell r="A349" t="str">
            <v>PRINCEVILLE, QC</v>
          </cell>
        </row>
        <row r="350">
          <cell r="A350" t="str">
            <v>PRINCEVILLE, QC</v>
          </cell>
        </row>
        <row r="351">
          <cell r="A351" t="str">
            <v>QUÉBEC, QC</v>
          </cell>
        </row>
        <row r="352">
          <cell r="A352" t="str">
            <v>QUÉBEC, QC</v>
          </cell>
        </row>
        <row r="353">
          <cell r="A353" t="str">
            <v>QUEBEC, QC</v>
          </cell>
        </row>
        <row r="354">
          <cell r="A354" t="str">
            <v>RAWDON, QC</v>
          </cell>
        </row>
        <row r="355">
          <cell r="A355" t="str">
            <v>REPENTIGNY, QC</v>
          </cell>
        </row>
        <row r="356">
          <cell r="A356" t="str">
            <v>RICHELIEU, QC</v>
          </cell>
        </row>
        <row r="357">
          <cell r="A357" t="str">
            <v>RICHMOND, QC</v>
          </cell>
        </row>
        <row r="358">
          <cell r="A358" t="str">
            <v>RICHMOND, QC</v>
          </cell>
        </row>
        <row r="359">
          <cell r="A359" t="str">
            <v>RIGAUD, QC</v>
          </cell>
        </row>
        <row r="360">
          <cell r="A360" t="str">
            <v>RIMOUSKI, QC</v>
          </cell>
        </row>
        <row r="361">
          <cell r="A361" t="str">
            <v>RIVIERE-DU-LOUP, QC</v>
          </cell>
        </row>
        <row r="362">
          <cell r="A362" t="str">
            <v>ROBERTSONVILLE, QC</v>
          </cell>
        </row>
        <row r="363">
          <cell r="A363" t="str">
            <v>ROBERVAL, QC</v>
          </cell>
        </row>
        <row r="364">
          <cell r="A364" t="str">
            <v>ROCK FOREST</v>
          </cell>
        </row>
        <row r="365">
          <cell r="A365" t="str">
            <v>ROUYN-NORANDA, QC</v>
          </cell>
        </row>
        <row r="366">
          <cell r="A366" t="str">
            <v>ROUGEMONT, QC</v>
          </cell>
        </row>
        <row r="367">
          <cell r="A367" t="str">
            <v>ROXTON POND, QC</v>
          </cell>
        </row>
        <row r="368">
          <cell r="A368" t="str">
            <v>SACRE-COEUR, PQ</v>
          </cell>
        </row>
        <row r="369">
          <cell r="A369" t="str">
            <v>SEPT-ILES, PQ</v>
          </cell>
        </row>
        <row r="370">
          <cell r="A370" t="str">
            <v>SCOTSTOWN, PQ</v>
          </cell>
        </row>
        <row r="371">
          <cell r="A371" t="str">
            <v>SCOTT, QC</v>
          </cell>
        </row>
        <row r="372">
          <cell r="A372" t="str">
            <v>SHAWINIGAN, QC</v>
          </cell>
        </row>
        <row r="373">
          <cell r="A373" t="str">
            <v>SHEFFORD, QC</v>
          </cell>
        </row>
        <row r="374">
          <cell r="A374" t="str">
            <v>SHERBROOKE, QC</v>
          </cell>
        </row>
        <row r="375">
          <cell r="A375" t="str">
            <v>SHILO, MB</v>
          </cell>
        </row>
        <row r="376">
          <cell r="A376" t="str">
            <v>SILLERY, QCC</v>
          </cell>
        </row>
        <row r="377">
          <cell r="A377" t="str">
            <v>SOREL, QC</v>
          </cell>
        </row>
        <row r="378">
          <cell r="A378" t="str">
            <v>STONEHAM, QC</v>
          </cell>
        </row>
        <row r="379">
          <cell r="A379" t="str">
            <v>STANSTED, QC</v>
          </cell>
        </row>
        <row r="380">
          <cell r="A380" t="str">
            <v>SHILO, MB</v>
          </cell>
        </row>
        <row r="381">
          <cell r="A381" t="str">
            <v>STRATFORD, QC</v>
          </cell>
        </row>
        <row r="382">
          <cell r="A382" t="str">
            <v>SAINT-ANGES, QC</v>
          </cell>
        </row>
        <row r="383">
          <cell r="A383" t="str">
            <v>ST-ADRIEN DE HAM, QC</v>
          </cell>
        </row>
        <row r="384">
          <cell r="A384" t="str">
            <v>ST-AGAPIT, QC</v>
          </cell>
        </row>
        <row r="385">
          <cell r="A385" t="str">
            <v>ST-ALBERT, QC</v>
          </cell>
        </row>
        <row r="386">
          <cell r="A386" t="str">
            <v>SAINT-ALBERT, QC</v>
          </cell>
        </row>
        <row r="387">
          <cell r="A387" t="str">
            <v>ST-ALEXANDRE IBERVILLE, QC</v>
          </cell>
        </row>
        <row r="388">
          <cell r="A388" t="str">
            <v>ST-ALEXIS-DES MONTS, QC</v>
          </cell>
        </row>
        <row r="389">
          <cell r="A389" t="str">
            <v>ST-AMABLE, QC</v>
          </cell>
        </row>
        <row r="390">
          <cell r="A390" t="str">
            <v>SAINT-AMABLE, QC</v>
          </cell>
        </row>
        <row r="391">
          <cell r="A391" t="str">
            <v>ST-ANSELME, QC</v>
          </cell>
        </row>
        <row r="392">
          <cell r="A392" t="str">
            <v>ST-APPOLINAIRE, QC</v>
          </cell>
        </row>
        <row r="393">
          <cell r="A393" t="str">
            <v>SAINT-APOLLINAIRE, QC</v>
          </cell>
        </row>
        <row r="394">
          <cell r="A394" t="str">
            <v>ST-AUGUSTIN DESMAURES, QC</v>
          </cell>
        </row>
        <row r="395">
          <cell r="A395" t="str">
            <v>ST-AUGUSTIN-DE-DESMAURES, QC</v>
          </cell>
        </row>
        <row r="396">
          <cell r="A396" t="str">
            <v>ST-BASILE LE GRAND, QC</v>
          </cell>
        </row>
        <row r="397">
          <cell r="A397" t="str">
            <v>ST-BERNARD EN BEAUCE, QC</v>
          </cell>
        </row>
        <row r="398">
          <cell r="A398" t="str">
            <v>SAINT-BERNARD, QC</v>
          </cell>
        </row>
        <row r="399">
          <cell r="A399" t="str">
            <v>ST-BONIFACE, QC</v>
          </cell>
        </row>
        <row r="400">
          <cell r="A400" t="str">
            <v>SAINT-BRUNO</v>
          </cell>
        </row>
        <row r="401">
          <cell r="A401" t="str">
            <v>ST-BRUNO-DE-MONTARVILLE, QC</v>
          </cell>
        </row>
        <row r="402">
          <cell r="A402" t="str">
            <v>ST-BRUNO (LAC ST JEAN), QC</v>
          </cell>
        </row>
        <row r="403">
          <cell r="A403" t="str">
            <v>ST-BRUNO (LAC ST JEAN), QC</v>
          </cell>
        </row>
        <row r="404">
          <cell r="A404" t="str">
            <v>ST-CAMILLE, QC</v>
          </cell>
        </row>
        <row r="405">
          <cell r="A405" t="str">
            <v>ST-CESAIRE, QC</v>
          </cell>
        </row>
        <row r="406">
          <cell r="A406" t="str">
            <v>ST-CHARLES BORROMEE,QC</v>
          </cell>
        </row>
        <row r="407">
          <cell r="A407" t="str">
            <v>ST-CHARLES DE DRUMMOND, QC</v>
          </cell>
        </row>
        <row r="408">
          <cell r="A408" t="str">
            <v>ST CHRISTOPHE D`ARTHABA QC </v>
          </cell>
        </row>
        <row r="409">
          <cell r="A409" t="str">
            <v>ST-CHRISTOPHE D`ARTH, QC</v>
          </cell>
        </row>
        <row r="410">
          <cell r="A410" t="str">
            <v>ST-COME LINIERE, QC</v>
          </cell>
        </row>
        <row r="411">
          <cell r="A411" t="str">
            <v>ST-CLAUDE, QC</v>
          </cell>
        </row>
        <row r="412">
          <cell r="A412" t="str">
            <v>ST-CYRILLE-DE-WENDOVER, QC</v>
          </cell>
        </row>
        <row r="413">
          <cell r="A413" t="str">
            <v>ST-CYPRIEN, QC</v>
          </cell>
        </row>
        <row r="414">
          <cell r="A414" t="str">
            <v>SAINT-DAMIEN, QC</v>
          </cell>
        </row>
        <row r="415">
          <cell r="A415" t="str">
            <v>ST-DAVID DE YAMASKA</v>
          </cell>
        </row>
        <row r="416">
          <cell r="A416" t="str">
            <v>ST-DENIS SUR RICHELIEU, QC</v>
          </cell>
        </row>
        <row r="417">
          <cell r="A417" t="str">
            <v>SAINT-DENIS-SUR-RICHELIEU, QC</v>
          </cell>
        </row>
        <row r="418">
          <cell r="A418" t="str">
            <v>STE-ADELE, QC</v>
          </cell>
        </row>
        <row r="419">
          <cell r="A419" t="str">
            <v>STE-AGATHE DES MONTS, QC</v>
          </cell>
        </row>
        <row r="420">
          <cell r="A420" t="str">
            <v>SAINTE-ANNE-DES-LACS, QC</v>
          </cell>
        </row>
        <row r="421">
          <cell r="A421" t="str">
            <v>SAINTE-ANNE-DES-MONTS, QC</v>
          </cell>
        </row>
        <row r="422">
          <cell r="A422" t="str">
            <v>STE-ANNE DU SAULT, QC</v>
          </cell>
        </row>
        <row r="423">
          <cell r="A423" t="str">
            <v>SAINTE-FLAVIE, QC</v>
          </cell>
        </row>
        <row r="424">
          <cell r="A424" t="str">
            <v>SAINTE-AURELIE,QC</v>
          </cell>
        </row>
        <row r="425">
          <cell r="A425" t="str">
            <v>STE-CLOTHILDE HORTON, QC</v>
          </cell>
        </row>
        <row r="426">
          <cell r="A426" t="str">
            <v>STE-CATHERINE HARTLEY, QC</v>
          </cell>
        </row>
        <row r="427">
          <cell r="A427" t="str">
            <v>ST CATHARINES, ON</v>
          </cell>
        </row>
        <row r="428">
          <cell r="A428" t="str">
            <v>STE-CATHERINE, QC</v>
          </cell>
        </row>
        <row r="429">
          <cell r="A429" t="str">
            <v>STE-CROIX LOBINIERE, QC</v>
          </cell>
        </row>
        <row r="430">
          <cell r="A430" t="str">
            <v>SAINTE-CLAIRE, QC</v>
          </cell>
        </row>
        <row r="431">
          <cell r="A431" t="str">
            <v>STE-CLAIRE, QC</v>
          </cell>
        </row>
        <row r="432">
          <cell r="A432" t="str">
            <v>STE-EDWIDGE, QC</v>
          </cell>
        </row>
        <row r="433">
          <cell r="A433" t="str">
            <v>ST-ÉDOUARD DE LOBINIERE, QC</v>
          </cell>
        </row>
        <row r="434">
          <cell r="A434" t="str">
            <v>ST-ÉDMOND DE GRANTHAM, QC</v>
          </cell>
        </row>
        <row r="435">
          <cell r="A435" t="str">
            <v>STE-ELISABETH DE WARWICK, QC</v>
          </cell>
        </row>
        <row r="436">
          <cell r="A436" t="str">
            <v>STE-EULALIE, QC</v>
          </cell>
        </row>
        <row r="437">
          <cell r="A437" t="str">
            <v>STE-FOY, QC</v>
          </cell>
        </row>
        <row r="438">
          <cell r="A438" t="str">
            <v>STE-HÉLENE DE CHESTER, QC</v>
          </cell>
        </row>
        <row r="439">
          <cell r="A439" t="str">
            <v>SAINT-HONORÉ-DE-TÉMISCOUATA, QC</v>
          </cell>
        </row>
        <row r="440">
          <cell r="A440" t="str">
            <v>STE-FLAVIE, QC</v>
          </cell>
        </row>
        <row r="441">
          <cell r="A441" t="str">
            <v>Sainte-Geneviève-De-Batiscan</v>
          </cell>
        </row>
        <row r="442">
          <cell r="A442" t="str">
            <v>SAINTE GENEVIÈVE DE BATISCAN</v>
          </cell>
        </row>
        <row r="443">
          <cell r="A443" t="str">
            <v>STE-JULIE, QC</v>
          </cell>
        </row>
        <row r="444">
          <cell r="A444" t="str">
            <v>STE-JULIENNE, QC</v>
          </cell>
        </row>
        <row r="445">
          <cell r="A445" t="str">
            <v>SAINTE-LUCE, QC</v>
          </cell>
        </row>
        <row r="446">
          <cell r="A446" t="str">
            <v>STE-MARIE DE BLANDFORD, QC</v>
          </cell>
        </row>
        <row r="447">
          <cell r="A447" t="str">
            <v>SAINTE-MADELEINE, QC</v>
          </cell>
        </row>
        <row r="448">
          <cell r="A448" t="str">
            <v>SAINTE-MARIE, QC</v>
          </cell>
        </row>
        <row r="449">
          <cell r="A449" t="str">
            <v>STE-MARIE DE BEAUCE, QC</v>
          </cell>
        </row>
        <row r="450">
          <cell r="A450" t="str">
            <v>STE-MARIE-DE-BEAUCE, QC</v>
          </cell>
        </row>
        <row r="451">
          <cell r="A451" t="str">
            <v>SAINTE-MARIE-DE-BEAUCE, QC</v>
          </cell>
        </row>
        <row r="452">
          <cell r="A452" t="str">
            <v>STE-MARIE, QC</v>
          </cell>
        </row>
        <row r="453">
          <cell r="A453" t="str">
            <v>STE-MARIE DE KENT, NB</v>
          </cell>
        </row>
        <row r="454">
          <cell r="A454" t="str">
            <v>STE-PRAXEDE, PQ</v>
          </cell>
        </row>
        <row r="455">
          <cell r="A455" t="str">
            <v>STE-PERPETUE, QC</v>
          </cell>
        </row>
        <row r="456">
          <cell r="A456" t="str">
            <v>STE-PETRONILLE, QC</v>
          </cell>
        </row>
        <row r="457">
          <cell r="A457" t="str">
            <v>STE-ROSE DE LAVAL, QC</v>
          </cell>
        </row>
        <row r="458">
          <cell r="A458" t="str">
            <v>STE-SÉRAPHINE, QC</v>
          </cell>
        </row>
        <row r="459">
          <cell r="A459" t="str">
            <v>STE-SOPHIE DE LÉVRARD, QC</v>
          </cell>
        </row>
        <row r="460">
          <cell r="A460" t="str">
            <v>STE-SOPHIE-DE-LÉVRARD, QC</v>
          </cell>
        </row>
        <row r="461">
          <cell r="A461" t="str">
            <v>STE-SOPHIE D`HALIFAX, QC</v>
          </cell>
        </row>
        <row r="462">
          <cell r="A462" t="str">
            <v>STE-SOPHIE DE MÉGANTIC, QC</v>
          </cell>
        </row>
        <row r="463">
          <cell r="A463" t="str">
            <v>ST-EMOND GRANTHAM, QC</v>
          </cell>
        </row>
        <row r="464">
          <cell r="A464" t="str">
            <v>SAINT-EMOND-DE-GRANTHAM, QC</v>
          </cell>
        </row>
        <row r="465">
          <cell r="A465" t="str">
            <v>ST-EMILE, QC</v>
          </cell>
        </row>
        <row r="466">
          <cell r="A466" t="str">
            <v>ST-EPHREM, QC</v>
          </cell>
        </row>
        <row r="467">
          <cell r="A467" t="str">
            <v>SAINT-EUSTACHE, QC</v>
          </cell>
        </row>
        <row r="468">
          <cell r="A468" t="str">
            <v>ST-ÉTIENNE DE BOLTON</v>
          </cell>
        </row>
        <row r="469">
          <cell r="A469" t="str">
            <v>ST-FABIEN SUR MER, QC</v>
          </cell>
        </row>
        <row r="470">
          <cell r="A470" t="str">
            <v>ST-FRANCOIS DU LAC, QC</v>
          </cell>
        </row>
        <row r="471">
          <cell r="A471" t="str">
            <v>ST-FÉLICIEN, QC</v>
          </cell>
        </row>
        <row r="472">
          <cell r="A472" t="str">
            <v>ST-FÉLIX DE KINGSEY, QC</v>
          </cell>
        </row>
        <row r="473">
          <cell r="A473" t="str">
            <v>ST-FERDINAND, QC</v>
          </cell>
        </row>
        <row r="474">
          <cell r="A474" t="str">
            <v>SAINT-FERDINAND, QC</v>
          </cell>
        </row>
        <row r="475">
          <cell r="A475" t="str">
            <v>ST-FÉRÉOLE LES NEIGES, QC</v>
          </cell>
        </row>
        <row r="476">
          <cell r="A476" t="str">
            <v>ST-FRANCOIS DU LAC, QC</v>
          </cell>
        </row>
        <row r="477">
          <cell r="A477" t="str">
            <v>ST-GABRIEL DE RIMOUSKI, QC</v>
          </cell>
        </row>
        <row r="478">
          <cell r="A478" t="str">
            <v>ST-GEORGES DE BEAUCE, QC</v>
          </cell>
        </row>
        <row r="479">
          <cell r="A479" t="str">
            <v>ST-GEORGES DE WINDSOR, QC</v>
          </cell>
        </row>
        <row r="480">
          <cell r="A480" t="str">
            <v>ST-GERMAIN GRANTHAM, QC</v>
          </cell>
        </row>
        <row r="481">
          <cell r="A481" t="str">
            <v>ST-GREGOIRE, QC</v>
          </cell>
        </row>
        <row r="482">
          <cell r="A482" t="str">
            <v>ST-HILAIRE, QC</v>
          </cell>
        </row>
        <row r="483">
          <cell r="A483" t="str">
            <v>ST-HONORE DE CHENDLEY, QC</v>
          </cell>
        </row>
        <row r="484">
          <cell r="A484" t="str">
            <v>ST-HUBERT, QC</v>
          </cell>
        </row>
        <row r="485">
          <cell r="A485" t="str">
            <v>SAINT-HUBERT, QC</v>
          </cell>
        </row>
        <row r="486">
          <cell r="A486" t="str">
            <v>ST-HYACINTHE, QC</v>
          </cell>
        </row>
        <row r="487">
          <cell r="A487" t="str">
            <v>SAINT-HIPPOLYTE, QC</v>
          </cell>
        </row>
        <row r="488">
          <cell r="A488" t="str">
            <v>SAINT-HYACINTHE, QC</v>
          </cell>
        </row>
        <row r="489">
          <cell r="A489" t="str">
            <v>ST-ISIDORE, QC</v>
          </cell>
        </row>
        <row r="490">
          <cell r="A490" t="str">
            <v>ST-ISIDORE, ON</v>
          </cell>
        </row>
        <row r="491">
          <cell r="A491" t="str">
            <v>ST-JACQUES DE LEEDS, QC</v>
          </cell>
        </row>
        <row r="492">
          <cell r="A492" t="str">
            <v>SAINT-JACQUES-LE-MAJEUR, QC</v>
          </cell>
        </row>
        <row r="493">
          <cell r="A493" t="str">
            <v>ST-JEAN CHRISSOSTOME, QC</v>
          </cell>
        </row>
        <row r="494">
          <cell r="A494" t="str">
            <v>ST-JEAN PORT JOLY, QC</v>
          </cell>
        </row>
        <row r="495">
          <cell r="A495" t="str">
            <v>ST-JEAN SUR RICHELIEU, QC</v>
          </cell>
        </row>
        <row r="496">
          <cell r="A496" t="str">
            <v>SAINT-JEAN SUR RICHELIEU, QC</v>
          </cell>
        </row>
        <row r="497">
          <cell r="A497" t="str">
            <v>ST-JEROME, QC</v>
          </cell>
        </row>
        <row r="498">
          <cell r="A498" t="str">
            <v>ST-JOSEPH COL, QC</v>
          </cell>
        </row>
        <row r="499">
          <cell r="A499" t="str">
            <v>ST-JOSEPH COL, QC</v>
          </cell>
        </row>
        <row r="500">
          <cell r="A500" t="str">
            <v>ST-JOSEPH-DE-HAM-SUD, QC</v>
          </cell>
        </row>
        <row r="501">
          <cell r="A501" t="str">
            <v>ST-JUSTE-DU-LAC, QC</v>
          </cell>
        </row>
        <row r="502">
          <cell r="A502" t="str">
            <v>ST-LAMBERT, QC</v>
          </cell>
        </row>
        <row r="503">
          <cell r="A503" t="str">
            <v>SAINT-LAMBERT, QC</v>
          </cell>
        </row>
        <row r="504">
          <cell r="A504" t="str">
            <v>SAINT-LAZARE, QC</v>
          </cell>
        </row>
        <row r="505">
          <cell r="A505" t="str">
            <v>SAINT-LAZARE, QC</v>
          </cell>
        </row>
        <row r="506">
          <cell r="A506" t="str">
            <v>SAINT-LIBOIRE, QC</v>
          </cell>
        </row>
        <row r="507">
          <cell r="A507" t="str">
            <v>ST-LIN, QC</v>
          </cell>
        </row>
        <row r="508">
          <cell r="A508" t="str">
            <v>ST-LEONARD D`ASTON, QC</v>
          </cell>
        </row>
        <row r="509">
          <cell r="A509" t="str">
            <v>ST-LOUIS DE BLANDFORD, QC</v>
          </cell>
        </row>
        <row r="510">
          <cell r="A510" t="str">
            <v>ST-LOUIS DE France, QC</v>
          </cell>
        </row>
        <row r="511">
          <cell r="A511" t="str">
            <v>ST-LUCIEN, QC</v>
          </cell>
        </row>
        <row r="512">
          <cell r="A512" t="str">
            <v>ST MALACHIE, QC</v>
          </cell>
        </row>
        <row r="513">
          <cell r="A513" t="str">
            <v>ST-MARTHYRS CANADIEN, QC</v>
          </cell>
        </row>
        <row r="514">
          <cell r="A514" t="str">
            <v>STS-MARTYRS-CANADIENS, QC</v>
          </cell>
        </row>
        <row r="515">
          <cell r="A515" t="str">
            <v>ST-MODESTE, QC</v>
          </cell>
        </row>
        <row r="516">
          <cell r="A516" t="str">
            <v>ST-NICOLAS, QC</v>
          </cell>
        </row>
        <row r="517">
          <cell r="A517" t="str">
            <v>SAINT-NICOLAS, QC</v>
          </cell>
        </row>
        <row r="518">
          <cell r="A518" t="str">
            <v>SAINT-NAZAIRE-D'ACTON, QC</v>
          </cell>
        </row>
        <row r="519">
          <cell r="A519" t="str">
            <v>ST-NORBERT D`ARTH, QC</v>
          </cell>
        </row>
        <row r="520">
          <cell r="A520" t="str">
            <v>SAINT-NORBERT-D'ARTHABASKA, QC</v>
          </cell>
        </row>
        <row r="521">
          <cell r="A521" t="str">
            <v>ST-PASCAL DE KAMOURASKA, QC</v>
          </cell>
        </row>
        <row r="522">
          <cell r="A522" t="str">
            <v>ST-PAUL D`INDUSTRIE, QC</v>
          </cell>
        </row>
        <row r="523">
          <cell r="A523" t="str">
            <v>ST-PAUL CHESTER, QC</v>
          </cell>
        </row>
        <row r="524">
          <cell r="A524" t="str">
            <v>ST PAUL D`ABOSTFORD, QC</v>
          </cell>
        </row>
        <row r="525">
          <cell r="A525" t="str">
            <v>ST-PIERRE BAPTISTE, QC</v>
          </cell>
        </row>
        <row r="526">
          <cell r="A526" t="str">
            <v>ST-PIERRE LES BECQUETS, QC</v>
          </cell>
        </row>
        <row r="527">
          <cell r="A527" t="str">
            <v>ST-PRIME, QC</v>
          </cell>
        </row>
        <row r="528">
          <cell r="A528" t="str">
            <v>ST-PROSPER DE BCE, QC</v>
          </cell>
        </row>
        <row r="529">
          <cell r="A529" t="str">
            <v>ST-RÉDEMPTEUR, QC</v>
          </cell>
        </row>
        <row r="530">
          <cell r="A530" t="str">
            <v>ST-RÉMI, QC</v>
          </cell>
        </row>
        <row r="531">
          <cell r="A531" t="str">
            <v>SAINT-RAYMOND, QC</v>
          </cell>
        </row>
        <row r="532">
          <cell r="A532" t="str">
            <v>ST-REMI DE TINGWICK, QC</v>
          </cell>
        </row>
        <row r="533">
          <cell r="A533" t="str">
            <v>ST-REMI-DE-TINGWICK, QC</v>
          </cell>
        </row>
        <row r="534">
          <cell r="A534" t="str">
            <v>ST-ROCH DE L`ACHIGAN, QC</v>
          </cell>
        </row>
        <row r="535">
          <cell r="A535" t="str">
            <v>ST-ROMUALD</v>
          </cell>
        </row>
        <row r="536">
          <cell r="A536" t="str">
            <v>ST-ROSAIRE, QC</v>
          </cell>
        </row>
        <row r="537">
          <cell r="A537" t="str">
            <v>ST-SAMUEL, QC</v>
          </cell>
        </row>
        <row r="538">
          <cell r="A538" t="str">
            <v>St-Samuel-de-Horton, QC</v>
          </cell>
        </row>
        <row r="539">
          <cell r="A539" t="str">
            <v>SAINT-SAUVEUR, QC</v>
          </cell>
        </row>
        <row r="540">
          <cell r="A540" t="str">
            <v>SAINT-SEBASTIEN, QC</v>
          </cell>
        </row>
        <row r="541">
          <cell r="A541" t="str">
            <v>ST-SIMON LES MINES, QC</v>
          </cell>
        </row>
        <row r="542">
          <cell r="A542" t="str">
            <v>ST-STANISTLAS, QC</v>
          </cell>
        </row>
        <row r="543">
          <cell r="A543" t="str">
            <v>ST-SYLVERE, QC</v>
          </cell>
        </row>
        <row r="544">
          <cell r="A544" t="str">
            <v>ST-THECLE, QC</v>
          </cell>
        </row>
        <row r="545">
          <cell r="A545" t="str">
            <v>STE-THERESE, QC</v>
          </cell>
        </row>
        <row r="546">
          <cell r="A546" t="str">
            <v>ST-TITE, QC</v>
          </cell>
        </row>
        <row r="547">
          <cell r="A547" t="str">
            <v>ST-VALERE, QC</v>
          </cell>
        </row>
        <row r="548">
          <cell r="A548" t="str">
            <v>ST-VALÈRE, QC</v>
          </cell>
        </row>
        <row r="549">
          <cell r="A549" t="str">
            <v>ST-WENCESLAS,QC</v>
          </cell>
        </row>
        <row r="550">
          <cell r="A550" t="str">
            <v>ST-ZOTHIQUE,QC</v>
          </cell>
        </row>
        <row r="551">
          <cell r="A551" t="str">
            <v>STOKE, QC</v>
          </cell>
        </row>
        <row r="552">
          <cell r="A552" t="str">
            <v>STONEHAM-ET-TEWKESBURY, QC</v>
          </cell>
        </row>
        <row r="553">
          <cell r="A553" t="str">
            <v>STRATFORD, QC</v>
          </cell>
        </row>
        <row r="554">
          <cell r="A554" t="str">
            <v>SUNNY ISLES BEACH, FL 33160</v>
          </cell>
        </row>
        <row r="555">
          <cell r="A555" t="str">
            <v>SUTTON, QC</v>
          </cell>
        </row>
        <row r="556">
          <cell r="A556" t="str">
            <v>TEMISCOUATA, QC</v>
          </cell>
        </row>
        <row r="557">
          <cell r="A557" t="str">
            <v>TERREBONNE, QC</v>
          </cell>
        </row>
        <row r="558">
          <cell r="A558" t="str">
            <v>THETFORD MINES, QC</v>
          </cell>
        </row>
        <row r="559">
          <cell r="A559" t="str">
            <v>THETFORD-MINES, QC</v>
          </cell>
        </row>
        <row r="560">
          <cell r="A560" t="str">
            <v>V-ASBESTOS, QC</v>
          </cell>
        </row>
        <row r="561">
          <cell r="A561" t="str">
            <v>V-BÉCANCOUR, QC</v>
          </cell>
        </row>
        <row r="562">
          <cell r="A562" t="str">
            <v>V-DANVILLE, QC</v>
          </cell>
        </row>
        <row r="563">
          <cell r="A563" t="str">
            <v>V-PLESSISVILLE, QC</v>
          </cell>
        </row>
        <row r="564">
          <cell r="A564" t="str">
            <v>V-THETFORD-MINES, QC</v>
          </cell>
        </row>
        <row r="565">
          <cell r="A565" t="str">
            <v>V-THETFORD-MINES, QC</v>
          </cell>
        </row>
        <row r="566">
          <cell r="A566" t="str">
            <v>TINGWICK, QC</v>
          </cell>
        </row>
        <row r="567">
          <cell r="A567" t="str">
            <v>TORONTO, ON</v>
          </cell>
        </row>
        <row r="568">
          <cell r="A568" t="str">
            <v>TRENTON,ON</v>
          </cell>
        </row>
        <row r="569">
          <cell r="A569" t="str">
            <v>TROIS-LACS, QC</v>
          </cell>
        </row>
        <row r="570">
          <cell r="A570" t="str">
            <v>TROIS-RIVIERES OUEST, QC</v>
          </cell>
        </row>
        <row r="571">
          <cell r="A571" t="str">
            <v>TROIS RIVIERES, QC</v>
          </cell>
        </row>
        <row r="572">
          <cell r="A572" t="str">
            <v>TROIS RIVIERES, QC</v>
          </cell>
        </row>
        <row r="573">
          <cell r="A573" t="str">
            <v>TROIS-RIVIÈRES, QC</v>
          </cell>
        </row>
        <row r="574">
          <cell r="A574" t="str">
            <v>TR-RIVIERES (SECT PTE DU LAC), QC</v>
          </cell>
        </row>
        <row r="575">
          <cell r="A575" t="str">
            <v>YAMASKA</v>
          </cell>
        </row>
        <row r="576">
          <cell r="A576" t="str">
            <v>UPTON, QC</v>
          </cell>
        </row>
        <row r="577">
          <cell r="A577" t="str">
            <v>VALLEYFIELD, QC</v>
          </cell>
        </row>
        <row r="578">
          <cell r="A578" t="str">
            <v>VAL-ALAIN, QC</v>
          </cell>
        </row>
        <row r="579">
          <cell r="A579" t="str">
            <v>VAL BELAIR, QC</v>
          </cell>
        </row>
        <row r="580">
          <cell r="A580" t="str">
            <v>VAL D`OR, QC</v>
          </cell>
        </row>
        <row r="581">
          <cell r="A581" t="str">
            <v>VANCOUVER, BC</v>
          </cell>
        </row>
        <row r="582">
          <cell r="A582" t="str">
            <v>VANIER, QC</v>
          </cell>
        </row>
        <row r="583">
          <cell r="A583" t="str">
            <v>VARENNE, QC</v>
          </cell>
        </row>
        <row r="584">
          <cell r="A584" t="str">
            <v>VERDUN, QC</v>
          </cell>
        </row>
        <row r="585">
          <cell r="A585" t="str">
            <v>VICTO, PQ</v>
          </cell>
        </row>
        <row r="586">
          <cell r="A586" t="str">
            <v>VICTORIAVILLE, QC</v>
          </cell>
        </row>
        <row r="587">
          <cell r="A587" t="str">
            <v>VICTORIA , BC</v>
          </cell>
        </row>
        <row r="588">
          <cell r="A588" t="str">
            <v>VICTO, QC</v>
          </cell>
        </row>
        <row r="589">
          <cell r="A589" t="str">
            <v>VILLE-MARIE, QC</v>
          </cell>
        </row>
        <row r="590">
          <cell r="A590" t="str">
            <v>VILLEROY, QC</v>
          </cell>
        </row>
        <row r="591">
          <cell r="A591" t="str">
            <v>WARWICK, QC</v>
          </cell>
        </row>
        <row r="592">
          <cell r="A592" t="str">
            <v>WARTERVILLE, QC</v>
          </cell>
        </row>
        <row r="593">
          <cell r="A593" t="str">
            <v>WATERLOO, QC</v>
          </cell>
        </row>
        <row r="594">
          <cell r="A594" t="str">
            <v>WEEDON, QC</v>
          </cell>
        </row>
        <row r="595">
          <cell r="A595" t="str">
            <v>WHITBY, ON</v>
          </cell>
        </row>
        <row r="596">
          <cell r="A596" t="str">
            <v>WINDSOR, QC</v>
          </cell>
        </row>
        <row r="597">
          <cell r="A597" t="str">
            <v>YARMOUTH, NS</v>
          </cell>
        </row>
        <row r="598">
          <cell r="A598" t="str">
            <v>YELLOWKNIFE, NT</v>
          </cell>
        </row>
        <row r="599">
          <cell r="A599" t="str">
            <v>WHITBY, ON</v>
          </cell>
        </row>
        <row r="600">
          <cell r="A600" t="str">
            <v>WINNIPEG, MB</v>
          </cell>
        </row>
        <row r="601">
          <cell r="A601" t="str">
            <v>WOTTON, QC</v>
          </cell>
        </row>
        <row r="602">
          <cell r="A602" t="str">
            <v>YAMASKA, QC</v>
          </cell>
        </row>
        <row r="603">
          <cell r="A603" t="str">
            <v>YARMOUTH, NS</v>
          </cell>
        </row>
      </sheetData>
      <sheetData sheetId="1" refreshError="1"/>
      <sheetData sheetId="2">
        <row r="3">
          <cell r="D3">
            <v>42538</v>
          </cell>
        </row>
        <row r="79">
          <cell r="B79" t="str">
            <v>(819) 352-0096</v>
          </cell>
        </row>
        <row r="97">
          <cell r="C97" t="str">
            <v>EXTRA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>
        <row r="21">
          <cell r="F21">
            <v>164.36697088974438</v>
          </cell>
        </row>
        <row r="24">
          <cell r="A24">
            <v>200</v>
          </cell>
        </row>
      </sheetData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>
        <row r="16">
          <cell r="H16">
            <v>567.75362318840587</v>
          </cell>
        </row>
      </sheetData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28" refreshError="1"/>
      <sheetData sheetId="129" refreshError="1"/>
      <sheetData sheetId="130" refreshError="1"/>
      <sheetData sheetId="131" refreshError="1"/>
      <sheetData sheetId="132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3" refreshError="1"/>
      <sheetData sheetId="134" refreshError="1"/>
      <sheetData sheetId="135" refreshError="1"/>
      <sheetData sheetId="136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0.82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  <cell r="M65">
            <v>1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1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2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M71">
            <v>3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1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2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3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4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5</v>
          </cell>
          <cell r="P78" t="str">
            <v>ORIGINE</v>
          </cell>
        </row>
        <row r="79">
          <cell r="B79" t="str">
            <v>SERGE P</v>
          </cell>
          <cell r="I79">
            <v>19.25</v>
          </cell>
          <cell r="M79">
            <v>6</v>
          </cell>
          <cell r="P79" t="str">
            <v>ORIGINE-DESTINATION</v>
          </cell>
        </row>
        <row r="80">
          <cell r="B80" t="str">
            <v>GUILLERMO M</v>
          </cell>
          <cell r="I80">
            <v>19.5</v>
          </cell>
          <cell r="M80">
            <v>7</v>
          </cell>
          <cell r="P80" t="str">
            <v>TV ACL A CREATER - DÉCREATER</v>
          </cell>
        </row>
        <row r="81">
          <cell r="B81" t="str">
            <v>MANUEL GALLRDO</v>
          </cell>
          <cell r="I81">
            <v>19.75</v>
          </cell>
          <cell r="M81">
            <v>8</v>
          </cell>
        </row>
        <row r="82">
          <cell r="B82" t="str">
            <v>JORGE M</v>
          </cell>
          <cell r="I82">
            <v>20</v>
          </cell>
          <cell r="M82">
            <v>9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  <cell r="M83">
            <v>10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P89" t="str">
            <v>PLESSISVILLE, QC</v>
          </cell>
        </row>
        <row r="90">
          <cell r="B90" t="str">
            <v>ST LAURENT KEVIN</v>
          </cell>
          <cell r="E90">
            <v>5</v>
          </cell>
          <cell r="G90">
            <v>4000</v>
          </cell>
          <cell r="I90">
            <v>22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37">
        <row r="14">
          <cell r="B14" t="str">
            <v>M DENIS ROBERGE</v>
          </cell>
          <cell r="E14">
            <v>0</v>
          </cell>
        </row>
        <row r="15">
          <cell r="B15" t="str">
            <v>750 RUE DU FILTRE</v>
          </cell>
        </row>
        <row r="16">
          <cell r="B16" t="str">
            <v>VICTORIAVILLE, QC</v>
          </cell>
          <cell r="D16" t="str">
            <v xml:space="preserve"> G6T 0T6</v>
          </cell>
        </row>
        <row r="19">
          <cell r="B19" t="str">
            <v>steed6868@hotmail.com</v>
          </cell>
        </row>
        <row r="21">
          <cell r="I21">
            <v>0</v>
          </cell>
          <cell r="J21" t="str">
            <v xml:space="preserve">EXTRA PIANO $ 250 ( $ 450 SEUL) </v>
          </cell>
        </row>
        <row r="22">
          <cell r="I22">
            <v>495.6</v>
          </cell>
          <cell r="J22" t="str">
            <v>LOCAL A R-FOREST 3 HRx 190.00$</v>
          </cell>
        </row>
        <row r="23">
          <cell r="I23">
            <v>0</v>
          </cell>
          <cell r="J23" t="str">
            <v xml:space="preserve">  EXTRA  2  </v>
          </cell>
        </row>
        <row r="27">
          <cell r="I27">
            <v>0</v>
          </cell>
        </row>
        <row r="28">
          <cell r="B28">
            <v>3</v>
          </cell>
          <cell r="I28">
            <v>0</v>
          </cell>
        </row>
        <row r="31">
          <cell r="B31">
            <v>3.125</v>
          </cell>
        </row>
        <row r="32">
          <cell r="B32">
            <v>1.875</v>
          </cell>
        </row>
        <row r="34">
          <cell r="B34">
            <v>50000</v>
          </cell>
          <cell r="L34">
            <v>2.75</v>
          </cell>
        </row>
        <row r="35">
          <cell r="B35">
            <v>0.82</v>
          </cell>
        </row>
      </sheetData>
      <sheetData sheetId="138" refreshError="1"/>
      <sheetData sheetId="139" refreshError="1"/>
      <sheetData sheetId="140" refreshError="1"/>
      <sheetData sheetId="141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</row>
        <row r="5">
          <cell r="C5" t="str">
            <v>EMBALLER +CHARGEMENT</v>
          </cell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FF0000"/>
    <pageSetUpPr autoPageBreaks="0"/>
  </sheetPr>
  <dimension ref="A1:AB57"/>
  <sheetViews>
    <sheetView showZeros="0" tabSelected="1" topLeftCell="A19" zoomScaleNormal="100" workbookViewId="0">
      <selection activeCell="V21" sqref="V21"/>
    </sheetView>
  </sheetViews>
  <sheetFormatPr baseColWidth="10" defaultColWidth="11.42578125" defaultRowHeight="12.75" x14ac:dyDescent="0.2"/>
  <cols>
    <col min="1" max="1" width="6.85546875" style="1" customWidth="1"/>
    <col min="2" max="2" width="7.140625" style="1" customWidth="1"/>
    <col min="3" max="3" width="17.28515625" style="1" customWidth="1"/>
    <col min="4" max="4" width="10.28515625" style="1" customWidth="1"/>
    <col min="5" max="5" width="11.7109375" style="1" customWidth="1"/>
    <col min="6" max="6" width="9.85546875" style="1" customWidth="1"/>
    <col min="7" max="7" width="18" style="1" customWidth="1"/>
    <col min="8" max="8" width="14.140625" style="1" customWidth="1"/>
    <col min="9" max="9" width="0.140625" style="1" hidden="1" customWidth="1"/>
    <col min="10" max="10" width="1.85546875" style="1" hidden="1" customWidth="1"/>
    <col min="11" max="11" width="4.5703125" style="1" hidden="1" customWidth="1"/>
    <col min="12" max="12" width="6" style="1" hidden="1" customWidth="1"/>
    <col min="13" max="13" width="0.28515625" style="1" hidden="1" customWidth="1"/>
    <col min="14" max="14" width="2.85546875" style="1" hidden="1" customWidth="1"/>
    <col min="15" max="15" width="5" style="1" hidden="1" customWidth="1"/>
    <col min="16" max="16" width="2.28515625" style="1" customWidth="1"/>
    <col min="17" max="19" width="11.42578125" style="1" hidden="1" customWidth="1"/>
    <col min="20" max="22" width="11.42578125" style="1"/>
    <col min="23" max="23" width="15.28515625" style="1" bestFit="1" customWidth="1"/>
    <col min="24" max="16384" width="11.42578125" style="1"/>
  </cols>
  <sheetData>
    <row r="1" spans="1:21" ht="45.75" customHeight="1" x14ac:dyDescent="0.45">
      <c r="A1" s="150" t="s">
        <v>0</v>
      </c>
      <c r="B1" s="151"/>
      <c r="C1" s="151"/>
      <c r="D1" s="151"/>
      <c r="E1" s="151"/>
      <c r="F1" s="151"/>
      <c r="G1" s="151"/>
      <c r="H1" s="151"/>
    </row>
    <row r="2" spans="1:21" x14ac:dyDescent="0.2">
      <c r="A2" s="152" t="s">
        <v>1</v>
      </c>
      <c r="B2" s="152"/>
      <c r="C2" s="152"/>
      <c r="D2" s="152"/>
      <c r="E2" s="152"/>
      <c r="F2" s="152"/>
      <c r="G2" s="152"/>
      <c r="H2" s="152"/>
    </row>
    <row r="3" spans="1:21" ht="12.75" customHeight="1" x14ac:dyDescent="0.2">
      <c r="A3" s="153"/>
      <c r="B3" s="121"/>
      <c r="C3" s="121"/>
      <c r="D3" s="121"/>
      <c r="E3" s="121"/>
      <c r="F3" s="121"/>
      <c r="G3" s="121"/>
      <c r="H3" s="121"/>
    </row>
    <row r="5" spans="1:21" ht="15" x14ac:dyDescent="0.25">
      <c r="A5" s="2"/>
      <c r="B5" s="3"/>
      <c r="C5" s="154" t="s">
        <v>2</v>
      </c>
      <c r="D5" s="154"/>
      <c r="E5" s="154"/>
      <c r="F5" s="4">
        <f>'[1]FACTURE ENTRER DES DONNÉES'!B28</f>
        <v>3</v>
      </c>
      <c r="G5" s="5" t="s">
        <v>3</v>
      </c>
      <c r="H5" s="6"/>
    </row>
    <row r="6" spans="1:21" ht="20.25" x14ac:dyDescent="0.3">
      <c r="A6" s="155" t="s">
        <v>4</v>
      </c>
      <c r="B6" s="155"/>
      <c r="C6" s="155"/>
      <c r="D6" s="155"/>
      <c r="E6" s="155"/>
      <c r="F6" s="7"/>
      <c r="G6" s="8" t="s">
        <v>5</v>
      </c>
      <c r="H6" s="9"/>
      <c r="U6" s="10"/>
    </row>
    <row r="7" spans="1:21" ht="15.6" customHeight="1" x14ac:dyDescent="0.2">
      <c r="A7" s="11"/>
      <c r="B7" s="11"/>
      <c r="C7" s="12"/>
      <c r="E7" s="127" t="s">
        <v>6</v>
      </c>
      <c r="F7" s="121"/>
      <c r="G7" s="156">
        <f>'[1]ESTIME-DEVIS'!D3</f>
        <v>42538</v>
      </c>
      <c r="H7" s="157"/>
    </row>
    <row r="8" spans="1:21" ht="15.6" customHeight="1" x14ac:dyDescent="0.2"/>
    <row r="9" spans="1:21" ht="15.6" customHeight="1" x14ac:dyDescent="0.2">
      <c r="A9" s="13" t="s">
        <v>7</v>
      </c>
      <c r="B9" s="142" t="str">
        <f>'[1]FACTURE ENTRER DES DONNÉES'!B19</f>
        <v>steed6868@hotmail.com</v>
      </c>
      <c r="C9" s="142"/>
      <c r="D9" s="142"/>
      <c r="E9" s="143" t="str">
        <f>" FAX"&amp;"    "&amp;'[1]ESTIME-DEVIS'!C15&amp;"   RÉFÉRENCE DOSSIER NO"&amp;"   "&amp;'[1]ESTIME-DEVIS'!J15</f>
        <v xml:space="preserve"> FAX       RÉFÉRENCE DOSSIER NO   </v>
      </c>
      <c r="F9" s="144"/>
      <c r="G9" s="144"/>
      <c r="H9" s="144"/>
      <c r="I9" s="144"/>
      <c r="J9" s="144"/>
    </row>
    <row r="10" spans="1:21" ht="15.6" customHeight="1" x14ac:dyDescent="0.25">
      <c r="A10" s="145" t="str">
        <f>'[1]FACTURE ENTRER DES DONNÉES'!B14</f>
        <v>M DENIS ROBERGE</v>
      </c>
      <c r="B10" s="146"/>
      <c r="C10" s="146"/>
      <c r="D10" s="146"/>
      <c r="F10" s="147" t="str">
        <f>'[1]ESTIME-DEVIS'!B79</f>
        <v>(819) 352-0096</v>
      </c>
      <c r="G10" s="133"/>
      <c r="H10" s="14" t="s">
        <v>8</v>
      </c>
      <c r="S10" s="1" t="str">
        <f>"  "</f>
        <v xml:space="preserve">  </v>
      </c>
    </row>
    <row r="11" spans="1:21" ht="15" x14ac:dyDescent="0.25">
      <c r="A11" s="15" t="str">
        <f>'[1]FACTURE ENTRER DES DONNÉES'!B15&amp;"   "&amp;'[1]FACTURE ENTRER DES DONNÉES'!B16&amp;"   "&amp;'[1]FACTURE ENTRER DES DONNÉES'!D16&amp;"  "</f>
        <v xml:space="preserve">750 RUE DU FILTRE   VICTORIAVILLE, QC    G6T 0T6  </v>
      </c>
      <c r="B11" s="15"/>
      <c r="C11" s="15"/>
      <c r="D11" s="15"/>
      <c r="E11" s="16"/>
      <c r="F11" s="17"/>
      <c r="G11" s="18">
        <f>'[1]FACTURE ENTRER DES DONNÉES'!E14</f>
        <v>0</v>
      </c>
      <c r="H11" s="19" t="s">
        <v>9</v>
      </c>
    </row>
    <row r="13" spans="1:21" ht="15.6" customHeight="1" x14ac:dyDescent="0.25">
      <c r="A13" s="14"/>
      <c r="B13" s="20" t="s">
        <v>10</v>
      </c>
      <c r="C13" s="146" t="str">
        <f>'[1]FACTURE ENTRER DES DONNÉES'!B15&amp;"  "&amp;'[1]FACTURE ENTRER DES DONNÉES'!B16&amp;"  "&amp;'[1]FACTURE ENTRER DES DONNÉES'!D16</f>
        <v>750 RUE DU FILTRE  VICTORIAVILLE, QC   G6T 0T6</v>
      </c>
      <c r="D13" s="121"/>
      <c r="E13" s="121"/>
      <c r="F13" s="121"/>
      <c r="G13" s="121"/>
      <c r="H13" s="121"/>
    </row>
    <row r="14" spans="1:21" ht="15" x14ac:dyDescent="0.25">
      <c r="A14" s="21"/>
      <c r="B14" s="22"/>
      <c r="C14" s="148"/>
      <c r="D14" s="149"/>
      <c r="E14" s="149"/>
      <c r="F14" s="149"/>
      <c r="G14" s="149"/>
      <c r="H14" s="149"/>
    </row>
    <row r="15" spans="1:21" ht="15.6" customHeight="1" x14ac:dyDescent="0.2">
      <c r="A15" s="137"/>
      <c r="B15" s="137"/>
      <c r="C15" s="138"/>
      <c r="D15" s="138"/>
      <c r="E15" s="138"/>
      <c r="F15" s="138"/>
      <c r="G15" s="23"/>
      <c r="H15" s="24"/>
    </row>
    <row r="16" spans="1:21" x14ac:dyDescent="0.2">
      <c r="A16" s="25"/>
      <c r="B16" s="25"/>
      <c r="C16" s="25"/>
      <c r="D16" s="139" t="s">
        <v>9</v>
      </c>
      <c r="E16" s="140"/>
      <c r="F16" s="140"/>
      <c r="G16" s="26"/>
      <c r="H16" s="25"/>
    </row>
    <row r="17" spans="1:27" x14ac:dyDescent="0.2">
      <c r="A17" s="27">
        <f>'[1]ENTESTTRER N-CLIENT+VILLE'!B4*2</f>
        <v>2.5</v>
      </c>
      <c r="B17" s="25" t="s">
        <v>11</v>
      </c>
      <c r="C17" s="28" t="s">
        <v>12</v>
      </c>
      <c r="D17" s="28"/>
      <c r="E17" s="28"/>
      <c r="F17" s="29"/>
      <c r="G17" s="139" t="s">
        <v>13</v>
      </c>
      <c r="H17" s="139"/>
    </row>
    <row r="18" spans="1:27" x14ac:dyDescent="0.2">
      <c r="A18" s="30">
        <f>E18+G18+0.5</f>
        <v>5.5</v>
      </c>
      <c r="B18" s="25" t="s">
        <v>11</v>
      </c>
      <c r="C18" s="31" t="s">
        <v>14</v>
      </c>
      <c r="D18" s="32" t="s">
        <v>15</v>
      </c>
      <c r="E18" s="33">
        <f>'[1]FACTURE ENTRER DES DONNÉES'!B31</f>
        <v>3.125</v>
      </c>
      <c r="F18" s="34" t="s">
        <v>16</v>
      </c>
      <c r="G18" s="33">
        <f>'[1]FACTURE ENTRER DES DONNÉES'!B32</f>
        <v>1.875</v>
      </c>
      <c r="H18" s="28" t="s">
        <v>17</v>
      </c>
    </row>
    <row r="19" spans="1:27" x14ac:dyDescent="0.2">
      <c r="A19" s="27">
        <f>A17+A18</f>
        <v>8</v>
      </c>
      <c r="B19" s="140" t="s">
        <v>18</v>
      </c>
      <c r="C19" s="140"/>
      <c r="D19" s="140"/>
      <c r="E19" s="140"/>
      <c r="F19" s="140"/>
      <c r="G19" s="140"/>
      <c r="H19" s="140"/>
    </row>
    <row r="20" spans="1:27" s="36" customFormat="1" x14ac:dyDescent="0.2">
      <c r="A20" s="27"/>
      <c r="B20" s="35"/>
      <c r="C20" s="35"/>
      <c r="D20" s="35"/>
      <c r="E20" s="35"/>
      <c r="F20" s="35"/>
      <c r="G20" s="35"/>
      <c r="H20" s="35"/>
    </row>
    <row r="21" spans="1:27" x14ac:dyDescent="0.2">
      <c r="A21" s="141" t="s">
        <v>19</v>
      </c>
      <c r="B21" s="141"/>
      <c r="C21" s="141"/>
      <c r="D21" s="141"/>
      <c r="E21" s="141"/>
      <c r="F21" s="141"/>
      <c r="G21" s="141"/>
      <c r="H21" s="141"/>
    </row>
    <row r="22" spans="1:27" x14ac:dyDescent="0.2">
      <c r="A22" s="113" t="s">
        <v>20</v>
      </c>
      <c r="B22" s="113"/>
      <c r="C22" s="113"/>
      <c r="D22" s="113"/>
      <c r="E22" s="113"/>
      <c r="F22" s="113"/>
      <c r="G22" s="113"/>
      <c r="H22" s="113"/>
    </row>
    <row r="23" spans="1:27" s="36" customFormat="1" ht="15.6" customHeight="1" x14ac:dyDescent="0.25">
      <c r="A23" s="2" t="s">
        <v>21</v>
      </c>
      <c r="B23" s="3"/>
      <c r="C23" s="37"/>
      <c r="D23" s="1"/>
      <c r="E23" s="1" t="s">
        <v>9</v>
      </c>
      <c r="F23" s="1"/>
      <c r="G23" s="1"/>
      <c r="H23" s="1"/>
    </row>
    <row r="24" spans="1:27" ht="15.6" customHeight="1" x14ac:dyDescent="0.2">
      <c r="A24" s="125" t="s">
        <v>22</v>
      </c>
      <c r="B24" s="133"/>
      <c r="C24" s="133"/>
      <c r="D24" s="38">
        <f>A19</f>
        <v>8</v>
      </c>
      <c r="E24" s="39" t="s">
        <v>23</v>
      </c>
      <c r="F24" s="40">
        <f>'[1]EST HEURE N-PACK EXT'!F21+5.73</f>
        <v>170.09697088974437</v>
      </c>
      <c r="G24" s="41">
        <f>D24*F24</f>
        <v>1360.775767117955</v>
      </c>
      <c r="H24" s="42">
        <f>G24</f>
        <v>1360.775767117955</v>
      </c>
    </row>
    <row r="25" spans="1:27" ht="15" customHeight="1" x14ac:dyDescent="0.2">
      <c r="A25" s="43">
        <f>'[1]EST HEURE N-PACK EXT'!A24</f>
        <v>200</v>
      </c>
      <c r="B25" s="37" t="s">
        <v>24</v>
      </c>
      <c r="C25" s="134" t="s">
        <v>25</v>
      </c>
      <c r="D25" s="134"/>
      <c r="E25" s="134"/>
      <c r="F25" s="44">
        <f>A25</f>
        <v>200</v>
      </c>
      <c r="G25" s="45" t="s">
        <v>26</v>
      </c>
      <c r="H25" s="46">
        <f>F25*0.8</f>
        <v>160</v>
      </c>
    </row>
    <row r="26" spans="1:27" ht="15.6" customHeight="1" x14ac:dyDescent="0.25">
      <c r="A26" s="7"/>
      <c r="B26" s="7"/>
      <c r="C26" s="7"/>
      <c r="D26" s="7"/>
      <c r="E26" s="47"/>
      <c r="F26" s="48">
        <v>7</v>
      </c>
      <c r="G26" s="39" t="s">
        <v>27</v>
      </c>
      <c r="H26" s="49">
        <f>(H24+H25)*F26/100</f>
        <v>106.45430369825685</v>
      </c>
      <c r="V26" s="121" t="s">
        <v>48</v>
      </c>
      <c r="W26" s="158"/>
      <c r="X26" s="158"/>
      <c r="Y26" s="158"/>
      <c r="Z26" s="158"/>
      <c r="AA26" s="158"/>
    </row>
    <row r="27" spans="1:27" ht="15" x14ac:dyDescent="0.25">
      <c r="G27" s="109"/>
      <c r="H27" s="109"/>
      <c r="V27" s="121" t="s">
        <v>49</v>
      </c>
      <c r="W27" s="158"/>
      <c r="X27" s="158"/>
      <c r="Y27" s="158"/>
      <c r="Z27" s="158"/>
      <c r="AA27" s="158"/>
    </row>
    <row r="28" spans="1:27" ht="15" x14ac:dyDescent="0.25">
      <c r="A28" s="135" t="str">
        <f>IF(H28=""," ","  "&amp;"  FRAIS SUPPLÉMENTAIRE")</f>
        <v xml:space="preserve"> </v>
      </c>
      <c r="B28" s="136"/>
      <c r="C28" s="136"/>
      <c r="D28" s="50" t="str">
        <f>IF(H28=""," ","  "&amp;" EXTRA")</f>
        <v xml:space="preserve"> </v>
      </c>
      <c r="E28" s="51" t="str">
        <f>H28</f>
        <v/>
      </c>
      <c r="F28" s="126" t="str">
        <f>IF(H28=""," ","  "&amp;'[1]FACTURE ENTRER DES DONNÉES'!J23)</f>
        <v xml:space="preserve"> </v>
      </c>
      <c r="G28" s="126"/>
      <c r="H28" s="52" t="str">
        <f>IF('[1]FACTURE ENTRER DES DONNÉES'!I23&lt;&gt;0,'[1]FACTURE ENTRER DES DONNÉES'!I23,"")</f>
        <v/>
      </c>
      <c r="V28" s="121" t="s">
        <v>50</v>
      </c>
      <c r="W28" s="158"/>
      <c r="X28" s="158"/>
      <c r="Y28" s="158"/>
      <c r="Z28" s="158"/>
      <c r="AA28" s="158"/>
    </row>
    <row r="29" spans="1:27" ht="15.6" customHeight="1" x14ac:dyDescent="0.2">
      <c r="B29" s="1" t="s">
        <v>9</v>
      </c>
      <c r="C29" s="53"/>
      <c r="D29" s="50" t="str">
        <f>IF(H29=""," ","  "&amp;" EXTRA")</f>
        <v xml:space="preserve"> </v>
      </c>
      <c r="E29" s="51" t="str">
        <f>H29</f>
        <v/>
      </c>
      <c r="F29" s="126" t="str">
        <f>IF(H29=""," ","  "&amp;'[1]FACTURE ENTRER DES DONNÉES'!J21)</f>
        <v xml:space="preserve"> </v>
      </c>
      <c r="G29" s="126"/>
      <c r="H29" s="52" t="str">
        <f>IF('[1]FACTURE ENTRER DES DONNÉES'!I21&lt;&gt;0,'[1]FACTURE ENTRER DES DONNÉES'!I21,"")</f>
        <v/>
      </c>
    </row>
    <row r="30" spans="1:27" s="56" customFormat="1" x14ac:dyDescent="0.2">
      <c r="A30" s="54"/>
      <c r="B30" s="54"/>
      <c r="C30" s="54"/>
      <c r="D30" s="55" t="str">
        <f>IF(H30=""," ","  "&amp;" EXTRA")</f>
        <v xml:space="preserve">   EXTRA</v>
      </c>
      <c r="E30" s="46">
        <f>H30</f>
        <v>495.6</v>
      </c>
      <c r="F30" s="127" t="str">
        <f>IF(H30=""," ","  "&amp;'[1]FACTURE ENTRER DES DONNÉES'!J22)</f>
        <v xml:space="preserve">  LOCAL A R-FOREST 3 HRx 190.00$</v>
      </c>
      <c r="G30" s="127"/>
      <c r="H30" s="46">
        <f>IF('[1]FACTURE ENTRER DES DONNÉES'!I22&lt;&gt;0,'[1]FACTURE ENTRER DES DONNÉES'!I22,"")</f>
        <v>495.6</v>
      </c>
    </row>
    <row r="31" spans="1:27" ht="15" x14ac:dyDescent="0.25">
      <c r="A31" s="57" t="s">
        <v>28</v>
      </c>
      <c r="B31" s="58"/>
      <c r="C31" s="59"/>
      <c r="D31" s="59"/>
      <c r="E31" s="58"/>
      <c r="F31" s="60"/>
      <c r="G31" s="61"/>
      <c r="H31" s="62"/>
    </row>
    <row r="32" spans="1:27" x14ac:dyDescent="0.2">
      <c r="A32" s="128" t="s">
        <v>29</v>
      </c>
      <c r="B32" s="129"/>
      <c r="C32" s="129"/>
      <c r="D32" s="129"/>
      <c r="E32" s="129"/>
      <c r="F32" s="129"/>
      <c r="G32" s="129"/>
      <c r="H32" s="63"/>
    </row>
    <row r="33" spans="1:28" x14ac:dyDescent="0.2">
      <c r="A33" s="64" t="s">
        <v>30</v>
      </c>
      <c r="B33" s="64"/>
      <c r="C33" s="64"/>
      <c r="D33" s="65"/>
      <c r="E33" s="66">
        <f>('[1]FACTURE ENTRER DES DONNÉES'!B34)</f>
        <v>50000</v>
      </c>
      <c r="F33" s="64" t="s">
        <v>31</v>
      </c>
      <c r="G33" s="67">
        <f>'[1]FACTURE ENTRER DES DONNÉES'!B35</f>
        <v>0.82</v>
      </c>
      <c r="H33" s="68">
        <f>E33*G33/100</f>
        <v>410</v>
      </c>
    </row>
    <row r="34" spans="1:28" x14ac:dyDescent="0.2">
      <c r="A34" s="130" t="s">
        <v>32</v>
      </c>
      <c r="B34" s="130"/>
      <c r="C34" s="130"/>
      <c r="D34" s="130"/>
      <c r="E34" s="130"/>
      <c r="F34" s="130"/>
      <c r="G34" s="69" t="s">
        <v>33</v>
      </c>
      <c r="I34" s="1" t="s">
        <v>34</v>
      </c>
    </row>
    <row r="35" spans="1:28" ht="15" x14ac:dyDescent="0.25">
      <c r="A35" s="131" t="str">
        <f>IF(H41=""," ","  "&amp;" FRAIS EMBALLAGE ")</f>
        <v xml:space="preserve">   FRAIS EMBALLAGE </v>
      </c>
      <c r="B35" s="121"/>
      <c r="C35" s="121"/>
      <c r="D35" s="70" t="s">
        <v>35</v>
      </c>
      <c r="E35" s="71">
        <f>'[1]ESTIME-DEVIS'!B97</f>
        <v>0</v>
      </c>
      <c r="F35" s="132" t="str">
        <f>'[1]ESTIME-DEVIS'!C97</f>
        <v>EXTRA</v>
      </c>
      <c r="G35" s="118"/>
      <c r="H35" s="72">
        <f>E35</f>
        <v>0</v>
      </c>
    </row>
    <row r="36" spans="1:28" x14ac:dyDescent="0.2">
      <c r="D36" s="73">
        <f>A17</f>
        <v>2.5</v>
      </c>
      <c r="E36" s="74" t="str">
        <f>IF(H41=""," ","  "&amp;" HEURES A")</f>
        <v xml:space="preserve">   HEURES A</v>
      </c>
      <c r="F36" s="75">
        <f>F24/3*2</f>
        <v>113.39798059316291</v>
      </c>
      <c r="G36" s="76" t="str">
        <f>IF(H41=""," ","  "&amp;" /HRS/PERS/ROUTE")</f>
        <v xml:space="preserve">   /HRS/PERS/ROUTE</v>
      </c>
      <c r="H36" s="46">
        <f>F36*D36</f>
        <v>283.49495148290725</v>
      </c>
    </row>
    <row r="37" spans="1:28" x14ac:dyDescent="0.2">
      <c r="B37" s="77" t="str">
        <f>IF(H41=""," ","  "&amp;'[1]ENTESTTRER N-CLIENT+VILLE'!E6)</f>
        <v xml:space="preserve">  2</v>
      </c>
      <c r="C37" s="78" t="str">
        <f>IF(H41=""," ","  "&amp;" EMBALLEUR ")</f>
        <v xml:space="preserve">   EMBALLEUR </v>
      </c>
      <c r="D37" s="79">
        <f>'[1]ENTESTTRER N-CLIENT+VILLE'!G6</f>
        <v>5.5</v>
      </c>
      <c r="E37" s="74" t="str">
        <f>IF(H41=""," ","  "&amp;" HEURES A ")</f>
        <v xml:space="preserve">   HEURES A </v>
      </c>
      <c r="F37" s="75">
        <f>F24/3*2</f>
        <v>113.39798059316291</v>
      </c>
      <c r="G37" s="80" t="str">
        <f>IF(H41=""," ","  "&amp;" /HRS/PERS ")</f>
        <v xml:space="preserve">   /HRS/PERS </v>
      </c>
      <c r="H37" s="81">
        <f>D37*F37</f>
        <v>623.68889326239605</v>
      </c>
      <c r="T37" s="81">
        <f>P37*R37</f>
        <v>0</v>
      </c>
    </row>
    <row r="38" spans="1:28" x14ac:dyDescent="0.2">
      <c r="B38" s="77" t="str">
        <f>IF(H41=""," ","  "&amp;'[1]ENTESTTRER N-CLIENT+VILLE'!E6)</f>
        <v xml:space="preserve">  2</v>
      </c>
      <c r="C38" s="78" t="str">
        <f>IF(H41=""," ","  "&amp;" DÉBALLEUR ")</f>
        <v xml:space="preserve">   DÉBALLEUR </v>
      </c>
      <c r="D38" s="79">
        <f>'[1]FACTURE ENTRER DES DONNÉES'!L34</f>
        <v>2.75</v>
      </c>
      <c r="E38" s="74" t="str">
        <f>IF(H41=""," ","  "&amp;" HEURES A ")</f>
        <v xml:space="preserve">   HEURES A </v>
      </c>
      <c r="F38" s="75">
        <f>F24/3*2</f>
        <v>113.39798059316291</v>
      </c>
      <c r="G38" s="80" t="str">
        <f>IF(H41=""," ","  "&amp;" /HRS/PERS ")</f>
        <v xml:space="preserve">   /HRS/PERS </v>
      </c>
      <c r="H38" s="81">
        <f>D38*F38</f>
        <v>311.84444663119802</v>
      </c>
    </row>
    <row r="39" spans="1:28" x14ac:dyDescent="0.2">
      <c r="C39" s="82"/>
      <c r="D39" s="119" t="str">
        <f>IF(H39=""," ","  "&amp;" FACTURER 1/3 FRAIS MATÉRIELS D`EMBALLAGE ")</f>
        <v xml:space="preserve"> </v>
      </c>
      <c r="E39" s="120"/>
      <c r="F39" s="120"/>
      <c r="G39" s="120"/>
      <c r="H39" s="81" t="str">
        <f>IF('[1]FACTURE ENTRER DES DONNÉES'!I28&lt;&gt;0,'[1]FACTURE ENTRER DES DONNÉES'!I28,"")</f>
        <v/>
      </c>
      <c r="I39" s="121"/>
      <c r="J39" s="121"/>
      <c r="K39" s="121"/>
      <c r="L39" s="121"/>
    </row>
    <row r="40" spans="1:28" x14ac:dyDescent="0.2">
      <c r="A40" s="1" t="s">
        <v>9</v>
      </c>
      <c r="B40" s="7" t="s">
        <v>9</v>
      </c>
      <c r="D40" s="119" t="str">
        <f>IF(H40=""," ","  "&amp;" MATERIEL N-RECUPUPERABLE A FACTURE ")</f>
        <v xml:space="preserve"> </v>
      </c>
      <c r="E40" s="120"/>
      <c r="F40" s="120"/>
      <c r="G40" s="120"/>
      <c r="H40" s="83" t="str">
        <f>IF('[1]FACTURE ENTRER DES DONNÉES'!I27&lt;&gt;0,'[1]FACTURE ENTRER DES DONNÉES'!I27,"")</f>
        <v/>
      </c>
    </row>
    <row r="41" spans="1:28" x14ac:dyDescent="0.2">
      <c r="A41" s="84"/>
      <c r="B41" s="85"/>
      <c r="C41" s="86"/>
      <c r="D41" s="87"/>
      <c r="E41" s="122" t="str">
        <f>IF(H41=""," ","  "&amp;" TOTAL APROXIMTIF FRAIS D`EMBALLAGE ")</f>
        <v xml:space="preserve">   TOTAL APROXIMTIF FRAIS D`EMBALLAGE </v>
      </c>
      <c r="F41" s="122"/>
      <c r="G41" s="122"/>
      <c r="H41" s="88">
        <f>SUM(H36:H40)</f>
        <v>1219.0282913765013</v>
      </c>
      <c r="U41" s="160" t="s">
        <v>47</v>
      </c>
      <c r="V41" s="161"/>
      <c r="W41" s="161"/>
      <c r="X41" s="161"/>
      <c r="Y41" s="161"/>
      <c r="Z41" s="161"/>
      <c r="AA41" s="161"/>
    </row>
    <row r="42" spans="1:28" ht="15.6" customHeight="1" x14ac:dyDescent="0.2">
      <c r="A42" s="123" t="s">
        <v>36</v>
      </c>
      <c r="B42" s="121"/>
      <c r="C42" s="121"/>
      <c r="D42" s="121"/>
      <c r="E42" s="121"/>
      <c r="F42" s="121"/>
      <c r="G42" s="121"/>
      <c r="H42" s="121"/>
      <c r="U42" s="161"/>
      <c r="V42" s="161"/>
      <c r="W42" s="161"/>
      <c r="X42" s="161"/>
      <c r="Y42" s="161"/>
      <c r="Z42" s="161"/>
      <c r="AA42" s="161"/>
    </row>
    <row r="43" spans="1:28" s="85" customFormat="1" ht="16.5" customHeight="1" x14ac:dyDescent="0.25">
      <c r="A43" s="89" t="s">
        <v>37</v>
      </c>
      <c r="B43" s="89"/>
      <c r="C43" s="89"/>
      <c r="D43" s="89"/>
      <c r="E43" s="124"/>
      <c r="F43" s="125"/>
      <c r="G43" s="125"/>
      <c r="H43" s="49">
        <f>SUM(H24,H41)</f>
        <v>2579.8040584944565</v>
      </c>
      <c r="U43" s="162" t="s">
        <v>45</v>
      </c>
      <c r="V43" s="163"/>
      <c r="W43" s="163"/>
      <c r="X43" s="163"/>
      <c r="Y43" s="163"/>
      <c r="Z43" s="163"/>
      <c r="AA43" s="163"/>
      <c r="AB43" s="159"/>
    </row>
    <row r="44" spans="1:28" s="92" customFormat="1" ht="15.75" x14ac:dyDescent="0.25">
      <c r="A44" s="111" t="s">
        <v>38</v>
      </c>
      <c r="B44" s="111"/>
      <c r="C44" s="111"/>
      <c r="D44" s="111"/>
      <c r="E44" s="111"/>
      <c r="F44" s="111"/>
      <c r="G44" s="90"/>
      <c r="H44" s="91" t="e">
        <f>H43-H29</f>
        <v>#VALUE!</v>
      </c>
      <c r="U44" s="164" t="s">
        <v>46</v>
      </c>
      <c r="V44" s="165"/>
      <c r="W44" s="165"/>
      <c r="X44" s="165"/>
      <c r="Y44" s="165"/>
      <c r="Z44" s="165"/>
      <c r="AA44" s="166"/>
    </row>
    <row r="45" spans="1:28" s="92" customFormat="1" x14ac:dyDescent="0.2">
      <c r="A45" s="112" t="s">
        <v>39</v>
      </c>
      <c r="B45" s="113"/>
      <c r="C45" s="113"/>
      <c r="D45" s="113"/>
      <c r="E45" s="113"/>
      <c r="F45" s="113"/>
      <c r="G45" s="113"/>
      <c r="H45" s="93" t="e">
        <f>H44-((A17/2*F24)+(F25/2*1))</f>
        <v>#VALUE!</v>
      </c>
    </row>
    <row r="46" spans="1:28" s="53" customFormat="1" x14ac:dyDescent="0.2">
      <c r="A46" s="114" t="s">
        <v>40</v>
      </c>
      <c r="B46" s="114"/>
      <c r="C46" s="114"/>
      <c r="D46" s="114"/>
      <c r="E46" s="114"/>
      <c r="F46" s="114"/>
      <c r="G46" s="114"/>
      <c r="H46" s="93">
        <f>'[1]EST LOCAT 26-32 PIED EXT'!H16</f>
        <v>567.75362318840587</v>
      </c>
    </row>
    <row r="47" spans="1:28" s="53" customFormat="1" x14ac:dyDescent="0.2">
      <c r="A47" s="115"/>
      <c r="B47" s="115"/>
      <c r="C47" s="115"/>
      <c r="D47" s="115"/>
      <c r="E47" s="115"/>
      <c r="F47" s="115"/>
      <c r="G47" s="94">
        <v>0.05</v>
      </c>
      <c r="H47" s="95">
        <f>H43*5%</f>
        <v>128.99020292472284</v>
      </c>
    </row>
    <row r="48" spans="1:28" s="92" customFormat="1" x14ac:dyDescent="0.2">
      <c r="A48" s="1"/>
      <c r="B48" s="1"/>
      <c r="C48" s="1"/>
      <c r="D48" s="1"/>
      <c r="E48" s="1"/>
      <c r="F48" s="1"/>
      <c r="G48" s="96">
        <v>9.9750000000000005E-2</v>
      </c>
      <c r="H48" s="97">
        <f>(H43*5%+H43)*9.9975%</f>
        <v>270.81170628538246</v>
      </c>
    </row>
    <row r="49" spans="1:9" x14ac:dyDescent="0.2">
      <c r="A49" s="116" t="s">
        <v>41</v>
      </c>
      <c r="B49" s="116"/>
      <c r="C49" s="116"/>
      <c r="D49" s="116"/>
      <c r="E49" s="116"/>
      <c r="F49" s="116"/>
      <c r="G49" s="116"/>
      <c r="H49" s="98">
        <f>H43+H47+H48</f>
        <v>2979.6059677045619</v>
      </c>
    </row>
    <row r="50" spans="1:9" x14ac:dyDescent="0.2">
      <c r="A50" s="117" t="s">
        <v>42</v>
      </c>
      <c r="B50" s="117"/>
      <c r="C50" s="117"/>
      <c r="D50" s="117"/>
      <c r="E50" s="117"/>
      <c r="F50" s="117"/>
      <c r="G50" s="117"/>
      <c r="H50" s="118"/>
    </row>
    <row r="51" spans="1:9" x14ac:dyDescent="0.2">
      <c r="A51" s="107" t="s">
        <v>43</v>
      </c>
      <c r="B51" s="108"/>
      <c r="C51" s="108"/>
      <c r="D51" s="108"/>
      <c r="E51" s="108"/>
      <c r="F51" s="108"/>
      <c r="G51" s="108"/>
      <c r="H51" s="108"/>
    </row>
    <row r="52" spans="1:9" x14ac:dyDescent="0.2">
      <c r="G52" s="109" t="s">
        <v>0</v>
      </c>
      <c r="H52" s="109"/>
    </row>
    <row r="54" spans="1:9" x14ac:dyDescent="0.2">
      <c r="A54" s="99"/>
      <c r="B54" s="100"/>
      <c r="C54" s="100"/>
      <c r="D54" s="100"/>
      <c r="E54" s="110" t="s">
        <v>44</v>
      </c>
      <c r="F54" s="110"/>
      <c r="G54" s="110"/>
      <c r="H54" s="110"/>
    </row>
    <row r="57" spans="1:9" x14ac:dyDescent="0.2">
      <c r="D57" s="101" t="str">
        <f>IF('[1]FACTURE ENTRER DES DONNÉES'!I70="","", '[1]FACTURE ENTRER DES DONNÉES'!I68)</f>
        <v/>
      </c>
      <c r="E57" s="102" t="str">
        <f>IF('[1]FACTURE ENTRER DES DONNÉES'!I70="","", "PERS./DEBALLER")</f>
        <v/>
      </c>
      <c r="F57" s="103">
        <f>'[1]FACTURE ENTRER DES DONNÉES'!I70</f>
        <v>0</v>
      </c>
      <c r="G57" s="104" t="str">
        <f>IF('[1]FACTURE ENTRER DES DONNÉES'!I70="","", "HRS")</f>
        <v/>
      </c>
      <c r="H57" s="105" t="str">
        <f>IF('[1]FACTURE ENTRER DES DONNÉES'!I70="","", H56)</f>
        <v/>
      </c>
      <c r="I57" s="106">
        <f>'[1]FACTURE ENTRER DES DONNÉES'!M46</f>
        <v>0</v>
      </c>
    </row>
  </sheetData>
  <mergeCells count="52">
    <mergeCell ref="E7:F7"/>
    <mergeCell ref="G7:H7"/>
    <mergeCell ref="U41:AA42"/>
    <mergeCell ref="U43:AA43"/>
    <mergeCell ref="U44:Z44"/>
    <mergeCell ref="V26:AA26"/>
    <mergeCell ref="V27:AA27"/>
    <mergeCell ref="V28:AA28"/>
    <mergeCell ref="A1:H1"/>
    <mergeCell ref="A2:H2"/>
    <mergeCell ref="A3:H3"/>
    <mergeCell ref="C5:E5"/>
    <mergeCell ref="A6:E6"/>
    <mergeCell ref="A21:H21"/>
    <mergeCell ref="B9:D9"/>
    <mergeCell ref="E9:J9"/>
    <mergeCell ref="A10:D10"/>
    <mergeCell ref="F10:G10"/>
    <mergeCell ref="C13:H13"/>
    <mergeCell ref="C14:H14"/>
    <mergeCell ref="A15:B15"/>
    <mergeCell ref="C15:F15"/>
    <mergeCell ref="D16:F16"/>
    <mergeCell ref="G17:H17"/>
    <mergeCell ref="B19:H19"/>
    <mergeCell ref="A22:H22"/>
    <mergeCell ref="A24:C24"/>
    <mergeCell ref="C25:E25"/>
    <mergeCell ref="G27:H27"/>
    <mergeCell ref="A28:C28"/>
    <mergeCell ref="F28:G28"/>
    <mergeCell ref="E43:G43"/>
    <mergeCell ref="F29:G29"/>
    <mergeCell ref="F30:G30"/>
    <mergeCell ref="A32:G32"/>
    <mergeCell ref="A34:F34"/>
    <mergeCell ref="A35:C35"/>
    <mergeCell ref="F35:G35"/>
    <mergeCell ref="D39:G39"/>
    <mergeCell ref="I39:L39"/>
    <mergeCell ref="D40:G40"/>
    <mergeCell ref="E41:G41"/>
    <mergeCell ref="A42:H42"/>
    <mergeCell ref="A51:H51"/>
    <mergeCell ref="G52:H52"/>
    <mergeCell ref="E54:H54"/>
    <mergeCell ref="A44:F44"/>
    <mergeCell ref="A45:G45"/>
    <mergeCell ref="A46:G46"/>
    <mergeCell ref="A47:F47"/>
    <mergeCell ref="A49:G49"/>
    <mergeCell ref="A50:H50"/>
  </mergeCells>
  <dataValidations count="1">
    <dataValidation type="list" allowBlank="1" showInputMessage="1" showErrorMessage="1" sqref="A42">
      <formula1>CONCLU</formula1>
    </dataValidation>
  </dataValidations>
  <pageMargins left="0.51181102362204722" right="0.43307086614173229" top="0.2" bottom="0.11" header="0.17" footer="0.11"/>
  <pageSetup scale="9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COEUR DEVIS</vt:lpstr>
      <vt:lpstr>Feuil1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2016-04-13T22:11:32Z</dcterms:created>
  <dcterms:modified xsi:type="dcterms:W3CDTF">2016-04-13T22:46:41Z</dcterms:modified>
</cp:coreProperties>
</file>