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 activeTab="2"/>
  </bookViews>
  <sheets>
    <sheet name="Calcul repartition" sheetId="1" r:id="rId1"/>
    <sheet name="permutation manuelle" sheetId="3" r:id="rId2"/>
    <sheet name="Résultat" sheetId="2" r:id="rId3"/>
  </sheets>
  <calcPr calcId="145621"/>
</workbook>
</file>

<file path=xl/calcChain.xml><?xml version="1.0" encoding="utf-8"?>
<calcChain xmlns="http://schemas.openxmlformats.org/spreadsheetml/2006/main">
  <c r="C40" i="2" l="1"/>
  <c r="C39" i="2"/>
  <c r="C38" i="2"/>
  <c r="D3" i="2"/>
  <c r="D4" i="2" s="1"/>
  <c r="C40" i="1"/>
  <c r="C39" i="1"/>
  <c r="C38" i="1"/>
  <c r="D3" i="1"/>
  <c r="F3" i="1" s="1"/>
  <c r="H3" i="1" s="1"/>
  <c r="C41" i="2" l="1"/>
  <c r="F4" i="2"/>
  <c r="H4" i="2" s="1"/>
  <c r="D5" i="2"/>
  <c r="E4" i="2"/>
  <c r="G4" i="2" s="1"/>
  <c r="F3" i="2"/>
  <c r="H3" i="2" s="1"/>
  <c r="E3" i="2"/>
  <c r="G3" i="2" s="1"/>
  <c r="E3" i="1"/>
  <c r="G3" i="1" s="1"/>
  <c r="C41" i="1"/>
  <c r="D4" i="1"/>
  <c r="D5" i="1" s="1"/>
  <c r="F5" i="2" l="1"/>
  <c r="H5" i="2" s="1"/>
  <c r="D6" i="2"/>
  <c r="E5" i="2"/>
  <c r="G5" i="2" s="1"/>
  <c r="E5" i="1"/>
  <c r="G5" i="1" s="1"/>
  <c r="D6" i="1"/>
  <c r="F5" i="1"/>
  <c r="H5" i="1" s="1"/>
  <c r="E4" i="1"/>
  <c r="G4" i="1" s="1"/>
  <c r="F4" i="1"/>
  <c r="H4" i="1" s="1"/>
  <c r="D7" i="2" l="1"/>
  <c r="F6" i="2"/>
  <c r="H6" i="2" s="1"/>
  <c r="E6" i="2"/>
  <c r="G6" i="2" s="1"/>
  <c r="E6" i="1"/>
  <c r="G6" i="1" s="1"/>
  <c r="F6" i="1"/>
  <c r="H6" i="1" s="1"/>
  <c r="D7" i="1"/>
  <c r="D8" i="2" l="1"/>
  <c r="F7" i="2"/>
  <c r="H7" i="2" s="1"/>
  <c r="E7" i="2"/>
  <c r="G7" i="2" s="1"/>
  <c r="F7" i="1"/>
  <c r="H7" i="1" s="1"/>
  <c r="D8" i="1"/>
  <c r="E7" i="1"/>
  <c r="G7" i="1" s="1"/>
  <c r="D9" i="2" l="1"/>
  <c r="E8" i="2"/>
  <c r="G8" i="2" s="1"/>
  <c r="F8" i="2"/>
  <c r="H8" i="2" s="1"/>
  <c r="F8" i="1"/>
  <c r="H8" i="1" s="1"/>
  <c r="E8" i="1"/>
  <c r="G8" i="1" s="1"/>
  <c r="D9" i="1"/>
  <c r="F9" i="2" l="1"/>
  <c r="H9" i="2" s="1"/>
  <c r="D10" i="2"/>
  <c r="E9" i="2"/>
  <c r="G9" i="2" s="1"/>
  <c r="D10" i="1"/>
  <c r="F9" i="1"/>
  <c r="H9" i="1" s="1"/>
  <c r="E9" i="1"/>
  <c r="G9" i="1" s="1"/>
  <c r="F10" i="2" l="1"/>
  <c r="H10" i="2" s="1"/>
  <c r="D11" i="2"/>
  <c r="E10" i="2"/>
  <c r="G10" i="2" s="1"/>
  <c r="E10" i="1"/>
  <c r="G10" i="1" s="1"/>
  <c r="D11" i="1"/>
  <c r="F10" i="1"/>
  <c r="H10" i="1" s="1"/>
  <c r="F11" i="2" l="1"/>
  <c r="H11" i="2" s="1"/>
  <c r="D12" i="2"/>
  <c r="E11" i="2"/>
  <c r="G11" i="2" s="1"/>
  <c r="D12" i="1"/>
  <c r="F11" i="1"/>
  <c r="H11" i="1" s="1"/>
  <c r="E11" i="1"/>
  <c r="G11" i="1" s="1"/>
  <c r="D13" i="2" l="1"/>
  <c r="E12" i="2"/>
  <c r="G12" i="2" s="1"/>
  <c r="F12" i="2"/>
  <c r="H12" i="2" s="1"/>
  <c r="F12" i="1"/>
  <c r="H12" i="1" s="1"/>
  <c r="E12" i="1"/>
  <c r="G12" i="1" s="1"/>
  <c r="D13" i="1"/>
  <c r="F13" i="2" l="1"/>
  <c r="H13" i="2" s="1"/>
  <c r="D14" i="2"/>
  <c r="E13" i="2"/>
  <c r="G13" i="2" s="1"/>
  <c r="E13" i="1"/>
  <c r="G13" i="1" s="1"/>
  <c r="D14" i="1"/>
  <c r="F13" i="1"/>
  <c r="H13" i="1" s="1"/>
  <c r="F14" i="2" l="1"/>
  <c r="H14" i="2" s="1"/>
  <c r="D15" i="2"/>
  <c r="E14" i="2"/>
  <c r="G14" i="2" s="1"/>
  <c r="F14" i="1"/>
  <c r="H14" i="1" s="1"/>
  <c r="E14" i="1"/>
  <c r="G14" i="1" s="1"/>
  <c r="D15" i="1"/>
  <c r="F15" i="2" l="1"/>
  <c r="H15" i="2" s="1"/>
  <c r="D16" i="2"/>
  <c r="E15" i="2"/>
  <c r="G15" i="2" s="1"/>
  <c r="D16" i="1"/>
  <c r="F15" i="1"/>
  <c r="H15" i="1" s="1"/>
  <c r="E15" i="1"/>
  <c r="G15" i="1" s="1"/>
  <c r="D17" i="2" l="1"/>
  <c r="E16" i="2"/>
  <c r="G16" i="2" s="1"/>
  <c r="F16" i="2"/>
  <c r="H16" i="2" s="1"/>
  <c r="E16" i="1"/>
  <c r="G16" i="1" s="1"/>
  <c r="F16" i="1"/>
  <c r="H16" i="1" s="1"/>
  <c r="D17" i="1"/>
  <c r="F17" i="2" l="1"/>
  <c r="H17" i="2" s="1"/>
  <c r="D18" i="2"/>
  <c r="E17" i="2"/>
  <c r="G17" i="2" s="1"/>
  <c r="D18" i="1"/>
  <c r="F17" i="1"/>
  <c r="H17" i="1" s="1"/>
  <c r="E17" i="1"/>
  <c r="G17" i="1" s="1"/>
  <c r="F18" i="2" l="1"/>
  <c r="H18" i="2" s="1"/>
  <c r="D19" i="2"/>
  <c r="E18" i="2"/>
  <c r="G18" i="2" s="1"/>
  <c r="F18" i="1"/>
  <c r="H18" i="1" s="1"/>
  <c r="E18" i="1"/>
  <c r="G18" i="1" s="1"/>
  <c r="D19" i="1"/>
  <c r="F19" i="2" l="1"/>
  <c r="H19" i="2" s="1"/>
  <c r="D20" i="2"/>
  <c r="E19" i="2"/>
  <c r="G19" i="2" s="1"/>
  <c r="E19" i="1"/>
  <c r="G19" i="1" s="1"/>
  <c r="D20" i="1"/>
  <c r="F19" i="1"/>
  <c r="H19" i="1" s="1"/>
  <c r="D21" i="2" l="1"/>
  <c r="E20" i="2"/>
  <c r="G20" i="2" s="1"/>
  <c r="F20" i="2"/>
  <c r="H20" i="2" s="1"/>
  <c r="E20" i="1"/>
  <c r="G20" i="1" s="1"/>
  <c r="D21" i="1"/>
  <c r="F20" i="1"/>
  <c r="H20" i="1" s="1"/>
  <c r="F21" i="2" l="1"/>
  <c r="H21" i="2" s="1"/>
  <c r="D22" i="2"/>
  <c r="E21" i="2"/>
  <c r="G21" i="2" s="1"/>
  <c r="F21" i="1"/>
  <c r="H21" i="1" s="1"/>
  <c r="E21" i="1"/>
  <c r="G21" i="1" s="1"/>
  <c r="D22" i="1"/>
  <c r="F22" i="2" l="1"/>
  <c r="H22" i="2" s="1"/>
  <c r="D23" i="2"/>
  <c r="E22" i="2"/>
  <c r="G22" i="2" s="1"/>
  <c r="D23" i="1"/>
  <c r="E22" i="1"/>
  <c r="G22" i="1" s="1"/>
  <c r="F22" i="1"/>
  <c r="H22" i="1" s="1"/>
  <c r="F23" i="2" l="1"/>
  <c r="H23" i="2" s="1"/>
  <c r="D24" i="2"/>
  <c r="E23" i="2"/>
  <c r="G23" i="2" s="1"/>
  <c r="E23" i="1"/>
  <c r="G23" i="1" s="1"/>
  <c r="F23" i="1"/>
  <c r="H23" i="1" s="1"/>
  <c r="D24" i="1"/>
  <c r="D25" i="2" l="1"/>
  <c r="E24" i="2"/>
  <c r="G24" i="2" s="1"/>
  <c r="F24" i="2"/>
  <c r="H24" i="2" s="1"/>
  <c r="D25" i="1"/>
  <c r="E24" i="1"/>
  <c r="G24" i="1" s="1"/>
  <c r="F24" i="1"/>
  <c r="H24" i="1" s="1"/>
  <c r="F25" i="2" l="1"/>
  <c r="H25" i="2" s="1"/>
  <c r="D26" i="2"/>
  <c r="E25" i="2"/>
  <c r="G25" i="2" s="1"/>
  <c r="D26" i="1"/>
  <c r="F25" i="1"/>
  <c r="H25" i="1" s="1"/>
  <c r="E25" i="1"/>
  <c r="G25" i="1" s="1"/>
  <c r="F26" i="2" l="1"/>
  <c r="H26" i="2" s="1"/>
  <c r="D27" i="2"/>
  <c r="E26" i="2"/>
  <c r="G26" i="2" s="1"/>
  <c r="E26" i="1"/>
  <c r="G26" i="1" s="1"/>
  <c r="D27" i="1"/>
  <c r="F26" i="1"/>
  <c r="H26" i="1" s="1"/>
  <c r="F27" i="2" l="1"/>
  <c r="H27" i="2" s="1"/>
  <c r="D28" i="2"/>
  <c r="E27" i="2"/>
  <c r="G27" i="2" s="1"/>
  <c r="F27" i="1"/>
  <c r="H27" i="1" s="1"/>
  <c r="E27" i="1"/>
  <c r="G27" i="1" s="1"/>
  <c r="D28" i="1"/>
  <c r="D29" i="2" l="1"/>
  <c r="E28" i="2"/>
  <c r="G28" i="2" s="1"/>
  <c r="F28" i="2"/>
  <c r="H28" i="2" s="1"/>
  <c r="E28" i="1"/>
  <c r="G28" i="1" s="1"/>
  <c r="D29" i="1"/>
  <c r="F28" i="1"/>
  <c r="H28" i="1" s="1"/>
  <c r="F29" i="2" l="1"/>
  <c r="H29" i="2" s="1"/>
  <c r="D30" i="2"/>
  <c r="E29" i="2"/>
  <c r="G29" i="2" s="1"/>
  <c r="D30" i="1"/>
  <c r="F29" i="1"/>
  <c r="H29" i="1" s="1"/>
  <c r="E29" i="1"/>
  <c r="G29" i="1" s="1"/>
  <c r="F30" i="2" l="1"/>
  <c r="H30" i="2" s="1"/>
  <c r="D31" i="2"/>
  <c r="E30" i="2"/>
  <c r="G30" i="2" s="1"/>
  <c r="E30" i="1"/>
  <c r="G30" i="1" s="1"/>
  <c r="F30" i="1"/>
  <c r="H30" i="1" s="1"/>
  <c r="D31" i="1"/>
  <c r="F31" i="2" l="1"/>
  <c r="H31" i="2" s="1"/>
  <c r="D32" i="2"/>
  <c r="E31" i="2"/>
  <c r="G31" i="2" s="1"/>
  <c r="D32" i="1"/>
  <c r="F31" i="1"/>
  <c r="H31" i="1" s="1"/>
  <c r="E31" i="1"/>
  <c r="G31" i="1" s="1"/>
  <c r="D33" i="2" l="1"/>
  <c r="E32" i="2"/>
  <c r="G32" i="2" s="1"/>
  <c r="F32" i="2"/>
  <c r="H32" i="2" s="1"/>
  <c r="E32" i="1"/>
  <c r="G32" i="1" s="1"/>
  <c r="D33" i="1"/>
  <c r="F32" i="1"/>
  <c r="H32" i="1" s="1"/>
  <c r="F33" i="2" l="1"/>
  <c r="H33" i="2" s="1"/>
  <c r="D34" i="2"/>
  <c r="E33" i="2"/>
  <c r="G33" i="2" s="1"/>
  <c r="F33" i="1"/>
  <c r="H33" i="1" s="1"/>
  <c r="D34" i="1"/>
  <c r="E33" i="1"/>
  <c r="G33" i="1" s="1"/>
  <c r="F34" i="2" l="1"/>
  <c r="H34" i="2" s="1"/>
  <c r="D35" i="2"/>
  <c r="E34" i="2"/>
  <c r="G34" i="2" s="1"/>
  <c r="D35" i="1"/>
  <c r="E34" i="1"/>
  <c r="G34" i="1" s="1"/>
  <c r="F34" i="1"/>
  <c r="H34" i="1" s="1"/>
  <c r="F35" i="2" l="1"/>
  <c r="H35" i="2" s="1"/>
  <c r="D36" i="2"/>
  <c r="E35" i="2"/>
  <c r="G35" i="2" s="1"/>
  <c r="D36" i="1"/>
  <c r="F35" i="1"/>
  <c r="H35" i="1" s="1"/>
  <c r="E35" i="1"/>
  <c r="G35" i="1" s="1"/>
  <c r="D37" i="2" l="1"/>
  <c r="E36" i="2"/>
  <c r="G36" i="2" s="1"/>
  <c r="F36" i="2"/>
  <c r="H36" i="2" s="1"/>
  <c r="D37" i="1"/>
  <c r="F36" i="1"/>
  <c r="H36" i="1" s="1"/>
  <c r="E36" i="1"/>
  <c r="G36" i="1" s="1"/>
  <c r="F37" i="2" l="1"/>
  <c r="H37" i="2" s="1"/>
  <c r="L4" i="2" s="1"/>
  <c r="E37" i="2"/>
  <c r="G37" i="2" s="1"/>
  <c r="K4" i="2" s="1"/>
  <c r="F37" i="1"/>
  <c r="H37" i="1" s="1"/>
  <c r="L4" i="1" s="1"/>
  <c r="L5" i="1" s="1"/>
  <c r="E37" i="1"/>
  <c r="G37" i="1" s="1"/>
  <c r="K4" i="1" s="1"/>
  <c r="K5" i="1" s="1"/>
  <c r="K5" i="2" l="1"/>
  <c r="L5" i="2"/>
  <c r="K7" i="1"/>
  <c r="M4" i="1" s="1"/>
  <c r="M5" i="1" s="1"/>
  <c r="K7" i="2" l="1"/>
  <c r="N4" i="1"/>
  <c r="N6" i="1" s="1"/>
  <c r="N7" i="1" s="1"/>
  <c r="N5" i="1"/>
  <c r="N4" i="2" l="1"/>
  <c r="M4" i="2"/>
  <c r="M5" i="2" s="1"/>
  <c r="N6" i="2"/>
  <c r="N7" i="2" s="1"/>
  <c r="N5" i="2"/>
</calcChain>
</file>

<file path=xl/sharedStrings.xml><?xml version="1.0" encoding="utf-8"?>
<sst xmlns="http://schemas.openxmlformats.org/spreadsheetml/2006/main" count="59" uniqueCount="31">
  <si>
    <t>Angle rds</t>
  </si>
  <si>
    <t>Cos</t>
  </si>
  <si>
    <t>Sin</t>
  </si>
  <si>
    <t>Somme</t>
  </si>
  <si>
    <t>sinus</t>
  </si>
  <si>
    <t>cosinus</t>
  </si>
  <si>
    <t>Angle relatif</t>
  </si>
  <si>
    <t>Résultante calculée</t>
  </si>
  <si>
    <t>g .m</t>
  </si>
  <si>
    <r>
      <t>Angle réel calculé (</t>
    </r>
    <r>
      <rPr>
        <i/>
        <sz val="8"/>
        <rFont val="Symbol"/>
        <family val="1"/>
        <charset val="2"/>
      </rPr>
      <t>a</t>
    </r>
    <r>
      <rPr>
        <i/>
        <sz val="8"/>
        <rFont val="Arial"/>
        <family val="2"/>
      </rPr>
      <t>)</t>
    </r>
  </si>
  <si>
    <t>deg (°)</t>
  </si>
  <si>
    <t>Valeur de résultante cible</t>
  </si>
  <si>
    <t>LEGENDE</t>
  </si>
  <si>
    <t>Masse</t>
  </si>
  <si>
    <t>identification pièce</t>
  </si>
  <si>
    <t>Emplacement</t>
  </si>
  <si>
    <t>Nombre de pièces sur la roue :</t>
  </si>
  <si>
    <t>Masse*Cos</t>
  </si>
  <si>
    <t>Masse* Sin</t>
  </si>
  <si>
    <t>Valeur mini</t>
  </si>
  <si>
    <t>Valeur MAXI</t>
  </si>
  <si>
    <t>MOYENNE</t>
  </si>
  <si>
    <t>Ecart Maxi-mini</t>
  </si>
  <si>
    <t>Valeur a rentrer</t>
  </si>
  <si>
    <t>Valeurs issues d'une formule</t>
  </si>
  <si>
    <t>Masses des pièces triées par ordre croissant</t>
  </si>
  <si>
    <t>Opération de Copier Coller</t>
  </si>
  <si>
    <t>Etc..</t>
  </si>
  <si>
    <t>Position des Masses des pièces 'optimisées'</t>
  </si>
  <si>
    <t>31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</si>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</sst>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i/>
      <sz val="8"/>
      <name val="Arial"/>
      <family val="2"/>
    </font>
    <font>
      <b/>
      <i/>
      <sz val="10"/>
      <name val="Arial"/>
      <family val="2"/>
    </font>
    <font>
      <i/>
      <sz val="8"/>
      <name val="Symbol"/>
      <family val="1"/>
      <charset val="2"/>
    </font>
    <font>
      <b/>
      <sz val="1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i/>
      <sz val="16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3">
    <border>
      <left/>
      <right/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/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2" fontId="5" fillId="2" borderId="2" xfId="0" applyNumberFormat="1" applyFont="1" applyFill="1" applyBorder="1" applyAlignment="1">
      <alignment horizontal="center" vertical="center"/>
    </xf>
    <xf numFmtId="2" fontId="4" fillId="0" borderId="2" xfId="0" applyNumberFormat="1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center"/>
    </xf>
    <xf numFmtId="164" fontId="7" fillId="0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/>
    </xf>
    <xf numFmtId="2" fontId="9" fillId="2" borderId="6" xfId="0" applyNumberFormat="1" applyFont="1" applyFill="1" applyBorder="1" applyAlignment="1">
      <alignment horizontal="center"/>
    </xf>
    <xf numFmtId="0" fontId="10" fillId="0" borderId="0" xfId="0" applyFont="1"/>
    <xf numFmtId="0" fontId="13" fillId="0" borderId="0" xfId="0" applyFont="1"/>
    <xf numFmtId="164" fontId="13" fillId="0" borderId="0" xfId="0" applyNumberFormat="1" applyFont="1"/>
    <xf numFmtId="2" fontId="9" fillId="2" borderId="10" xfId="0" applyNumberFormat="1" applyFont="1" applyFill="1" applyBorder="1" applyAlignment="1">
      <alignment horizontal="center"/>
    </xf>
    <xf numFmtId="2" fontId="9" fillId="2" borderId="11" xfId="0" applyNumberFormat="1" applyFont="1" applyFill="1" applyBorder="1" applyAlignment="1">
      <alignment horizontal="center"/>
    </xf>
    <xf numFmtId="2" fontId="9" fillId="2" borderId="12" xfId="0" applyNumberFormat="1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/>
    </xf>
    <xf numFmtId="2" fontId="9" fillId="2" borderId="14" xfId="0" applyNumberFormat="1" applyFont="1" applyFill="1" applyBorder="1" applyAlignment="1">
      <alignment horizontal="center"/>
    </xf>
    <xf numFmtId="2" fontId="9" fillId="2" borderId="15" xfId="0" applyNumberFormat="1" applyFont="1" applyFill="1" applyBorder="1" applyAlignment="1">
      <alignment horizontal="center"/>
    </xf>
    <xf numFmtId="2" fontId="9" fillId="2" borderId="16" xfId="0" applyNumberFormat="1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/>
    </xf>
    <xf numFmtId="0" fontId="12" fillId="0" borderId="24" xfId="0" applyFont="1" applyFill="1" applyBorder="1" applyAlignment="1">
      <alignment horizontal="center"/>
    </xf>
    <xf numFmtId="0" fontId="12" fillId="0" borderId="23" xfId="0" applyFont="1" applyFill="1" applyBorder="1" applyAlignment="1">
      <alignment horizontal="center"/>
    </xf>
    <xf numFmtId="164" fontId="12" fillId="0" borderId="27" xfId="0" applyNumberFormat="1" applyFont="1" applyFill="1" applyBorder="1" applyAlignment="1">
      <alignment horizontal="center"/>
    </xf>
    <xf numFmtId="164" fontId="12" fillId="0" borderId="4" xfId="0" applyNumberFormat="1" applyFont="1" applyFill="1" applyBorder="1" applyAlignment="1">
      <alignment horizontal="center"/>
    </xf>
    <xf numFmtId="164" fontId="12" fillId="0" borderId="5" xfId="0" applyNumberFormat="1" applyFont="1" applyFill="1" applyBorder="1" applyAlignment="1">
      <alignment horizontal="center"/>
    </xf>
    <xf numFmtId="49" fontId="12" fillId="0" borderId="17" xfId="0" applyNumberFormat="1" applyFont="1" applyFill="1" applyBorder="1" applyAlignment="1">
      <alignment horizontal="center"/>
    </xf>
    <xf numFmtId="49" fontId="12" fillId="0" borderId="18" xfId="0" applyNumberFormat="1" applyFont="1" applyFill="1" applyBorder="1" applyAlignment="1">
      <alignment horizontal="center"/>
    </xf>
    <xf numFmtId="49" fontId="12" fillId="0" borderId="29" xfId="0" applyNumberFormat="1" applyFont="1" applyFill="1" applyBorder="1" applyAlignment="1">
      <alignment horizontal="center"/>
    </xf>
    <xf numFmtId="49" fontId="12" fillId="0" borderId="28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left" vertical="center"/>
    </xf>
    <xf numFmtId="2" fontId="4" fillId="0" borderId="30" xfId="0" applyNumberFormat="1" applyFont="1" applyFill="1" applyBorder="1" applyAlignment="1">
      <alignment horizontal="center" vertical="center"/>
    </xf>
    <xf numFmtId="164" fontId="12" fillId="0" borderId="31" xfId="0" applyNumberFormat="1" applyFont="1" applyFill="1" applyBorder="1" applyAlignment="1">
      <alignment horizontal="center"/>
    </xf>
    <xf numFmtId="2" fontId="9" fillId="2" borderId="32" xfId="0" applyNumberFormat="1" applyFont="1" applyFill="1" applyBorder="1" applyAlignment="1">
      <alignment horizontal="center"/>
    </xf>
    <xf numFmtId="2" fontId="9" fillId="2" borderId="33" xfId="0" applyNumberFormat="1" applyFont="1" applyFill="1" applyBorder="1" applyAlignment="1">
      <alignment horizontal="center"/>
    </xf>
    <xf numFmtId="2" fontId="9" fillId="2" borderId="34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2" fontId="3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/>
    <xf numFmtId="2" fontId="8" fillId="0" borderId="8" xfId="0" applyNumberFormat="1" applyFont="1" applyFill="1" applyBorder="1" applyAlignment="1">
      <alignment horizontal="center" vertical="center"/>
    </xf>
    <xf numFmtId="2" fontId="8" fillId="0" borderId="20" xfId="0" applyNumberFormat="1" applyFont="1" applyBorder="1" applyAlignment="1">
      <alignment horizontal="center"/>
    </xf>
    <xf numFmtId="2" fontId="8" fillId="0" borderId="9" xfId="0" applyNumberFormat="1" applyFont="1" applyFill="1" applyBorder="1" applyAlignment="1">
      <alignment horizontal="center" vertical="center"/>
    </xf>
    <xf numFmtId="2" fontId="8" fillId="0" borderId="21" xfId="0" applyNumberFormat="1" applyFont="1" applyBorder="1" applyAlignment="1">
      <alignment horizontal="center"/>
    </xf>
    <xf numFmtId="0" fontId="11" fillId="0" borderId="22" xfId="0" applyFont="1" applyFill="1" applyBorder="1" applyAlignment="1">
      <alignment horizontal="center" vertical="center" wrapText="1"/>
    </xf>
    <xf numFmtId="0" fontId="11" fillId="0" borderId="23" xfId="0" applyFont="1" applyBorder="1" applyAlignment="1">
      <alignment horizontal="center" wrapText="1"/>
    </xf>
    <xf numFmtId="0" fontId="11" fillId="0" borderId="25" xfId="0" applyFont="1" applyFill="1" applyBorder="1" applyAlignment="1">
      <alignment horizontal="center" vertical="center" wrapText="1"/>
    </xf>
    <xf numFmtId="0" fontId="11" fillId="0" borderId="26" xfId="0" applyFont="1" applyBorder="1" applyAlignment="1">
      <alignment horizontal="center" wrapText="1"/>
    </xf>
    <xf numFmtId="0" fontId="11" fillId="0" borderId="17" xfId="0" applyFont="1" applyFill="1" applyBorder="1" applyAlignment="1">
      <alignment horizontal="center" vertical="center" wrapText="1"/>
    </xf>
    <xf numFmtId="0" fontId="11" fillId="0" borderId="28" xfId="0" applyFont="1" applyBorder="1" applyAlignment="1">
      <alignment horizontal="center" wrapText="1"/>
    </xf>
    <xf numFmtId="2" fontId="8" fillId="0" borderId="7" xfId="0" applyNumberFormat="1" applyFont="1" applyFill="1" applyBorder="1" applyAlignment="1">
      <alignment horizontal="center" vertical="center"/>
    </xf>
    <xf numFmtId="2" fontId="8" fillId="0" borderId="19" xfId="0" applyNumberFormat="1" applyFont="1" applyBorder="1" applyAlignment="1">
      <alignment horizontal="center"/>
    </xf>
    <xf numFmtId="0" fontId="0" fillId="0" borderId="0" xfId="0" applyBorder="1"/>
    <xf numFmtId="164" fontId="12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2" fontId="4" fillId="0" borderId="2" xfId="0" applyNumberFormat="1" applyFont="1" applyFill="1" applyBorder="1" applyAlignment="1">
      <alignment vertical="center"/>
    </xf>
    <xf numFmtId="0" fontId="2" fillId="0" borderId="0" xfId="0" applyFont="1" applyFill="1" applyBorder="1" applyAlignment="1"/>
    <xf numFmtId="49" fontId="12" fillId="4" borderId="17" xfId="0" applyNumberFormat="1" applyFont="1" applyFill="1" applyBorder="1" applyAlignment="1">
      <alignment horizontal="center"/>
    </xf>
    <xf numFmtId="164" fontId="12" fillId="4" borderId="17" xfId="0" applyNumberFormat="1" applyFont="1" applyFill="1" applyBorder="1" applyAlignment="1">
      <alignment horizontal="center" vertical="center"/>
    </xf>
    <xf numFmtId="49" fontId="12" fillId="4" borderId="29" xfId="0" applyNumberFormat="1" applyFont="1" applyFill="1" applyBorder="1" applyAlignment="1">
      <alignment horizontal="center"/>
    </xf>
    <xf numFmtId="164" fontId="12" fillId="4" borderId="18" xfId="0" applyNumberFormat="1" applyFont="1" applyFill="1" applyBorder="1" applyAlignment="1">
      <alignment horizontal="center" vertical="center"/>
    </xf>
    <xf numFmtId="164" fontId="12" fillId="4" borderId="35" xfId="0" applyNumberFormat="1" applyFont="1" applyFill="1" applyBorder="1" applyAlignment="1">
      <alignment horizontal="center" vertical="center"/>
    </xf>
    <xf numFmtId="164" fontId="12" fillId="4" borderId="29" xfId="0" applyNumberFormat="1" applyFont="1" applyFill="1" applyBorder="1" applyAlignment="1">
      <alignment horizontal="center" vertical="center"/>
    </xf>
    <xf numFmtId="49" fontId="12" fillId="4" borderId="18" xfId="0" applyNumberFormat="1" applyFont="1" applyFill="1" applyBorder="1" applyAlignment="1">
      <alignment horizontal="center"/>
    </xf>
    <xf numFmtId="49" fontId="12" fillId="5" borderId="18" xfId="0" applyNumberFormat="1" applyFont="1" applyFill="1" applyBorder="1" applyAlignment="1">
      <alignment horizontal="center"/>
    </xf>
    <xf numFmtId="164" fontId="12" fillId="5" borderId="29" xfId="0" applyNumberFormat="1" applyFont="1" applyFill="1" applyBorder="1" applyAlignment="1">
      <alignment horizontal="center" vertical="center"/>
    </xf>
    <xf numFmtId="164" fontId="12" fillId="5" borderId="37" xfId="0" applyNumberFormat="1" applyFont="1" applyFill="1" applyBorder="1" applyAlignment="1">
      <alignment horizontal="center" vertical="center"/>
    </xf>
    <xf numFmtId="164" fontId="12" fillId="5" borderId="18" xfId="0" applyNumberFormat="1" applyFont="1" applyFill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49" fontId="12" fillId="0" borderId="0" xfId="0" applyNumberFormat="1" applyFont="1" applyFill="1" applyBorder="1" applyAlignment="1">
      <alignment horizontal="center"/>
    </xf>
    <xf numFmtId="49" fontId="12" fillId="4" borderId="24" xfId="0" applyNumberFormat="1" applyFont="1" applyFill="1" applyBorder="1" applyAlignment="1">
      <alignment horizontal="center"/>
    </xf>
    <xf numFmtId="49" fontId="12" fillId="4" borderId="28" xfId="0" applyNumberFormat="1" applyFont="1" applyFill="1" applyBorder="1" applyAlignment="1">
      <alignment horizontal="center"/>
    </xf>
    <xf numFmtId="49" fontId="12" fillId="5" borderId="38" xfId="0" applyNumberFormat="1" applyFont="1" applyFill="1" applyBorder="1" applyAlignment="1">
      <alignment horizontal="center"/>
    </xf>
    <xf numFmtId="49" fontId="12" fillId="4" borderId="23" xfId="0" applyNumberFormat="1" applyFont="1" applyFill="1" applyBorder="1" applyAlignment="1">
      <alignment horizontal="center"/>
    </xf>
    <xf numFmtId="49" fontId="12" fillId="4" borderId="38" xfId="0" applyNumberFormat="1" applyFont="1" applyFill="1" applyBorder="1" applyAlignment="1">
      <alignment horizontal="center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2" fontId="14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753718</xdr:colOff>
      <xdr:row>3</xdr:row>
      <xdr:rowOff>82826</xdr:rowOff>
    </xdr:from>
    <xdr:to>
      <xdr:col>3</xdr:col>
      <xdr:colOff>8283</xdr:colOff>
      <xdr:row>3</xdr:row>
      <xdr:rowOff>82826</xdr:rowOff>
    </xdr:to>
    <xdr:cxnSp macro="">
      <xdr:nvCxnSpPr>
        <xdr:cNvPr id="2" name="Connecteur droit avec flèche 1"/>
        <xdr:cNvCxnSpPr/>
      </xdr:nvCxnSpPr>
      <xdr:spPr>
        <a:xfrm>
          <a:off x="15974668" y="5616851"/>
          <a:ext cx="77856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758731</xdr:colOff>
      <xdr:row>4</xdr:row>
      <xdr:rowOff>115956</xdr:rowOff>
    </xdr:from>
    <xdr:to>
      <xdr:col>3</xdr:col>
      <xdr:colOff>270710</xdr:colOff>
      <xdr:row>21</xdr:row>
      <xdr:rowOff>105277</xdr:rowOff>
    </xdr:to>
    <xdr:cxnSp macro="">
      <xdr:nvCxnSpPr>
        <xdr:cNvPr id="3" name="Connecteur droit avec flèche 2"/>
        <xdr:cNvCxnSpPr/>
      </xdr:nvCxnSpPr>
      <xdr:spPr>
        <a:xfrm>
          <a:off x="15979681" y="5840481"/>
          <a:ext cx="1035979" cy="33230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6456</xdr:colOff>
      <xdr:row>6</xdr:row>
      <xdr:rowOff>102704</xdr:rowOff>
    </xdr:from>
    <xdr:to>
      <xdr:col>3</xdr:col>
      <xdr:colOff>232317</xdr:colOff>
      <xdr:row>22</xdr:row>
      <xdr:rowOff>134744</xdr:rowOff>
    </xdr:to>
    <xdr:cxnSp macro="">
      <xdr:nvCxnSpPr>
        <xdr:cNvPr id="4" name="Connecteur droit avec flèche 3"/>
        <xdr:cNvCxnSpPr/>
      </xdr:nvCxnSpPr>
      <xdr:spPr>
        <a:xfrm>
          <a:off x="15989406" y="6208229"/>
          <a:ext cx="987861" cy="318481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755431</xdr:colOff>
      <xdr:row>4</xdr:row>
      <xdr:rowOff>105103</xdr:rowOff>
    </xdr:from>
    <xdr:to>
      <xdr:col>3</xdr:col>
      <xdr:colOff>6569</xdr:colOff>
      <xdr:row>5</xdr:row>
      <xdr:rowOff>105103</xdr:rowOff>
    </xdr:to>
    <xdr:cxnSp macro="">
      <xdr:nvCxnSpPr>
        <xdr:cNvPr id="5" name="Connecteur droit avec flèche 4"/>
        <xdr:cNvCxnSpPr/>
      </xdr:nvCxnSpPr>
      <xdr:spPr>
        <a:xfrm flipV="1">
          <a:off x="15976381" y="5829628"/>
          <a:ext cx="775138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750176</xdr:colOff>
      <xdr:row>5</xdr:row>
      <xdr:rowOff>105103</xdr:rowOff>
    </xdr:from>
    <xdr:to>
      <xdr:col>2</xdr:col>
      <xdr:colOff>748862</xdr:colOff>
      <xdr:row>7</xdr:row>
      <xdr:rowOff>119555</xdr:rowOff>
    </xdr:to>
    <xdr:cxnSp macro="">
      <xdr:nvCxnSpPr>
        <xdr:cNvPr id="6" name="Connecteur droit avec flèche 5"/>
        <xdr:cNvCxnSpPr/>
      </xdr:nvCxnSpPr>
      <xdr:spPr>
        <a:xfrm flipV="1">
          <a:off x="15971126" y="6020128"/>
          <a:ext cx="760686" cy="39545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742293</xdr:colOff>
      <xdr:row>6</xdr:row>
      <xdr:rowOff>111672</xdr:rowOff>
    </xdr:from>
    <xdr:to>
      <xdr:col>2</xdr:col>
      <xdr:colOff>742293</xdr:colOff>
      <xdr:row>9</xdr:row>
      <xdr:rowOff>85396</xdr:rowOff>
    </xdr:to>
    <xdr:cxnSp macro="">
      <xdr:nvCxnSpPr>
        <xdr:cNvPr id="7" name="Connecteur droit avec flèche 6"/>
        <xdr:cNvCxnSpPr/>
      </xdr:nvCxnSpPr>
      <xdr:spPr>
        <a:xfrm flipV="1">
          <a:off x="15963243" y="6217197"/>
          <a:ext cx="762000" cy="5452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742293</xdr:colOff>
      <xdr:row>7</xdr:row>
      <xdr:rowOff>98534</xdr:rowOff>
    </xdr:from>
    <xdr:to>
      <xdr:col>3</xdr:col>
      <xdr:colOff>0</xdr:colOff>
      <xdr:row>11</xdr:row>
      <xdr:rowOff>124810</xdr:rowOff>
    </xdr:to>
    <xdr:cxnSp macro="">
      <xdr:nvCxnSpPr>
        <xdr:cNvPr id="8" name="Connecteur droit avec flèche 7"/>
        <xdr:cNvCxnSpPr/>
      </xdr:nvCxnSpPr>
      <xdr:spPr>
        <a:xfrm flipV="1">
          <a:off x="15963243" y="6394559"/>
          <a:ext cx="781707" cy="7882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8</xdr:row>
      <xdr:rowOff>105104</xdr:rowOff>
    </xdr:from>
    <xdr:to>
      <xdr:col>3</xdr:col>
      <xdr:colOff>0</xdr:colOff>
      <xdr:row>13</xdr:row>
      <xdr:rowOff>85396</xdr:rowOff>
    </xdr:to>
    <xdr:cxnSp macro="">
      <xdr:nvCxnSpPr>
        <xdr:cNvPr id="9" name="Connecteur droit avec flèche 8"/>
        <xdr:cNvCxnSpPr/>
      </xdr:nvCxnSpPr>
      <xdr:spPr>
        <a:xfrm flipV="1">
          <a:off x="15982950" y="6591629"/>
          <a:ext cx="762000" cy="9518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755431</xdr:colOff>
      <xdr:row>8</xdr:row>
      <xdr:rowOff>59121</xdr:rowOff>
    </xdr:from>
    <xdr:to>
      <xdr:col>3</xdr:col>
      <xdr:colOff>157976</xdr:colOff>
      <xdr:row>23</xdr:row>
      <xdr:rowOff>116158</xdr:rowOff>
    </xdr:to>
    <xdr:cxnSp macro="">
      <xdr:nvCxnSpPr>
        <xdr:cNvPr id="10" name="Connecteur droit avec flèche 9"/>
        <xdr:cNvCxnSpPr/>
      </xdr:nvCxnSpPr>
      <xdr:spPr>
        <a:xfrm>
          <a:off x="15976381" y="6545646"/>
          <a:ext cx="926545" cy="30288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757332</xdr:colOff>
      <xdr:row>10</xdr:row>
      <xdr:rowOff>88678</xdr:rowOff>
    </xdr:from>
    <xdr:to>
      <xdr:col>3</xdr:col>
      <xdr:colOff>120315</xdr:colOff>
      <xdr:row>24</xdr:row>
      <xdr:rowOff>145382</xdr:rowOff>
    </xdr:to>
    <xdr:cxnSp macro="">
      <xdr:nvCxnSpPr>
        <xdr:cNvPr id="11" name="Connecteur droit avec flèche 10"/>
        <xdr:cNvCxnSpPr/>
      </xdr:nvCxnSpPr>
      <xdr:spPr>
        <a:xfrm>
          <a:off x="15978282" y="6956203"/>
          <a:ext cx="886983" cy="28475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760737</xdr:colOff>
      <xdr:row>12</xdr:row>
      <xdr:rowOff>97908</xdr:rowOff>
    </xdr:from>
    <xdr:to>
      <xdr:col>3</xdr:col>
      <xdr:colOff>110289</xdr:colOff>
      <xdr:row>25</xdr:row>
      <xdr:rowOff>175460</xdr:rowOff>
    </xdr:to>
    <xdr:cxnSp macro="">
      <xdr:nvCxnSpPr>
        <xdr:cNvPr id="12" name="Connecteur droit avec flèche 11"/>
        <xdr:cNvCxnSpPr/>
      </xdr:nvCxnSpPr>
      <xdr:spPr>
        <a:xfrm>
          <a:off x="15981687" y="7355958"/>
          <a:ext cx="873552" cy="26778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751973</xdr:colOff>
      <xdr:row>14</xdr:row>
      <xdr:rowOff>85223</xdr:rowOff>
    </xdr:from>
    <xdr:to>
      <xdr:col>3</xdr:col>
      <xdr:colOff>127334</xdr:colOff>
      <xdr:row>26</xdr:row>
      <xdr:rowOff>172453</xdr:rowOff>
    </xdr:to>
    <xdr:cxnSp macro="">
      <xdr:nvCxnSpPr>
        <xdr:cNvPr id="13" name="Connecteur droit avec flèche 12"/>
        <xdr:cNvCxnSpPr/>
      </xdr:nvCxnSpPr>
      <xdr:spPr>
        <a:xfrm>
          <a:off x="15972923" y="7743323"/>
          <a:ext cx="899361" cy="248753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751974</xdr:colOff>
      <xdr:row>9</xdr:row>
      <xdr:rowOff>95250</xdr:rowOff>
    </xdr:from>
    <xdr:to>
      <xdr:col>3</xdr:col>
      <xdr:colOff>5013</xdr:colOff>
      <xdr:row>15</xdr:row>
      <xdr:rowOff>105622</xdr:rowOff>
    </xdr:to>
    <xdr:cxnSp macro="">
      <xdr:nvCxnSpPr>
        <xdr:cNvPr id="14" name="Connecteur droit avec flèche 13"/>
        <xdr:cNvCxnSpPr/>
      </xdr:nvCxnSpPr>
      <xdr:spPr>
        <a:xfrm flipV="1">
          <a:off x="15972924" y="6772275"/>
          <a:ext cx="777039" cy="119147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751973</xdr:colOff>
      <xdr:row>10</xdr:row>
      <xdr:rowOff>75198</xdr:rowOff>
    </xdr:from>
    <xdr:to>
      <xdr:col>3</xdr:col>
      <xdr:colOff>15040</xdr:colOff>
      <xdr:row>17</xdr:row>
      <xdr:rowOff>130342</xdr:rowOff>
    </xdr:to>
    <xdr:cxnSp macro="">
      <xdr:nvCxnSpPr>
        <xdr:cNvPr id="15" name="Connecteur droit avec flèche 14"/>
        <xdr:cNvCxnSpPr/>
      </xdr:nvCxnSpPr>
      <xdr:spPr>
        <a:xfrm flipV="1">
          <a:off x="15972923" y="6942723"/>
          <a:ext cx="787067" cy="144579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85224</xdr:rowOff>
    </xdr:from>
    <xdr:to>
      <xdr:col>3</xdr:col>
      <xdr:colOff>120315</xdr:colOff>
      <xdr:row>27</xdr:row>
      <xdr:rowOff>120316</xdr:rowOff>
    </xdr:to>
    <xdr:cxnSp macro="">
      <xdr:nvCxnSpPr>
        <xdr:cNvPr id="16" name="Connecteur droit avec flèche 15"/>
        <xdr:cNvCxnSpPr/>
      </xdr:nvCxnSpPr>
      <xdr:spPr>
        <a:xfrm>
          <a:off x="15982950" y="8143374"/>
          <a:ext cx="882315" cy="22353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750794</xdr:colOff>
      <xdr:row>37</xdr:row>
      <xdr:rowOff>89647</xdr:rowOff>
    </xdr:from>
    <xdr:to>
      <xdr:col>3</xdr:col>
      <xdr:colOff>5359</xdr:colOff>
      <xdr:row>37</xdr:row>
      <xdr:rowOff>89647</xdr:rowOff>
    </xdr:to>
    <xdr:cxnSp macro="">
      <xdr:nvCxnSpPr>
        <xdr:cNvPr id="17" name="Connecteur droit avec flèche 16"/>
        <xdr:cNvCxnSpPr/>
      </xdr:nvCxnSpPr>
      <xdr:spPr>
        <a:xfrm>
          <a:off x="1512794" y="7563971"/>
          <a:ext cx="77856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36</xdr:row>
      <xdr:rowOff>100853</xdr:rowOff>
    </xdr:from>
    <xdr:to>
      <xdr:col>3</xdr:col>
      <xdr:colOff>0</xdr:colOff>
      <xdr:row>36</xdr:row>
      <xdr:rowOff>100854</xdr:rowOff>
    </xdr:to>
    <xdr:cxnSp macro="">
      <xdr:nvCxnSpPr>
        <xdr:cNvPr id="18" name="Connecteur droit avec flèche 17"/>
        <xdr:cNvCxnSpPr/>
      </xdr:nvCxnSpPr>
      <xdr:spPr>
        <a:xfrm>
          <a:off x="1524000" y="7373471"/>
          <a:ext cx="7620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750794</xdr:colOff>
      <xdr:row>19</xdr:row>
      <xdr:rowOff>95250</xdr:rowOff>
    </xdr:from>
    <xdr:to>
      <xdr:col>3</xdr:col>
      <xdr:colOff>257175</xdr:colOff>
      <xdr:row>35</xdr:row>
      <xdr:rowOff>112059</xdr:rowOff>
    </xdr:to>
    <xdr:cxnSp macro="">
      <xdr:nvCxnSpPr>
        <xdr:cNvPr id="20" name="Connecteur droit avec flèche 19"/>
        <xdr:cNvCxnSpPr/>
      </xdr:nvCxnSpPr>
      <xdr:spPr>
        <a:xfrm flipV="1">
          <a:off x="1512794" y="3886200"/>
          <a:ext cx="1030381" cy="323625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754659</xdr:colOff>
      <xdr:row>34</xdr:row>
      <xdr:rowOff>105490</xdr:rowOff>
    </xdr:from>
    <xdr:to>
      <xdr:col>3</xdr:col>
      <xdr:colOff>0</xdr:colOff>
      <xdr:row>35</xdr:row>
      <xdr:rowOff>98534</xdr:rowOff>
    </xdr:to>
    <xdr:cxnSp macro="">
      <xdr:nvCxnSpPr>
        <xdr:cNvPr id="22" name="Connecteur droit avec flèche 21"/>
        <xdr:cNvCxnSpPr/>
      </xdr:nvCxnSpPr>
      <xdr:spPr>
        <a:xfrm>
          <a:off x="1516659" y="6832111"/>
          <a:ext cx="769341" cy="1901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</xdr:colOff>
      <xdr:row>32</xdr:row>
      <xdr:rowOff>93666</xdr:rowOff>
    </xdr:from>
    <xdr:to>
      <xdr:col>3</xdr:col>
      <xdr:colOff>19707</xdr:colOff>
      <xdr:row>34</xdr:row>
      <xdr:rowOff>118241</xdr:rowOff>
    </xdr:to>
    <xdr:cxnSp macro="">
      <xdr:nvCxnSpPr>
        <xdr:cNvPr id="26" name="Connecteur droit avec flèche 25"/>
        <xdr:cNvCxnSpPr/>
      </xdr:nvCxnSpPr>
      <xdr:spPr>
        <a:xfrm>
          <a:off x="1524542" y="6426149"/>
          <a:ext cx="781165" cy="4187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755431</xdr:colOff>
      <xdr:row>30</xdr:row>
      <xdr:rowOff>91966</xdr:rowOff>
    </xdr:from>
    <xdr:to>
      <xdr:col>3</xdr:col>
      <xdr:colOff>6569</xdr:colOff>
      <xdr:row>33</xdr:row>
      <xdr:rowOff>78827</xdr:rowOff>
    </xdr:to>
    <xdr:cxnSp macro="">
      <xdr:nvCxnSpPr>
        <xdr:cNvPr id="28" name="Connecteur droit avec flèche 27"/>
        <xdr:cNvCxnSpPr/>
      </xdr:nvCxnSpPr>
      <xdr:spPr>
        <a:xfrm>
          <a:off x="1517431" y="6030311"/>
          <a:ext cx="775138" cy="57806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757363</xdr:colOff>
      <xdr:row>18</xdr:row>
      <xdr:rowOff>123825</xdr:rowOff>
    </xdr:from>
    <xdr:to>
      <xdr:col>3</xdr:col>
      <xdr:colOff>266700</xdr:colOff>
      <xdr:row>33</xdr:row>
      <xdr:rowOff>110129</xdr:rowOff>
    </xdr:to>
    <xdr:cxnSp macro="">
      <xdr:nvCxnSpPr>
        <xdr:cNvPr id="30" name="Connecteur droit avec flèche 29"/>
        <xdr:cNvCxnSpPr/>
      </xdr:nvCxnSpPr>
      <xdr:spPr>
        <a:xfrm flipV="1">
          <a:off x="1519363" y="3714750"/>
          <a:ext cx="1033337" cy="30057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14413</xdr:colOff>
      <xdr:row>17</xdr:row>
      <xdr:rowOff>95250</xdr:rowOff>
    </xdr:from>
    <xdr:to>
      <xdr:col>3</xdr:col>
      <xdr:colOff>219075</xdr:colOff>
      <xdr:row>31</xdr:row>
      <xdr:rowOff>66445</xdr:rowOff>
    </xdr:to>
    <xdr:cxnSp macro="">
      <xdr:nvCxnSpPr>
        <xdr:cNvPr id="32" name="Connecteur droit avec flèche 31"/>
        <xdr:cNvCxnSpPr/>
      </xdr:nvCxnSpPr>
      <xdr:spPr>
        <a:xfrm flipV="1">
          <a:off x="1538413" y="3486150"/>
          <a:ext cx="966662" cy="279059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1"/>
  <sheetViews>
    <sheetView workbookViewId="0">
      <selection activeCell="K8" sqref="K8"/>
    </sheetView>
  </sheetViews>
  <sheetFormatPr baseColWidth="10" defaultRowHeight="15.75" x14ac:dyDescent="0.25"/>
  <cols>
    <col min="1" max="1" width="17.42578125" style="21" customWidth="1"/>
    <col min="2" max="2" width="17.140625" style="21" customWidth="1"/>
    <col min="3" max="3" width="14" style="21" customWidth="1"/>
    <col min="4" max="4" width="9.5703125" style="20" customWidth="1"/>
    <col min="5" max="6" width="4.5703125" style="20" bestFit="1" customWidth="1"/>
    <col min="7" max="7" width="10" style="20" bestFit="1" customWidth="1"/>
    <col min="8" max="8" width="9.7109375" style="20" bestFit="1" customWidth="1"/>
    <col min="9" max="9" width="16.85546875" customWidth="1"/>
    <col min="10" max="10" width="24.7109375" customWidth="1"/>
    <col min="11" max="11" width="15" customWidth="1"/>
    <col min="12" max="12" width="9" customWidth="1"/>
    <col min="13" max="13" width="22.85546875" customWidth="1"/>
    <col min="15" max="15" width="6.5703125" customWidth="1"/>
  </cols>
  <sheetData>
    <row r="1" spans="1:22" ht="15" x14ac:dyDescent="0.25">
      <c r="A1" s="56" t="s">
        <v>15</v>
      </c>
      <c r="B1" s="60" t="s">
        <v>14</v>
      </c>
      <c r="C1" s="58" t="s">
        <v>13</v>
      </c>
      <c r="D1" s="62" t="s">
        <v>0</v>
      </c>
      <c r="E1" s="52" t="s">
        <v>1</v>
      </c>
      <c r="F1" s="52" t="s">
        <v>2</v>
      </c>
      <c r="G1" s="52" t="s">
        <v>17</v>
      </c>
      <c r="H1" s="54" t="s">
        <v>18</v>
      </c>
      <c r="I1" s="1"/>
      <c r="J1" s="49" t="s">
        <v>16</v>
      </c>
      <c r="K1" s="50"/>
      <c r="L1" s="2">
        <v>35</v>
      </c>
      <c r="M1" s="3"/>
      <c r="N1" s="3"/>
      <c r="O1" s="4"/>
      <c r="P1" s="4"/>
      <c r="Q1" s="4"/>
      <c r="R1" s="4"/>
      <c r="S1" s="4"/>
      <c r="T1" s="4"/>
      <c r="U1" s="4"/>
      <c r="V1" s="4"/>
    </row>
    <row r="2" spans="1:22" thickBot="1" x14ac:dyDescent="0.3">
      <c r="A2" s="57"/>
      <c r="B2" s="61"/>
      <c r="C2" s="59"/>
      <c r="D2" s="63"/>
      <c r="E2" s="53"/>
      <c r="F2" s="53"/>
      <c r="G2" s="53"/>
      <c r="H2" s="55"/>
      <c r="I2" s="1"/>
      <c r="J2" s="49"/>
      <c r="K2" s="51"/>
      <c r="L2" s="17"/>
      <c r="M2" s="16"/>
      <c r="N2" s="3"/>
      <c r="O2" s="5"/>
      <c r="P2" s="5"/>
      <c r="Q2" s="5"/>
      <c r="R2" s="5"/>
      <c r="S2" s="5"/>
      <c r="T2" s="5"/>
      <c r="U2" s="5"/>
      <c r="V2" s="5"/>
    </row>
    <row r="3" spans="1:22" ht="15" customHeight="1" thickBot="1" x14ac:dyDescent="0.3">
      <c r="A3" s="30">
        <v>1</v>
      </c>
      <c r="B3" s="36">
        <v>1</v>
      </c>
      <c r="C3" s="44">
        <v>11.55</v>
      </c>
      <c r="D3" s="45">
        <f>(2*PI()/$L$1)</f>
        <v>0.17951958020513104</v>
      </c>
      <c r="E3" s="46">
        <f>COS(D3)</f>
        <v>0.98392958859862967</v>
      </c>
      <c r="F3" s="46">
        <f t="shared" ref="F3:F22" si="0">SIN(D3)</f>
        <v>0.17855689479863665</v>
      </c>
      <c r="G3" s="46">
        <f t="shared" ref="G3:G22" si="1">C3*E3</f>
        <v>11.364386748314173</v>
      </c>
      <c r="H3" s="47">
        <f t="shared" ref="H3:H22" si="2">C3*F3</f>
        <v>2.0623321349242536</v>
      </c>
      <c r="I3" s="1"/>
      <c r="J3" s="6"/>
      <c r="K3" s="7"/>
      <c r="L3" s="7"/>
      <c r="M3" s="7" t="s">
        <v>4</v>
      </c>
      <c r="N3" s="7" t="s">
        <v>5</v>
      </c>
      <c r="O3" s="3"/>
      <c r="P3" s="3"/>
      <c r="Q3" s="3"/>
      <c r="R3" s="3"/>
      <c r="S3" s="3"/>
      <c r="T3" s="3"/>
      <c r="U3" s="3"/>
      <c r="V3" s="3"/>
    </row>
    <row r="4" spans="1:22" ht="15" customHeight="1" thickBot="1" x14ac:dyDescent="0.3">
      <c r="A4" s="31">
        <v>2</v>
      </c>
      <c r="B4" s="37">
        <v>15</v>
      </c>
      <c r="C4" s="33">
        <v>11.6</v>
      </c>
      <c r="D4" s="23">
        <f t="shared" ref="D4:D22" si="3">(2*PI()/$L$1)+D3</f>
        <v>0.35903916041026207</v>
      </c>
      <c r="E4" s="18">
        <f t="shared" ref="E4:E22" si="4">COS(D4)</f>
        <v>0.9362348706397372</v>
      </c>
      <c r="F4" s="18">
        <f t="shared" si="0"/>
        <v>0.35137482408134268</v>
      </c>
      <c r="G4" s="18">
        <f t="shared" si="1"/>
        <v>10.860324499420951</v>
      </c>
      <c r="H4" s="24">
        <f t="shared" si="2"/>
        <v>4.0759479593435755</v>
      </c>
      <c r="I4" s="1"/>
      <c r="J4" s="6" t="s">
        <v>3</v>
      </c>
      <c r="K4" s="11">
        <f>SUM(G3:G37)</f>
        <v>1.1832467987458433</v>
      </c>
      <c r="L4" s="11">
        <f>SUM(H3:H37)</f>
        <v>-5.1963490213538375</v>
      </c>
      <c r="M4" s="11">
        <f>L4/K7</f>
        <v>-0.97504119320001903</v>
      </c>
      <c r="N4" s="11">
        <f>K4/K7</f>
        <v>0.22202403375104032</v>
      </c>
      <c r="O4" s="3"/>
      <c r="P4" s="3"/>
      <c r="Q4" s="3"/>
      <c r="R4" s="3"/>
      <c r="S4" s="3"/>
      <c r="T4" s="3"/>
      <c r="U4" s="3"/>
      <c r="V4" s="3"/>
    </row>
    <row r="5" spans="1:22" ht="15" customHeight="1" thickBot="1" x14ac:dyDescent="0.3">
      <c r="A5" s="31">
        <v>3</v>
      </c>
      <c r="B5" s="38">
        <v>14</v>
      </c>
      <c r="C5" s="33">
        <v>11.75</v>
      </c>
      <c r="D5" s="23">
        <f t="shared" si="3"/>
        <v>0.53855874061539311</v>
      </c>
      <c r="E5" s="18">
        <f t="shared" si="4"/>
        <v>0.8584487936018661</v>
      </c>
      <c r="F5" s="18">
        <f t="shared" si="0"/>
        <v>0.51289927740590613</v>
      </c>
      <c r="G5" s="18">
        <f t="shared" si="1"/>
        <v>10.086773324821927</v>
      </c>
      <c r="H5" s="24">
        <f t="shared" si="2"/>
        <v>6.0265665095193972</v>
      </c>
      <c r="I5" s="1"/>
      <c r="J5" s="6"/>
      <c r="K5" s="11">
        <f>POWER(K4,2)</f>
        <v>1.4000729867422861</v>
      </c>
      <c r="L5" s="11">
        <f>POWER(L4,2)</f>
        <v>27.002043151724983</v>
      </c>
      <c r="M5" s="11">
        <f>ASIN(M4)</f>
        <v>-1.3469065008382051</v>
      </c>
      <c r="N5" s="11">
        <f>ACOS(N4)</f>
        <v>1.3469065008382046</v>
      </c>
      <c r="O5" s="3"/>
      <c r="P5" s="3"/>
      <c r="Q5" s="3"/>
      <c r="R5" s="3"/>
      <c r="S5" s="3"/>
      <c r="T5" s="3"/>
      <c r="U5" s="3"/>
      <c r="V5" s="3"/>
    </row>
    <row r="6" spans="1:22" ht="15" customHeight="1" thickBot="1" x14ac:dyDescent="0.3">
      <c r="A6" s="31">
        <v>4</v>
      </c>
      <c r="B6" s="37">
        <v>2</v>
      </c>
      <c r="C6" s="33">
        <v>11.8</v>
      </c>
      <c r="D6" s="23">
        <f t="shared" si="3"/>
        <v>0.71807832082052414</v>
      </c>
      <c r="E6" s="18">
        <f t="shared" si="4"/>
        <v>0.75307146600361097</v>
      </c>
      <c r="F6" s="18">
        <f t="shared" si="0"/>
        <v>0.65793872593971259</v>
      </c>
      <c r="G6" s="18">
        <f t="shared" si="1"/>
        <v>8.8862432988426097</v>
      </c>
      <c r="H6" s="24">
        <f t="shared" si="2"/>
        <v>7.7636769660886094</v>
      </c>
      <c r="I6" s="1"/>
      <c r="J6" s="6"/>
      <c r="K6" s="7"/>
      <c r="L6" s="7"/>
      <c r="M6" s="7" t="s">
        <v>6</v>
      </c>
      <c r="N6" s="11">
        <f>ACOS(N4)*180/PI()</f>
        <v>77.172057896763008</v>
      </c>
      <c r="O6" s="3"/>
      <c r="P6" s="3"/>
      <c r="Q6" s="3"/>
      <c r="R6" s="3"/>
      <c r="S6" s="3"/>
      <c r="T6" s="3"/>
      <c r="U6" s="3"/>
      <c r="V6" s="3"/>
    </row>
    <row r="7" spans="1:22" ht="15" customHeight="1" thickBot="1" x14ac:dyDescent="0.3">
      <c r="A7" s="31">
        <v>5</v>
      </c>
      <c r="B7" s="38">
        <v>3</v>
      </c>
      <c r="C7" s="33">
        <v>11.85</v>
      </c>
      <c r="D7" s="23">
        <f t="shared" si="3"/>
        <v>0.89759790102565518</v>
      </c>
      <c r="E7" s="18">
        <f t="shared" si="4"/>
        <v>0.62348980185873359</v>
      </c>
      <c r="F7" s="18">
        <f t="shared" si="0"/>
        <v>0.7818314824680298</v>
      </c>
      <c r="G7" s="18">
        <f t="shared" si="1"/>
        <v>7.3883541520259932</v>
      </c>
      <c r="H7" s="24">
        <f t="shared" si="2"/>
        <v>9.2647030672461526</v>
      </c>
      <c r="I7" s="1"/>
      <c r="J7" s="10" t="s">
        <v>7</v>
      </c>
      <c r="K7" s="109">
        <f>SQRT(K5+L5)</f>
        <v>5.3293635772451546</v>
      </c>
      <c r="L7" s="12" t="s">
        <v>8</v>
      </c>
      <c r="M7" s="43" t="s">
        <v>9</v>
      </c>
      <c r="N7" s="11">
        <f>IF(M4&gt;0,N6,360-(N6))</f>
        <v>282.82794210323698</v>
      </c>
      <c r="O7" s="12" t="s">
        <v>10</v>
      </c>
      <c r="P7" s="3"/>
      <c r="Q7" s="3"/>
      <c r="R7" s="3"/>
      <c r="S7" s="3"/>
      <c r="T7" s="3"/>
      <c r="U7" s="3"/>
      <c r="V7" s="3"/>
    </row>
    <row r="8" spans="1:22" ht="15" customHeight="1" thickBot="1" x14ac:dyDescent="0.3">
      <c r="A8" s="31">
        <v>6</v>
      </c>
      <c r="B8" s="37">
        <v>7</v>
      </c>
      <c r="C8" s="33">
        <v>11.9</v>
      </c>
      <c r="D8" s="23">
        <f t="shared" si="3"/>
        <v>1.0771174812307862</v>
      </c>
      <c r="E8" s="18">
        <f t="shared" si="4"/>
        <v>0.47386866247299869</v>
      </c>
      <c r="F8" s="18">
        <f t="shared" si="0"/>
        <v>0.880595531856738</v>
      </c>
      <c r="G8" s="18">
        <f t="shared" si="1"/>
        <v>5.6390370834286845</v>
      </c>
      <c r="H8" s="24">
        <f t="shared" si="2"/>
        <v>10.479086829095182</v>
      </c>
      <c r="I8" s="13"/>
      <c r="J8" s="10" t="s">
        <v>11</v>
      </c>
      <c r="K8" s="40">
        <v>0</v>
      </c>
      <c r="L8" s="12" t="s">
        <v>8</v>
      </c>
      <c r="M8" s="41"/>
      <c r="N8" s="1"/>
      <c r="O8" s="42"/>
      <c r="P8" s="4"/>
      <c r="Q8" s="3"/>
      <c r="R8" s="3"/>
      <c r="S8" s="3"/>
      <c r="T8" s="3"/>
      <c r="U8" s="3"/>
      <c r="V8" s="3"/>
    </row>
    <row r="9" spans="1:22" ht="15" customHeight="1" x14ac:dyDescent="0.25">
      <c r="A9" s="31">
        <v>7</v>
      </c>
      <c r="B9" s="38">
        <v>12</v>
      </c>
      <c r="C9" s="33">
        <v>11.9</v>
      </c>
      <c r="D9" s="23">
        <f t="shared" si="3"/>
        <v>1.2566370614359172</v>
      </c>
      <c r="E9" s="18">
        <f>COS(D9)</f>
        <v>0.30901699437494745</v>
      </c>
      <c r="F9" s="18">
        <f t="shared" si="0"/>
        <v>0.95105651629515353</v>
      </c>
      <c r="G9" s="18">
        <f t="shared" si="1"/>
        <v>3.6773022330618748</v>
      </c>
      <c r="H9" s="24">
        <f t="shared" si="2"/>
        <v>11.317572543912327</v>
      </c>
      <c r="I9" s="13"/>
      <c r="J9" s="41"/>
      <c r="K9" s="1"/>
      <c r="L9" s="42"/>
      <c r="M9" s="41"/>
      <c r="N9" s="1"/>
      <c r="O9" s="42"/>
      <c r="P9" s="4"/>
      <c r="Q9" s="3"/>
      <c r="R9" s="3"/>
      <c r="S9" s="3"/>
      <c r="T9" s="3"/>
      <c r="U9" s="3"/>
      <c r="V9" s="3"/>
    </row>
    <row r="10" spans="1:22" ht="15" customHeight="1" x14ac:dyDescent="0.25">
      <c r="A10" s="31">
        <v>8</v>
      </c>
      <c r="B10" s="37">
        <v>20</v>
      </c>
      <c r="C10" s="33">
        <v>11.9</v>
      </c>
      <c r="D10" s="23">
        <f t="shared" si="3"/>
        <v>1.4361566416410483</v>
      </c>
      <c r="E10" s="18">
        <f t="shared" si="4"/>
        <v>0.13423326581765554</v>
      </c>
      <c r="F10" s="18">
        <f t="shared" si="0"/>
        <v>0.9909497617679347</v>
      </c>
      <c r="G10" s="18">
        <f t="shared" si="1"/>
        <v>1.5973758632301009</v>
      </c>
      <c r="H10" s="24">
        <f t="shared" si="2"/>
        <v>11.792302165038423</v>
      </c>
      <c r="Q10" s="3"/>
      <c r="R10" s="3"/>
      <c r="S10" s="3"/>
      <c r="T10" s="3"/>
      <c r="U10" s="3"/>
      <c r="V10" s="3"/>
    </row>
    <row r="11" spans="1:22" ht="15" customHeight="1" x14ac:dyDescent="0.25">
      <c r="A11" s="31">
        <v>9</v>
      </c>
      <c r="B11" s="38">
        <v>23</v>
      </c>
      <c r="C11" s="33">
        <v>11.9</v>
      </c>
      <c r="D11" s="23">
        <f t="shared" si="3"/>
        <v>1.6156762218461793</v>
      </c>
      <c r="E11" s="18">
        <f t="shared" si="4"/>
        <v>-4.4864830350514862E-2</v>
      </c>
      <c r="F11" s="18">
        <f t="shared" si="0"/>
        <v>0.9989930665413147</v>
      </c>
      <c r="G11" s="18">
        <f t="shared" si="1"/>
        <v>-0.53389148117112684</v>
      </c>
      <c r="H11" s="24">
        <f t="shared" si="2"/>
        <v>11.888017491841646</v>
      </c>
      <c r="Q11" s="3"/>
      <c r="R11" s="3"/>
      <c r="S11" s="3"/>
      <c r="T11" s="3"/>
      <c r="U11" s="3"/>
      <c r="V11" s="3"/>
    </row>
    <row r="12" spans="1:22" ht="15" customHeight="1" x14ac:dyDescent="0.25">
      <c r="A12" s="31">
        <v>10</v>
      </c>
      <c r="B12" s="37">
        <v>32</v>
      </c>
      <c r="C12" s="33">
        <v>11.9</v>
      </c>
      <c r="D12" s="23">
        <f t="shared" si="3"/>
        <v>1.7951958020513104</v>
      </c>
      <c r="E12" s="18">
        <f t="shared" si="4"/>
        <v>-0.22252093395631434</v>
      </c>
      <c r="F12" s="18">
        <f t="shared" si="0"/>
        <v>0.97492791218182362</v>
      </c>
      <c r="G12" s="18">
        <f t="shared" si="1"/>
        <v>-2.6479991140801409</v>
      </c>
      <c r="H12" s="24">
        <f t="shared" si="2"/>
        <v>11.601642154963701</v>
      </c>
      <c r="Q12" s="3"/>
      <c r="R12" s="3"/>
      <c r="S12" s="3"/>
      <c r="T12" s="3"/>
      <c r="U12" s="3"/>
      <c r="V12" s="3"/>
    </row>
    <row r="13" spans="1:22" ht="15" customHeight="1" x14ac:dyDescent="0.25">
      <c r="A13" s="31">
        <v>11</v>
      </c>
      <c r="B13" s="38">
        <v>34</v>
      </c>
      <c r="C13" s="33">
        <v>11.9</v>
      </c>
      <c r="D13" s="23">
        <f t="shared" si="3"/>
        <v>1.9747153822564414</v>
      </c>
      <c r="E13" s="18">
        <f t="shared" si="4"/>
        <v>-0.39302503165392355</v>
      </c>
      <c r="F13" s="18">
        <f t="shared" si="0"/>
        <v>0.91952777255145068</v>
      </c>
      <c r="G13" s="18">
        <f t="shared" si="1"/>
        <v>-4.67699787668169</v>
      </c>
      <c r="H13" s="24">
        <f t="shared" si="2"/>
        <v>10.942380493362263</v>
      </c>
      <c r="I13" s="1"/>
      <c r="J13" s="8"/>
      <c r="K13" s="9"/>
      <c r="L13" s="8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5" customHeight="1" x14ac:dyDescent="0.25">
      <c r="A14" s="31">
        <v>12</v>
      </c>
      <c r="B14" s="37">
        <v>8</v>
      </c>
      <c r="C14" s="33">
        <v>12</v>
      </c>
      <c r="D14" s="23">
        <f t="shared" si="3"/>
        <v>2.1542349624615724</v>
      </c>
      <c r="E14" s="18">
        <f t="shared" si="4"/>
        <v>-0.55089698145210242</v>
      </c>
      <c r="F14" s="18">
        <f t="shared" si="0"/>
        <v>0.83457325372130264</v>
      </c>
      <c r="G14" s="18">
        <f t="shared" si="1"/>
        <v>-6.6107637774252286</v>
      </c>
      <c r="H14" s="24">
        <f t="shared" si="2"/>
        <v>10.014879044655633</v>
      </c>
      <c r="I14" s="1"/>
      <c r="J14" s="8"/>
      <c r="K14" s="9"/>
      <c r="L14" s="8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5" customHeight="1" x14ac:dyDescent="0.25">
      <c r="A15" s="31">
        <v>13</v>
      </c>
      <c r="B15" s="38">
        <v>9</v>
      </c>
      <c r="C15" s="33">
        <v>12</v>
      </c>
      <c r="D15" s="23">
        <f t="shared" si="3"/>
        <v>2.3337545426667035</v>
      </c>
      <c r="E15" s="18">
        <f t="shared" si="4"/>
        <v>-0.69106264898686465</v>
      </c>
      <c r="F15" s="18">
        <f t="shared" si="0"/>
        <v>0.72279486382739155</v>
      </c>
      <c r="G15" s="18">
        <f t="shared" si="1"/>
        <v>-8.2927517878423753</v>
      </c>
      <c r="H15" s="24">
        <f t="shared" si="2"/>
        <v>8.6735383659286995</v>
      </c>
      <c r="I15" s="1"/>
      <c r="J15" s="8"/>
      <c r="K15" s="9"/>
      <c r="L15" s="8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15" customHeight="1" x14ac:dyDescent="0.25">
      <c r="A16" s="31">
        <v>14</v>
      </c>
      <c r="B16" s="37">
        <v>24</v>
      </c>
      <c r="C16" s="33">
        <v>12</v>
      </c>
      <c r="D16" s="23">
        <f t="shared" si="3"/>
        <v>2.5132741228718345</v>
      </c>
      <c r="E16" s="18">
        <f t="shared" si="4"/>
        <v>-0.80901699437494734</v>
      </c>
      <c r="F16" s="18">
        <f t="shared" si="0"/>
        <v>0.58778525229247325</v>
      </c>
      <c r="G16" s="18">
        <f t="shared" si="1"/>
        <v>-9.7082039324993676</v>
      </c>
      <c r="H16" s="24">
        <f t="shared" si="2"/>
        <v>7.0534230275096785</v>
      </c>
      <c r="I16" s="3"/>
      <c r="J16" s="8"/>
      <c r="K16" s="9"/>
      <c r="L16" s="8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5" customHeight="1" thickBot="1" x14ac:dyDescent="0.3">
      <c r="A17" s="31">
        <v>15</v>
      </c>
      <c r="B17" s="38">
        <v>25</v>
      </c>
      <c r="C17" s="33">
        <v>12</v>
      </c>
      <c r="D17" s="23">
        <f t="shared" si="3"/>
        <v>2.6927937030769655</v>
      </c>
      <c r="E17" s="18">
        <f t="shared" si="4"/>
        <v>-0.90096886790241903</v>
      </c>
      <c r="F17" s="18">
        <f t="shared" si="0"/>
        <v>0.43388373911755823</v>
      </c>
      <c r="G17" s="18">
        <f t="shared" si="1"/>
        <v>-10.811626414829028</v>
      </c>
      <c r="H17" s="24">
        <f t="shared" si="2"/>
        <v>5.2066048694106986</v>
      </c>
      <c r="I17" s="3"/>
      <c r="J17" s="8"/>
      <c r="K17" s="9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5" customHeight="1" thickBot="1" x14ac:dyDescent="0.3">
      <c r="A18" s="31">
        <v>16</v>
      </c>
      <c r="B18" s="37">
        <v>28</v>
      </c>
      <c r="C18" s="33">
        <v>12.05</v>
      </c>
      <c r="D18" s="23">
        <f t="shared" si="3"/>
        <v>2.8723132832820966</v>
      </c>
      <c r="E18" s="18">
        <f t="shared" si="4"/>
        <v>-0.96396286069585324</v>
      </c>
      <c r="F18" s="18">
        <f t="shared" si="0"/>
        <v>0.26603684556667523</v>
      </c>
      <c r="G18" s="18">
        <f t="shared" si="1"/>
        <v>-11.615752471385033</v>
      </c>
      <c r="H18" s="24">
        <f t="shared" si="2"/>
        <v>3.2057439890784365</v>
      </c>
      <c r="I18" s="3"/>
      <c r="J18" s="14" t="s">
        <v>12</v>
      </c>
      <c r="K18" s="9"/>
      <c r="L18" s="8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15" customHeight="1" thickBot="1" x14ac:dyDescent="0.3">
      <c r="A19" s="31">
        <v>17</v>
      </c>
      <c r="B19" s="38">
        <v>17</v>
      </c>
      <c r="C19" s="33">
        <v>12.1</v>
      </c>
      <c r="D19" s="23">
        <f t="shared" si="3"/>
        <v>3.0518328634872276</v>
      </c>
      <c r="E19" s="18">
        <f t="shared" si="4"/>
        <v>-0.99597429399523907</v>
      </c>
      <c r="F19" s="18">
        <f t="shared" si="0"/>
        <v>8.963930890343362E-2</v>
      </c>
      <c r="G19" s="18">
        <f t="shared" si="1"/>
        <v>-12.051288957342392</v>
      </c>
      <c r="H19" s="24">
        <f t="shared" si="2"/>
        <v>1.0846356377315467</v>
      </c>
      <c r="I19" s="3"/>
      <c r="J19" s="15" t="s">
        <v>24</v>
      </c>
      <c r="K19" s="9"/>
      <c r="L19" s="8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15" customHeight="1" thickBot="1" x14ac:dyDescent="0.3">
      <c r="A20" s="31">
        <v>18</v>
      </c>
      <c r="B20" s="37">
        <v>18</v>
      </c>
      <c r="C20" s="33">
        <v>12.1</v>
      </c>
      <c r="D20" s="23">
        <f t="shared" si="3"/>
        <v>3.2313524436923586</v>
      </c>
      <c r="E20" s="18">
        <f t="shared" si="4"/>
        <v>-0.99597429399523907</v>
      </c>
      <c r="F20" s="18">
        <f t="shared" si="0"/>
        <v>-8.9639308903433371E-2</v>
      </c>
      <c r="G20" s="18">
        <f t="shared" si="1"/>
        <v>-12.051288957342392</v>
      </c>
      <c r="H20" s="24">
        <f t="shared" si="2"/>
        <v>-1.0846356377315438</v>
      </c>
      <c r="I20" s="3"/>
      <c r="J20" s="40" t="s">
        <v>23</v>
      </c>
      <c r="K20" s="9"/>
      <c r="L20" s="8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5" customHeight="1" x14ac:dyDescent="0.25">
      <c r="A21" s="31">
        <v>19</v>
      </c>
      <c r="B21" s="38">
        <v>30</v>
      </c>
      <c r="C21" s="33">
        <v>12.1</v>
      </c>
      <c r="D21" s="23">
        <f t="shared" si="3"/>
        <v>3.4108720238974897</v>
      </c>
      <c r="E21" s="18">
        <f t="shared" si="4"/>
        <v>-0.96396286069585335</v>
      </c>
      <c r="F21" s="18">
        <f t="shared" si="0"/>
        <v>-0.26603684556667501</v>
      </c>
      <c r="G21" s="18">
        <f t="shared" si="1"/>
        <v>-11.663950614419825</v>
      </c>
      <c r="H21" s="24">
        <f t="shared" si="2"/>
        <v>-3.2190458313567674</v>
      </c>
      <c r="I21" s="3"/>
      <c r="J21" s="8"/>
      <c r="K21" s="9"/>
      <c r="L21" s="8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15" customHeight="1" x14ac:dyDescent="0.25">
      <c r="A22" s="31">
        <v>20</v>
      </c>
      <c r="B22" s="37">
        <v>16</v>
      </c>
      <c r="C22" s="34">
        <v>12.15</v>
      </c>
      <c r="D22" s="25">
        <f t="shared" si="3"/>
        <v>3.5903916041026207</v>
      </c>
      <c r="E22" s="19">
        <f t="shared" si="4"/>
        <v>-0.90096886790241915</v>
      </c>
      <c r="F22" s="19">
        <f t="shared" si="0"/>
        <v>-0.43388373911755801</v>
      </c>
      <c r="G22" s="19">
        <f t="shared" si="1"/>
        <v>-10.946771745014393</v>
      </c>
      <c r="H22" s="26">
        <f t="shared" si="2"/>
        <v>-5.2716874302783303</v>
      </c>
      <c r="I22" s="3"/>
      <c r="J22" s="8"/>
      <c r="K22" s="9"/>
      <c r="L22" s="8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15" customHeight="1" x14ac:dyDescent="0.25">
      <c r="A23" s="31">
        <v>21</v>
      </c>
      <c r="B23" s="38">
        <v>11</v>
      </c>
      <c r="C23" s="33">
        <v>12.25</v>
      </c>
      <c r="D23" s="25">
        <f t="shared" ref="D23:D37" si="5">(2*PI()/$L$1)+D22</f>
        <v>3.7699111843077517</v>
      </c>
      <c r="E23" s="19">
        <f t="shared" ref="E23:E37" si="6">COS(D23)</f>
        <v>-0.80901699437494756</v>
      </c>
      <c r="F23" s="19">
        <f t="shared" ref="F23:F37" si="7">SIN(D23)</f>
        <v>-0.58778525229247303</v>
      </c>
      <c r="G23" s="19">
        <f t="shared" ref="G23:G35" si="8">C23*E23</f>
        <v>-9.9104581810931069</v>
      </c>
      <c r="H23" s="26">
        <f t="shared" ref="H23:H36" si="9">C23*F23</f>
        <v>-7.2003693405827942</v>
      </c>
      <c r="I23" s="3"/>
    </row>
    <row r="24" spans="1:22" ht="15" customHeight="1" x14ac:dyDescent="0.25">
      <c r="A24" s="31">
        <v>22</v>
      </c>
      <c r="B24" s="37">
        <v>27</v>
      </c>
      <c r="C24" s="33">
        <v>12.25</v>
      </c>
      <c r="D24" s="25">
        <f t="shared" si="5"/>
        <v>3.9494307645128828</v>
      </c>
      <c r="E24" s="19">
        <f t="shared" si="6"/>
        <v>-0.69106264898686476</v>
      </c>
      <c r="F24" s="19">
        <f t="shared" si="7"/>
        <v>-0.72279486382739144</v>
      </c>
      <c r="G24" s="19">
        <f t="shared" si="8"/>
        <v>-8.4655174500890933</v>
      </c>
      <c r="H24" s="26">
        <f t="shared" si="9"/>
        <v>-8.8542370818855449</v>
      </c>
      <c r="I24" s="3"/>
    </row>
    <row r="25" spans="1:22" ht="15" customHeight="1" x14ac:dyDescent="0.25">
      <c r="A25" s="31">
        <v>23</v>
      </c>
      <c r="B25" s="38">
        <v>6</v>
      </c>
      <c r="C25" s="33">
        <v>12.3</v>
      </c>
      <c r="D25" s="25">
        <f t="shared" si="5"/>
        <v>4.1289503447180138</v>
      </c>
      <c r="E25" s="19">
        <f t="shared" si="6"/>
        <v>-0.55089698145210264</v>
      </c>
      <c r="F25" s="19">
        <f t="shared" si="7"/>
        <v>-0.83457325372130253</v>
      </c>
      <c r="G25" s="19">
        <f t="shared" si="8"/>
        <v>-6.7760328718608624</v>
      </c>
      <c r="H25" s="26">
        <f t="shared" si="9"/>
        <v>-10.265251020772022</v>
      </c>
      <c r="I25" s="3"/>
    </row>
    <row r="26" spans="1:22" ht="15" customHeight="1" x14ac:dyDescent="0.25">
      <c r="A26" s="31">
        <v>24</v>
      </c>
      <c r="B26" s="37">
        <v>22</v>
      </c>
      <c r="C26" s="33">
        <v>12.3</v>
      </c>
      <c r="D26" s="25">
        <f t="shared" si="5"/>
        <v>4.3084699249231448</v>
      </c>
      <c r="E26" s="19">
        <f t="shared" si="6"/>
        <v>-0.39302503165392377</v>
      </c>
      <c r="F26" s="19">
        <f t="shared" si="7"/>
        <v>-0.91952777255145057</v>
      </c>
      <c r="G26" s="19">
        <f t="shared" si="8"/>
        <v>-4.8342078893432623</v>
      </c>
      <c r="H26" s="26">
        <f t="shared" si="9"/>
        <v>-11.310191602382842</v>
      </c>
      <c r="I26" s="1"/>
    </row>
    <row r="27" spans="1:22" ht="15" customHeight="1" x14ac:dyDescent="0.25">
      <c r="A27" s="31">
        <v>25</v>
      </c>
      <c r="B27" s="38">
        <v>10</v>
      </c>
      <c r="C27" s="33">
        <v>12.35</v>
      </c>
      <c r="D27" s="25">
        <f t="shared" si="5"/>
        <v>4.4879895051282759</v>
      </c>
      <c r="E27" s="19">
        <f t="shared" si="6"/>
        <v>-0.22252093395631459</v>
      </c>
      <c r="F27" s="19">
        <f t="shared" si="7"/>
        <v>-0.97492791218182362</v>
      </c>
      <c r="G27" s="19">
        <f t="shared" si="8"/>
        <v>-2.7481335343604849</v>
      </c>
      <c r="H27" s="26">
        <f t="shared" si="9"/>
        <v>-12.040359715445522</v>
      </c>
      <c r="I27" s="1"/>
    </row>
    <row r="28" spans="1:22" ht="15" customHeight="1" x14ac:dyDescent="0.25">
      <c r="A28" s="31">
        <v>26</v>
      </c>
      <c r="B28" s="37">
        <v>26</v>
      </c>
      <c r="C28" s="33">
        <v>12.35</v>
      </c>
      <c r="D28" s="25">
        <f t="shared" si="5"/>
        <v>4.6675090853334069</v>
      </c>
      <c r="E28" s="19">
        <f t="shared" si="6"/>
        <v>-4.4864830350515104E-2</v>
      </c>
      <c r="F28" s="19">
        <f t="shared" si="7"/>
        <v>-0.99899306654131459</v>
      </c>
      <c r="G28" s="19">
        <f t="shared" si="8"/>
        <v>-0.55408065482886149</v>
      </c>
      <c r="H28" s="26">
        <f t="shared" si="9"/>
        <v>-12.337564371785234</v>
      </c>
      <c r="I28" s="1"/>
    </row>
    <row r="29" spans="1:22" ht="15" customHeight="1" x14ac:dyDescent="0.25">
      <c r="A29" s="31">
        <v>27</v>
      </c>
      <c r="B29" s="38">
        <v>29</v>
      </c>
      <c r="C29" s="33">
        <v>12.35</v>
      </c>
      <c r="D29" s="25">
        <f t="shared" si="5"/>
        <v>4.847028665538538</v>
      </c>
      <c r="E29" s="19">
        <f t="shared" si="6"/>
        <v>0.1342332658176553</v>
      </c>
      <c r="F29" s="19">
        <f t="shared" si="7"/>
        <v>-0.99094976176793481</v>
      </c>
      <c r="G29" s="19">
        <f t="shared" si="8"/>
        <v>1.6577808328480428</v>
      </c>
      <c r="H29" s="26">
        <f t="shared" si="9"/>
        <v>-12.238229557833995</v>
      </c>
      <c r="I29" s="1"/>
    </row>
    <row r="30" spans="1:22" ht="15" customHeight="1" x14ac:dyDescent="0.25">
      <c r="A30" s="31">
        <v>28</v>
      </c>
      <c r="B30" s="37">
        <v>35</v>
      </c>
      <c r="C30" s="33">
        <v>12.35</v>
      </c>
      <c r="D30" s="25">
        <f t="shared" si="5"/>
        <v>5.026548245743669</v>
      </c>
      <c r="E30" s="19">
        <f t="shared" si="6"/>
        <v>0.30901699437494723</v>
      </c>
      <c r="F30" s="19">
        <f t="shared" si="7"/>
        <v>-0.95105651629515364</v>
      </c>
      <c r="G30" s="19">
        <f t="shared" si="8"/>
        <v>3.816359880530598</v>
      </c>
      <c r="H30" s="26">
        <f t="shared" si="9"/>
        <v>-11.745547976245147</v>
      </c>
      <c r="I30" s="1"/>
    </row>
    <row r="31" spans="1:22" ht="15" customHeight="1" x14ac:dyDescent="0.25">
      <c r="A31" s="31">
        <v>29</v>
      </c>
      <c r="B31" s="38">
        <v>19</v>
      </c>
      <c r="C31" s="33">
        <v>12.4</v>
      </c>
      <c r="D31" s="25">
        <f t="shared" si="5"/>
        <v>5.2060678259488</v>
      </c>
      <c r="E31" s="19">
        <f t="shared" si="6"/>
        <v>0.47386866247299847</v>
      </c>
      <c r="F31" s="19">
        <f t="shared" si="7"/>
        <v>-0.88059553185673811</v>
      </c>
      <c r="G31" s="19">
        <f t="shared" si="8"/>
        <v>5.8759714146651811</v>
      </c>
      <c r="H31" s="26">
        <f t="shared" si="9"/>
        <v>-10.919384595023553</v>
      </c>
      <c r="I31" s="1"/>
    </row>
    <row r="32" spans="1:22" ht="15" customHeight="1" x14ac:dyDescent="0.25">
      <c r="A32" s="31">
        <v>30</v>
      </c>
      <c r="B32" s="37">
        <v>31</v>
      </c>
      <c r="C32" s="33">
        <v>12.4</v>
      </c>
      <c r="D32" s="25">
        <f t="shared" si="5"/>
        <v>5.3855874061539311</v>
      </c>
      <c r="E32" s="19">
        <f t="shared" si="6"/>
        <v>0.62348980185873337</v>
      </c>
      <c r="F32" s="19">
        <f t="shared" si="7"/>
        <v>-0.78183148246802991</v>
      </c>
      <c r="G32" s="19">
        <f t="shared" si="8"/>
        <v>7.7312735430482942</v>
      </c>
      <c r="H32" s="26">
        <f t="shared" si="9"/>
        <v>-9.6947103826035708</v>
      </c>
      <c r="I32" s="1"/>
    </row>
    <row r="33" spans="1:9" ht="15" customHeight="1" x14ac:dyDescent="0.25">
      <c r="A33" s="31">
        <v>31</v>
      </c>
      <c r="B33" s="38">
        <v>4</v>
      </c>
      <c r="C33" s="33">
        <v>12.5</v>
      </c>
      <c r="D33" s="25">
        <f t="shared" si="5"/>
        <v>5.5651069863590621</v>
      </c>
      <c r="E33" s="19">
        <f t="shared" si="6"/>
        <v>0.75307146600361075</v>
      </c>
      <c r="F33" s="19">
        <f t="shared" si="7"/>
        <v>-0.65793872593971281</v>
      </c>
      <c r="G33" s="19">
        <f t="shared" si="8"/>
        <v>9.4133933250451349</v>
      </c>
      <c r="H33" s="26">
        <f t="shared" si="9"/>
        <v>-8.2242340742464108</v>
      </c>
      <c r="I33" s="1"/>
    </row>
    <row r="34" spans="1:9" ht="15" customHeight="1" x14ac:dyDescent="0.25">
      <c r="A34" s="31">
        <v>32</v>
      </c>
      <c r="B34" s="37">
        <v>5</v>
      </c>
      <c r="C34" s="34">
        <v>12.7</v>
      </c>
      <c r="D34" s="25">
        <f t="shared" si="5"/>
        <v>5.7446265665641931</v>
      </c>
      <c r="E34" s="19">
        <f t="shared" si="6"/>
        <v>0.85844879360186599</v>
      </c>
      <c r="F34" s="19">
        <f t="shared" si="7"/>
        <v>-0.51289927740590635</v>
      </c>
      <c r="G34" s="19">
        <f t="shared" si="8"/>
        <v>10.902299678743697</v>
      </c>
      <c r="H34" s="26">
        <f t="shared" si="9"/>
        <v>-6.5138208230550099</v>
      </c>
      <c r="I34" s="1"/>
    </row>
    <row r="35" spans="1:9" ht="15" customHeight="1" x14ac:dyDescent="0.25">
      <c r="A35" s="31">
        <v>33</v>
      </c>
      <c r="B35" s="38">
        <v>21</v>
      </c>
      <c r="C35" s="33">
        <v>12.7</v>
      </c>
      <c r="D35" s="25">
        <f t="shared" si="5"/>
        <v>5.9241461467693242</v>
      </c>
      <c r="E35" s="19">
        <f t="shared" si="6"/>
        <v>0.93623487063973709</v>
      </c>
      <c r="F35" s="19">
        <f t="shared" si="7"/>
        <v>-0.35137482408134291</v>
      </c>
      <c r="G35" s="19">
        <f t="shared" si="8"/>
        <v>11.89018285712466</v>
      </c>
      <c r="H35" s="26">
        <f t="shared" si="9"/>
        <v>-4.4624602658330543</v>
      </c>
      <c r="I35" s="1"/>
    </row>
    <row r="36" spans="1:9" ht="15" customHeight="1" x14ac:dyDescent="0.25">
      <c r="A36" s="31">
        <v>34</v>
      </c>
      <c r="B36" s="37">
        <v>33</v>
      </c>
      <c r="C36" s="34">
        <v>12.7</v>
      </c>
      <c r="D36" s="25">
        <f t="shared" si="5"/>
        <v>6.1036657269744552</v>
      </c>
      <c r="E36" s="19">
        <f t="shared" si="6"/>
        <v>0.98392958859862967</v>
      </c>
      <c r="F36" s="19">
        <f t="shared" si="7"/>
        <v>-0.17855689479863687</v>
      </c>
      <c r="G36" s="19">
        <f>C36*E36</f>
        <v>12.495905775202596</v>
      </c>
      <c r="H36" s="26">
        <f t="shared" si="9"/>
        <v>-2.2676725639426882</v>
      </c>
    </row>
    <row r="37" spans="1:9" ht="15" customHeight="1" thickBot="1" x14ac:dyDescent="0.3">
      <c r="A37" s="32">
        <v>35</v>
      </c>
      <c r="B37" s="39">
        <v>13</v>
      </c>
      <c r="C37" s="35">
        <v>12.8</v>
      </c>
      <c r="D37" s="27">
        <f t="shared" si="5"/>
        <v>6.2831853071795862</v>
      </c>
      <c r="E37" s="28">
        <f t="shared" si="6"/>
        <v>1</v>
      </c>
      <c r="F37" s="28">
        <f t="shared" si="7"/>
        <v>-2.45029690981724E-16</v>
      </c>
      <c r="G37" s="28">
        <f>C37*E37</f>
        <v>12.8</v>
      </c>
      <c r="H37" s="29">
        <f>C37*F37</f>
        <v>-3.1363800445660672E-15</v>
      </c>
    </row>
    <row r="38" spans="1:9" x14ac:dyDescent="0.25">
      <c r="B38" s="21" t="s">
        <v>19</v>
      </c>
      <c r="C38" s="22">
        <f>MIN(C3:C37)</f>
        <v>11.55</v>
      </c>
    </row>
    <row r="39" spans="1:9" x14ac:dyDescent="0.25">
      <c r="B39" s="21" t="s">
        <v>20</v>
      </c>
      <c r="C39" s="22">
        <f>MAX(C3:C37)</f>
        <v>12.8</v>
      </c>
    </row>
    <row r="40" spans="1:9" x14ac:dyDescent="0.25">
      <c r="B40" s="21" t="s">
        <v>21</v>
      </c>
      <c r="C40" s="22">
        <f>AVERAGE(C3:C37)</f>
        <v>12.14714285714286</v>
      </c>
    </row>
    <row r="41" spans="1:9" x14ac:dyDescent="0.25">
      <c r="B41" s="21" t="s">
        <v>22</v>
      </c>
      <c r="C41" s="22">
        <f>C39-C38</f>
        <v>1.25</v>
      </c>
    </row>
  </sheetData>
  <sortState ref="B4:C37">
    <sortCondition ref="C37"/>
  </sortState>
  <mergeCells count="10">
    <mergeCell ref="A1:A2"/>
    <mergeCell ref="C1:C2"/>
    <mergeCell ref="B1:B2"/>
    <mergeCell ref="D1:D2"/>
    <mergeCell ref="E1:E2"/>
    <mergeCell ref="J1:K1"/>
    <mergeCell ref="J2:K2"/>
    <mergeCell ref="F1:F2"/>
    <mergeCell ref="G1:G2"/>
    <mergeCell ref="H1:H2"/>
  </mergeCells>
  <conditionalFormatting sqref="C3:C35">
    <cfRule type="dataBar" priority="4">
      <dataBar>
        <cfvo type="min"/>
        <cfvo type="max"/>
        <color rgb="FF638EC6"/>
      </dataBar>
    </cfRule>
  </conditionalFormatting>
  <conditionalFormatting sqref="C37">
    <cfRule type="dataBar" priority="3">
      <dataBar>
        <cfvo type="min"/>
        <cfvo type="max"/>
        <color rgb="FF638EC6"/>
      </dataBar>
    </cfRule>
  </conditionalFormatting>
  <conditionalFormatting sqref="C36">
    <cfRule type="dataBar" priority="2">
      <dataBar>
        <cfvo type="min"/>
        <cfvo type="max"/>
        <color rgb="FF638EC6"/>
      </dataBar>
    </cfRule>
  </conditionalFormatting>
  <conditionalFormatting sqref="C3:C37">
    <cfRule type="dataBar" priority="1">
      <dataBar>
        <cfvo type="min"/>
        <cfvo type="max"/>
        <color rgb="FF63C384"/>
      </dataBar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zoomScaleNormal="100" workbookViewId="0">
      <selection activeCell="H24" sqref="H24"/>
    </sheetView>
  </sheetViews>
  <sheetFormatPr baseColWidth="10" defaultRowHeight="15" x14ac:dyDescent="0.25"/>
  <sheetData>
    <row r="1" spans="1:5" x14ac:dyDescent="0.25">
      <c r="A1" s="95" t="s">
        <v>25</v>
      </c>
      <c r="B1" s="96"/>
      <c r="C1" s="101" t="s">
        <v>26</v>
      </c>
      <c r="D1" s="95" t="s">
        <v>28</v>
      </c>
      <c r="E1" s="104"/>
    </row>
    <row r="2" spans="1:5" x14ac:dyDescent="0.25">
      <c r="A2" s="97"/>
      <c r="B2" s="98"/>
      <c r="C2" s="102"/>
      <c r="D2" s="105"/>
      <c r="E2" s="106"/>
    </row>
    <row r="3" spans="1:5" ht="15.75" thickBot="1" x14ac:dyDescent="0.3">
      <c r="A3" s="99"/>
      <c r="B3" s="100"/>
      <c r="C3" s="103"/>
      <c r="D3" s="107"/>
      <c r="E3" s="108"/>
    </row>
    <row r="4" spans="1:5" ht="15.75" x14ac:dyDescent="0.25">
      <c r="A4" s="80">
        <v>1</v>
      </c>
      <c r="B4" s="77">
        <v>11.55</v>
      </c>
      <c r="C4" s="85"/>
      <c r="D4" s="94">
        <v>1</v>
      </c>
      <c r="E4" s="77">
        <v>11.55</v>
      </c>
    </row>
    <row r="5" spans="1:5" ht="15.75" x14ac:dyDescent="0.25">
      <c r="A5" s="81">
        <v>15</v>
      </c>
      <c r="B5" s="84">
        <v>11.6</v>
      </c>
      <c r="C5" s="85"/>
      <c r="D5" s="90">
        <v>14</v>
      </c>
      <c r="E5" s="77">
        <v>11.75</v>
      </c>
    </row>
    <row r="6" spans="1:5" ht="15.75" x14ac:dyDescent="0.25">
      <c r="A6" s="76">
        <v>14</v>
      </c>
      <c r="B6" s="77">
        <v>11.75</v>
      </c>
      <c r="C6" s="85"/>
      <c r="D6" s="90">
        <v>3</v>
      </c>
      <c r="E6" s="77">
        <v>11.85</v>
      </c>
    </row>
    <row r="7" spans="1:5" ht="15.75" x14ac:dyDescent="0.25">
      <c r="A7" s="81">
        <v>2</v>
      </c>
      <c r="B7" s="84">
        <v>11.8</v>
      </c>
      <c r="C7" s="85"/>
      <c r="D7" s="90">
        <v>12</v>
      </c>
      <c r="E7" s="77">
        <v>11.9</v>
      </c>
    </row>
    <row r="8" spans="1:5" ht="15.75" x14ac:dyDescent="0.25">
      <c r="A8" s="76">
        <v>3</v>
      </c>
      <c r="B8" s="77">
        <v>11.85</v>
      </c>
      <c r="C8" s="85"/>
      <c r="D8" s="90">
        <v>23</v>
      </c>
      <c r="E8" s="77">
        <v>11.9</v>
      </c>
    </row>
    <row r="9" spans="1:5" ht="15.75" x14ac:dyDescent="0.25">
      <c r="A9" s="81">
        <v>7</v>
      </c>
      <c r="B9" s="84">
        <v>11.9</v>
      </c>
      <c r="C9" s="85"/>
      <c r="D9" s="90">
        <v>34</v>
      </c>
      <c r="E9" s="77">
        <v>11.9</v>
      </c>
    </row>
    <row r="10" spans="1:5" ht="15.75" x14ac:dyDescent="0.25">
      <c r="A10" s="76">
        <v>12</v>
      </c>
      <c r="B10" s="77">
        <v>11.9</v>
      </c>
      <c r="C10" s="85"/>
      <c r="D10" s="90">
        <v>9</v>
      </c>
      <c r="E10" s="77">
        <v>12</v>
      </c>
    </row>
    <row r="11" spans="1:5" ht="15.75" x14ac:dyDescent="0.25">
      <c r="A11" s="81">
        <v>20</v>
      </c>
      <c r="B11" s="84">
        <v>11.9</v>
      </c>
      <c r="C11" s="85"/>
      <c r="D11" s="90">
        <v>25</v>
      </c>
      <c r="E11" s="77">
        <v>12</v>
      </c>
    </row>
    <row r="12" spans="1:5" ht="16.5" thickBot="1" x14ac:dyDescent="0.3">
      <c r="A12" s="76">
        <v>23</v>
      </c>
      <c r="B12" s="77">
        <v>11.9</v>
      </c>
      <c r="C12" s="85"/>
      <c r="D12" s="90">
        <v>17</v>
      </c>
      <c r="E12" s="78">
        <v>12.1</v>
      </c>
    </row>
    <row r="13" spans="1:5" ht="15.75" x14ac:dyDescent="0.25">
      <c r="A13" s="81">
        <v>32</v>
      </c>
      <c r="B13" s="84">
        <v>11.9</v>
      </c>
      <c r="C13" s="85"/>
      <c r="D13" s="90">
        <v>30</v>
      </c>
      <c r="E13" s="75">
        <v>12.1</v>
      </c>
    </row>
    <row r="14" spans="1:5" ht="15.75" x14ac:dyDescent="0.25">
      <c r="A14" s="76">
        <v>34</v>
      </c>
      <c r="B14" s="77">
        <v>11.9</v>
      </c>
      <c r="C14" s="85"/>
      <c r="D14" s="90">
        <v>11</v>
      </c>
      <c r="E14" s="79">
        <v>12.25</v>
      </c>
    </row>
    <row r="15" spans="1:5" ht="15.75" x14ac:dyDescent="0.25">
      <c r="A15" s="81">
        <v>8</v>
      </c>
      <c r="B15" s="84">
        <v>12</v>
      </c>
      <c r="C15" s="85"/>
      <c r="D15" s="90">
        <v>6</v>
      </c>
      <c r="E15" s="79">
        <v>12.3</v>
      </c>
    </row>
    <row r="16" spans="1:5" ht="15.75" x14ac:dyDescent="0.25">
      <c r="A16" s="76">
        <v>9</v>
      </c>
      <c r="B16" s="77">
        <v>12</v>
      </c>
      <c r="C16" s="85"/>
      <c r="D16" s="90">
        <v>10</v>
      </c>
      <c r="E16" s="79">
        <v>12.35</v>
      </c>
    </row>
    <row r="17" spans="1:5" ht="15.75" x14ac:dyDescent="0.25">
      <c r="A17" s="81">
        <v>24</v>
      </c>
      <c r="B17" s="84">
        <v>12</v>
      </c>
      <c r="C17" s="85"/>
      <c r="D17" s="90">
        <v>29</v>
      </c>
      <c r="E17" s="79">
        <v>12.35</v>
      </c>
    </row>
    <row r="18" spans="1:5" ht="15.75" x14ac:dyDescent="0.25">
      <c r="A18" s="76">
        <v>25</v>
      </c>
      <c r="B18" s="77">
        <v>12</v>
      </c>
      <c r="C18" s="85"/>
      <c r="D18" s="90">
        <v>19</v>
      </c>
      <c r="E18" s="79">
        <v>12.4</v>
      </c>
    </row>
    <row r="19" spans="1:5" ht="15.75" x14ac:dyDescent="0.25">
      <c r="A19" s="81">
        <v>28</v>
      </c>
      <c r="B19" s="84">
        <v>12.05</v>
      </c>
      <c r="C19" s="85"/>
      <c r="D19" s="90">
        <v>4</v>
      </c>
      <c r="E19" s="76">
        <v>12.5</v>
      </c>
    </row>
    <row r="20" spans="1:5" ht="16.5" thickBot="1" x14ac:dyDescent="0.3">
      <c r="A20" s="76">
        <v>17</v>
      </c>
      <c r="B20" s="78">
        <v>12.1</v>
      </c>
      <c r="C20" s="85"/>
      <c r="D20" s="90">
        <v>21</v>
      </c>
      <c r="E20" s="76">
        <v>12.7</v>
      </c>
    </row>
    <row r="21" spans="1:5" ht="16.5" thickBot="1" x14ac:dyDescent="0.3">
      <c r="A21" s="81">
        <v>18</v>
      </c>
      <c r="B21" s="83">
        <v>12.1</v>
      </c>
      <c r="C21" s="85"/>
      <c r="D21" s="92">
        <v>18</v>
      </c>
      <c r="E21" s="83">
        <v>12.1</v>
      </c>
    </row>
    <row r="22" spans="1:5" ht="15.75" x14ac:dyDescent="0.25">
      <c r="A22" s="76">
        <v>30</v>
      </c>
      <c r="B22" s="75">
        <v>12.1</v>
      </c>
      <c r="C22" s="85"/>
      <c r="D22" s="92">
        <v>15</v>
      </c>
      <c r="E22" s="84">
        <v>11.6</v>
      </c>
    </row>
    <row r="23" spans="1:5" ht="15.75" x14ac:dyDescent="0.25">
      <c r="A23" s="81">
        <v>16</v>
      </c>
      <c r="B23" s="82">
        <v>12.15</v>
      </c>
      <c r="C23" s="85"/>
      <c r="D23" s="92">
        <v>2</v>
      </c>
      <c r="E23" s="84">
        <v>11.8</v>
      </c>
    </row>
    <row r="24" spans="1:5" ht="15.75" x14ac:dyDescent="0.25">
      <c r="A24" s="76">
        <v>11</v>
      </c>
      <c r="B24" s="79">
        <v>12.25</v>
      </c>
      <c r="C24" s="85"/>
      <c r="D24" s="92">
        <v>7</v>
      </c>
      <c r="E24" s="84">
        <v>11.9</v>
      </c>
    </row>
    <row r="25" spans="1:5" ht="15.75" x14ac:dyDescent="0.25">
      <c r="A25" s="81">
        <v>27</v>
      </c>
      <c r="B25" s="82">
        <v>12.25</v>
      </c>
      <c r="C25" s="85"/>
      <c r="D25" s="92">
        <v>20</v>
      </c>
      <c r="E25" s="84">
        <v>11.9</v>
      </c>
    </row>
    <row r="26" spans="1:5" ht="15.75" x14ac:dyDescent="0.25">
      <c r="A26" s="76">
        <v>6</v>
      </c>
      <c r="B26" s="79">
        <v>12.3</v>
      </c>
      <c r="C26" s="85"/>
      <c r="D26" s="92">
        <v>32</v>
      </c>
      <c r="E26" s="84">
        <v>11.9</v>
      </c>
    </row>
    <row r="27" spans="1:5" ht="15.75" x14ac:dyDescent="0.25">
      <c r="A27" s="81">
        <v>22</v>
      </c>
      <c r="B27" s="82">
        <v>12.3</v>
      </c>
      <c r="C27" s="85"/>
      <c r="D27" s="92">
        <v>8</v>
      </c>
      <c r="E27" s="84">
        <v>12</v>
      </c>
    </row>
    <row r="28" spans="1:5" ht="15.75" x14ac:dyDescent="0.25">
      <c r="A28" s="76">
        <v>10</v>
      </c>
      <c r="B28" s="79">
        <v>12.35</v>
      </c>
      <c r="C28" s="85"/>
      <c r="D28" s="92">
        <v>24</v>
      </c>
      <c r="E28" s="84">
        <v>12</v>
      </c>
    </row>
    <row r="29" spans="1:5" ht="15.75" x14ac:dyDescent="0.25">
      <c r="A29" s="81">
        <v>26</v>
      </c>
      <c r="B29" s="82">
        <v>12.35</v>
      </c>
      <c r="C29" s="85" t="s">
        <v>27</v>
      </c>
      <c r="D29" s="92">
        <v>28</v>
      </c>
      <c r="E29" s="84">
        <v>12.05</v>
      </c>
    </row>
    <row r="30" spans="1:5" ht="15.75" x14ac:dyDescent="0.25">
      <c r="A30" s="76">
        <v>29</v>
      </c>
      <c r="B30" s="79">
        <v>12.35</v>
      </c>
      <c r="C30" s="85"/>
      <c r="D30" s="92">
        <v>16</v>
      </c>
      <c r="E30" s="82">
        <v>12.15</v>
      </c>
    </row>
    <row r="31" spans="1:5" ht="15.75" x14ac:dyDescent="0.25">
      <c r="A31" s="81">
        <v>35</v>
      </c>
      <c r="B31" s="82">
        <v>12.35</v>
      </c>
      <c r="C31" s="85"/>
      <c r="D31" s="92">
        <v>27</v>
      </c>
      <c r="E31" s="82">
        <v>12.25</v>
      </c>
    </row>
    <row r="32" spans="1:5" ht="15.75" x14ac:dyDescent="0.25">
      <c r="A32" s="76">
        <v>19</v>
      </c>
      <c r="B32" s="79">
        <v>12.4</v>
      </c>
      <c r="C32" s="85"/>
      <c r="D32" s="92">
        <v>22</v>
      </c>
      <c r="E32" s="82">
        <v>12.3</v>
      </c>
    </row>
    <row r="33" spans="1:5" ht="15.75" x14ac:dyDescent="0.25">
      <c r="A33" s="81">
        <v>31</v>
      </c>
      <c r="B33" s="82">
        <v>12.4</v>
      </c>
      <c r="C33" s="85"/>
      <c r="D33" s="92">
        <v>22</v>
      </c>
      <c r="E33" s="82">
        <v>12.3</v>
      </c>
    </row>
    <row r="34" spans="1:5" ht="15.75" x14ac:dyDescent="0.25">
      <c r="A34" s="76">
        <v>4</v>
      </c>
      <c r="B34" s="76">
        <v>12.5</v>
      </c>
      <c r="C34" s="89"/>
      <c r="D34" s="92" t="s">
        <v>30</v>
      </c>
      <c r="E34" s="82">
        <v>12.35</v>
      </c>
    </row>
    <row r="35" spans="1:5" ht="15.75" x14ac:dyDescent="0.25">
      <c r="A35" s="81">
        <v>5</v>
      </c>
      <c r="B35" s="82">
        <v>12.7</v>
      </c>
      <c r="C35" s="85"/>
      <c r="D35" s="92" t="s">
        <v>29</v>
      </c>
      <c r="E35" s="82">
        <v>12.4</v>
      </c>
    </row>
    <row r="36" spans="1:5" ht="15.75" x14ac:dyDescent="0.25">
      <c r="A36" s="76">
        <v>21</v>
      </c>
      <c r="B36" s="76">
        <v>12.7</v>
      </c>
      <c r="C36" s="89"/>
      <c r="D36" s="92">
        <v>5</v>
      </c>
      <c r="E36" s="82">
        <v>12.7</v>
      </c>
    </row>
    <row r="37" spans="1:5" ht="15.75" x14ac:dyDescent="0.25">
      <c r="A37" s="81">
        <v>33</v>
      </c>
      <c r="B37" s="82">
        <v>12.7</v>
      </c>
      <c r="C37" s="85"/>
      <c r="D37" s="92">
        <v>33</v>
      </c>
      <c r="E37" s="82">
        <v>12.7</v>
      </c>
    </row>
    <row r="38" spans="1:5" ht="16.5" thickBot="1" x14ac:dyDescent="0.3">
      <c r="A38" s="91">
        <v>13</v>
      </c>
      <c r="B38" s="91">
        <v>12.8</v>
      </c>
      <c r="C38" s="89"/>
      <c r="D38" s="93">
        <v>13</v>
      </c>
      <c r="E38" s="91">
        <v>12.8</v>
      </c>
    </row>
  </sheetData>
  <mergeCells count="3">
    <mergeCell ref="C1:C3"/>
    <mergeCell ref="A1:B3"/>
    <mergeCell ref="D1:E3"/>
  </mergeCells>
  <pageMargins left="0.7" right="0.7" top="0.75" bottom="0.75" header="0.3" footer="0.3"/>
  <ignoredErrors>
    <ignoredError sqref="D34:D35" numberStoredAsText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0"/>
  <sheetViews>
    <sheetView tabSelected="1" zoomScaleNormal="100" workbookViewId="0">
      <selection activeCell="K7" sqref="K7"/>
    </sheetView>
  </sheetViews>
  <sheetFormatPr baseColWidth="10" defaultRowHeight="15.75" x14ac:dyDescent="0.25"/>
  <cols>
    <col min="1" max="1" width="17.42578125" style="21" customWidth="1"/>
    <col min="2" max="2" width="17.140625" style="21" customWidth="1"/>
    <col min="3" max="3" width="14" style="21" customWidth="1"/>
    <col min="4" max="4" width="9.5703125" style="20" customWidth="1"/>
    <col min="5" max="6" width="4.5703125" style="20" bestFit="1" customWidth="1"/>
    <col min="7" max="7" width="10" style="20" bestFit="1" customWidth="1"/>
    <col min="8" max="8" width="9.7109375" style="20" bestFit="1" customWidth="1"/>
    <col min="9" max="9" width="16.85546875" customWidth="1"/>
    <col min="10" max="10" width="24.7109375" customWidth="1"/>
    <col min="11" max="11" width="15" customWidth="1"/>
    <col min="12" max="12" width="9" customWidth="1"/>
    <col min="13" max="13" width="16" style="69" customWidth="1"/>
    <col min="15" max="15" width="14" style="48" customWidth="1"/>
    <col min="20" max="20" width="11.42578125" style="86"/>
  </cols>
  <sheetData>
    <row r="1" spans="1:23" ht="15" x14ac:dyDescent="0.25">
      <c r="A1" s="56" t="s">
        <v>15</v>
      </c>
      <c r="B1" s="60" t="s">
        <v>14</v>
      </c>
      <c r="C1" s="58" t="s">
        <v>13</v>
      </c>
      <c r="D1" s="62" t="s">
        <v>0</v>
      </c>
      <c r="E1" s="52" t="s">
        <v>1</v>
      </c>
      <c r="F1" s="52" t="s">
        <v>2</v>
      </c>
      <c r="G1" s="52" t="s">
        <v>17</v>
      </c>
      <c r="H1" s="54" t="s">
        <v>18</v>
      </c>
      <c r="I1" s="1"/>
      <c r="J1" s="49" t="s">
        <v>16</v>
      </c>
      <c r="K1" s="50"/>
      <c r="L1" s="2">
        <v>35</v>
      </c>
      <c r="M1" s="1"/>
      <c r="N1" s="3"/>
      <c r="O1" s="71"/>
      <c r="P1" s="4"/>
      <c r="Q1" s="4"/>
      <c r="R1" s="4"/>
      <c r="S1" s="4"/>
      <c r="T1" s="4"/>
      <c r="U1" s="4"/>
      <c r="V1" s="4"/>
      <c r="W1" s="4"/>
    </row>
    <row r="2" spans="1:23" thickBot="1" x14ac:dyDescent="0.3">
      <c r="A2" s="57"/>
      <c r="B2" s="61"/>
      <c r="C2" s="59"/>
      <c r="D2" s="63"/>
      <c r="E2" s="53"/>
      <c r="F2" s="53"/>
      <c r="G2" s="53"/>
      <c r="H2" s="55"/>
      <c r="I2" s="1"/>
      <c r="J2" s="49"/>
      <c r="K2" s="51"/>
      <c r="L2" s="17"/>
      <c r="M2" s="1"/>
      <c r="N2" s="3"/>
      <c r="O2" s="71"/>
      <c r="P2" s="5"/>
      <c r="Q2" s="5"/>
      <c r="R2" s="5"/>
      <c r="S2" s="5"/>
      <c r="T2" s="5"/>
      <c r="U2" s="5"/>
      <c r="V2" s="5"/>
      <c r="W2" s="5"/>
    </row>
    <row r="3" spans="1:23" ht="15" customHeight="1" thickBot="1" x14ac:dyDescent="0.3">
      <c r="A3" s="30">
        <v>1</v>
      </c>
      <c r="B3" s="74">
        <v>1</v>
      </c>
      <c r="C3" s="75">
        <v>11.55</v>
      </c>
      <c r="D3" s="45">
        <f>(2*PI()/$L$1)</f>
        <v>0.17951958020513104</v>
      </c>
      <c r="E3" s="46">
        <f>COS(D3)</f>
        <v>0.98392958859862967</v>
      </c>
      <c r="F3" s="46">
        <f t="shared" ref="F3:F37" si="0">SIN(D3)</f>
        <v>0.17855689479863665</v>
      </c>
      <c r="G3" s="46">
        <f>C3*E3</f>
        <v>11.364386748314173</v>
      </c>
      <c r="H3" s="47">
        <f>C3*F3</f>
        <v>2.0623321349242536</v>
      </c>
      <c r="I3" s="1"/>
      <c r="J3" s="6"/>
      <c r="K3" s="7"/>
      <c r="L3" s="7"/>
      <c r="M3" s="66" t="s">
        <v>4</v>
      </c>
      <c r="N3" s="7" t="s">
        <v>5</v>
      </c>
      <c r="O3" s="67"/>
      <c r="P3" s="3"/>
      <c r="Q3" s="3"/>
      <c r="R3" s="3"/>
      <c r="S3" s="3"/>
      <c r="T3" s="3"/>
      <c r="U3" s="3"/>
      <c r="V3" s="3"/>
      <c r="W3" s="3"/>
    </row>
    <row r="4" spans="1:23" ht="15" customHeight="1" thickBot="1" x14ac:dyDescent="0.3">
      <c r="A4" s="31">
        <v>2</v>
      </c>
      <c r="B4" s="76">
        <v>14</v>
      </c>
      <c r="C4" s="77">
        <v>11.75</v>
      </c>
      <c r="D4" s="23">
        <f t="shared" ref="D4:D37" si="1">(2*PI()/$L$1)+D3</f>
        <v>0.35903916041026207</v>
      </c>
      <c r="E4" s="18">
        <f t="shared" ref="E4:E37" si="2">COS(D4)</f>
        <v>0.9362348706397372</v>
      </c>
      <c r="F4" s="18">
        <f t="shared" si="0"/>
        <v>0.35137482408134268</v>
      </c>
      <c r="G4" s="18">
        <f>C4*E4</f>
        <v>11.000759730016911</v>
      </c>
      <c r="H4" s="24">
        <f>C4*F4</f>
        <v>4.1286541829557768</v>
      </c>
      <c r="I4" s="1"/>
      <c r="J4" s="6" t="s">
        <v>3</v>
      </c>
      <c r="K4" s="11">
        <f>SUM(G3:G37)</f>
        <v>0.50122220733281786</v>
      </c>
      <c r="L4" s="11">
        <f>SUM(H3:H37)</f>
        <v>-0.31422920896252515</v>
      </c>
      <c r="M4" s="11">
        <f>L4/K7</f>
        <v>-0.53117185395921818</v>
      </c>
      <c r="N4" s="11">
        <f>K4/K7</f>
        <v>0.84726410378436723</v>
      </c>
      <c r="O4" s="67"/>
      <c r="P4" s="3"/>
      <c r="Q4" s="3"/>
      <c r="R4" s="3"/>
      <c r="S4" s="3"/>
      <c r="T4" s="3"/>
      <c r="U4" s="3"/>
      <c r="V4" s="3"/>
      <c r="W4" s="3"/>
    </row>
    <row r="5" spans="1:23" ht="15" customHeight="1" thickBot="1" x14ac:dyDescent="0.3">
      <c r="A5" s="31">
        <v>3</v>
      </c>
      <c r="B5" s="76">
        <v>3</v>
      </c>
      <c r="C5" s="77">
        <v>11.85</v>
      </c>
      <c r="D5" s="23">
        <f t="shared" si="1"/>
        <v>0.53855874061539311</v>
      </c>
      <c r="E5" s="18">
        <f t="shared" si="2"/>
        <v>0.8584487936018661</v>
      </c>
      <c r="F5" s="18">
        <f t="shared" si="0"/>
        <v>0.51289927740590613</v>
      </c>
      <c r="G5" s="18">
        <f>C5*E5</f>
        <v>10.172618204182113</v>
      </c>
      <c r="H5" s="24">
        <f>C5*F5</f>
        <v>6.077856437259987</v>
      </c>
      <c r="I5" s="1"/>
      <c r="J5" s="6"/>
      <c r="K5" s="11">
        <f>POWER(K4,2)</f>
        <v>0.25122370112358228</v>
      </c>
      <c r="L5" s="11">
        <f>POWER(L4,2)</f>
        <v>9.8739995765214292E-2</v>
      </c>
      <c r="M5" s="11">
        <f>ASIN(M4)</f>
        <v>-0.55998307016935589</v>
      </c>
      <c r="N5" s="11">
        <f>ACOS(N4)</f>
        <v>0.55998307016935578</v>
      </c>
      <c r="O5" s="67"/>
      <c r="P5" s="3"/>
      <c r="Q5" s="3"/>
      <c r="R5" s="3"/>
      <c r="S5" s="3"/>
      <c r="T5" s="3"/>
      <c r="U5" s="3"/>
      <c r="V5" s="3"/>
      <c r="W5" s="3"/>
    </row>
    <row r="6" spans="1:23" ht="15" customHeight="1" thickBot="1" x14ac:dyDescent="0.3">
      <c r="A6" s="31">
        <v>4</v>
      </c>
      <c r="B6" s="76">
        <v>12</v>
      </c>
      <c r="C6" s="77">
        <v>11.9</v>
      </c>
      <c r="D6" s="23">
        <f t="shared" si="1"/>
        <v>0.71807832082052414</v>
      </c>
      <c r="E6" s="18">
        <f t="shared" si="2"/>
        <v>0.75307146600361097</v>
      </c>
      <c r="F6" s="18">
        <f t="shared" si="0"/>
        <v>0.65793872593971259</v>
      </c>
      <c r="G6" s="18">
        <f>C6*E6</f>
        <v>8.9615504454429704</v>
      </c>
      <c r="H6" s="24">
        <f>C6*F6</f>
        <v>7.82947083868258</v>
      </c>
      <c r="I6" s="1"/>
      <c r="J6" s="6"/>
      <c r="K6" s="7"/>
      <c r="L6" s="7"/>
      <c r="M6" s="66" t="s">
        <v>6</v>
      </c>
      <c r="N6" s="11">
        <f>ACOS(N4)*180/PI()</f>
        <v>32.084666519482319</v>
      </c>
      <c r="O6" s="67"/>
      <c r="P6" s="3"/>
      <c r="Q6" s="3"/>
      <c r="R6" s="3"/>
      <c r="S6" s="3"/>
      <c r="T6" s="3"/>
      <c r="U6" s="3"/>
      <c r="V6" s="3"/>
      <c r="W6" s="3"/>
    </row>
    <row r="7" spans="1:23" ht="15" customHeight="1" thickBot="1" x14ac:dyDescent="0.3">
      <c r="A7" s="31">
        <v>5</v>
      </c>
      <c r="B7" s="76">
        <v>23</v>
      </c>
      <c r="C7" s="77">
        <v>11.9</v>
      </c>
      <c r="D7" s="23">
        <f t="shared" si="1"/>
        <v>0.89759790102565518</v>
      </c>
      <c r="E7" s="18">
        <f t="shared" si="2"/>
        <v>0.62348980185873359</v>
      </c>
      <c r="F7" s="18">
        <f t="shared" si="0"/>
        <v>0.7818314824680298</v>
      </c>
      <c r="G7" s="18">
        <f>C7*E7</f>
        <v>7.4195286421189302</v>
      </c>
      <c r="H7" s="24">
        <f>C7*F7</f>
        <v>9.3037946413695547</v>
      </c>
      <c r="I7" s="1"/>
      <c r="J7" s="10" t="s">
        <v>7</v>
      </c>
      <c r="K7" s="109">
        <f>SQRT(K5+L5)</f>
        <v>0.59157729578542528</v>
      </c>
      <c r="L7" s="12" t="s">
        <v>8</v>
      </c>
      <c r="M7" s="43" t="s">
        <v>9</v>
      </c>
      <c r="N7" s="11">
        <f>IF(M4&gt;0,N6,360-(N6))</f>
        <v>327.91533348051769</v>
      </c>
      <c r="O7" s="72" t="s">
        <v>10</v>
      </c>
      <c r="P7" s="3"/>
      <c r="Q7" s="3"/>
      <c r="R7" s="3"/>
      <c r="S7" s="3"/>
      <c r="T7" s="3"/>
      <c r="U7" s="3"/>
      <c r="V7" s="3"/>
      <c r="W7" s="3"/>
    </row>
    <row r="8" spans="1:23" ht="15" customHeight="1" thickBot="1" x14ac:dyDescent="0.3">
      <c r="A8" s="31">
        <v>6</v>
      </c>
      <c r="B8" s="76">
        <v>34</v>
      </c>
      <c r="C8" s="77">
        <v>11.9</v>
      </c>
      <c r="D8" s="23">
        <f t="shared" si="1"/>
        <v>1.0771174812307862</v>
      </c>
      <c r="E8" s="18">
        <f t="shared" si="2"/>
        <v>0.47386866247299869</v>
      </c>
      <c r="F8" s="18">
        <f t="shared" si="0"/>
        <v>0.880595531856738</v>
      </c>
      <c r="G8" s="18">
        <f>C8*E8</f>
        <v>5.6390370834286845</v>
      </c>
      <c r="H8" s="24">
        <f>C8*F8</f>
        <v>10.479086829095182</v>
      </c>
      <c r="I8" s="13"/>
      <c r="J8" s="10" t="s">
        <v>11</v>
      </c>
      <c r="K8" s="40">
        <v>0</v>
      </c>
      <c r="L8" s="12" t="s">
        <v>8</v>
      </c>
      <c r="M8" s="41"/>
      <c r="N8" s="1"/>
      <c r="O8" s="68"/>
      <c r="P8" s="4"/>
      <c r="Q8" s="3"/>
      <c r="R8" s="3"/>
      <c r="S8" s="3"/>
      <c r="T8" s="3"/>
      <c r="U8" s="3"/>
      <c r="V8" s="3"/>
      <c r="W8" s="3"/>
    </row>
    <row r="9" spans="1:23" ht="15" customHeight="1" x14ac:dyDescent="0.25">
      <c r="A9" s="31">
        <v>7</v>
      </c>
      <c r="B9" s="76">
        <v>9</v>
      </c>
      <c r="C9" s="77">
        <v>12</v>
      </c>
      <c r="D9" s="23">
        <f t="shared" si="1"/>
        <v>1.2566370614359172</v>
      </c>
      <c r="E9" s="18">
        <f>COS(D9)</f>
        <v>0.30901699437494745</v>
      </c>
      <c r="F9" s="18">
        <f t="shared" si="0"/>
        <v>0.95105651629515353</v>
      </c>
      <c r="G9" s="18">
        <f>C9*E9</f>
        <v>3.7082039324993694</v>
      </c>
      <c r="H9" s="24">
        <f>C9*F9</f>
        <v>11.412678195541842</v>
      </c>
      <c r="I9" s="13"/>
      <c r="J9" s="41"/>
      <c r="K9" s="1"/>
      <c r="L9" s="42"/>
      <c r="M9" s="41"/>
      <c r="N9" s="1"/>
      <c r="O9" s="68"/>
      <c r="P9" s="4"/>
      <c r="Q9" s="3"/>
      <c r="R9" s="3"/>
      <c r="S9" s="3"/>
      <c r="T9" s="3"/>
      <c r="U9" s="3"/>
      <c r="V9" s="3"/>
      <c r="W9" s="3"/>
    </row>
    <row r="10" spans="1:23" ht="15" customHeight="1" x14ac:dyDescent="0.25">
      <c r="A10" s="31">
        <v>8</v>
      </c>
      <c r="B10" s="76">
        <v>25</v>
      </c>
      <c r="C10" s="77">
        <v>12</v>
      </c>
      <c r="D10" s="23">
        <f t="shared" si="1"/>
        <v>1.4361566416410483</v>
      </c>
      <c r="E10" s="18">
        <f t="shared" si="2"/>
        <v>0.13423326581765554</v>
      </c>
      <c r="F10" s="18">
        <f t="shared" si="0"/>
        <v>0.9909497617679347</v>
      </c>
      <c r="G10" s="18">
        <f>C10*E10</f>
        <v>1.6107991898118665</v>
      </c>
      <c r="H10" s="24">
        <f>C10*F10</f>
        <v>11.891397141215217</v>
      </c>
      <c r="Q10" s="3"/>
      <c r="R10" s="3"/>
      <c r="S10" s="3"/>
      <c r="T10" s="3"/>
      <c r="U10" s="3"/>
      <c r="V10" s="3"/>
      <c r="W10" s="3"/>
    </row>
    <row r="11" spans="1:23" ht="15" customHeight="1" thickBot="1" x14ac:dyDescent="0.3">
      <c r="A11" s="31">
        <v>9</v>
      </c>
      <c r="B11" s="76">
        <v>17</v>
      </c>
      <c r="C11" s="78">
        <v>12.1</v>
      </c>
      <c r="D11" s="23">
        <f t="shared" si="1"/>
        <v>1.6156762218461793</v>
      </c>
      <c r="E11" s="18">
        <f t="shared" si="2"/>
        <v>-4.4864830350514862E-2</v>
      </c>
      <c r="F11" s="18">
        <f t="shared" si="0"/>
        <v>0.9989930665413147</v>
      </c>
      <c r="G11" s="18">
        <f>C11*E11</f>
        <v>-0.54286444724122984</v>
      </c>
      <c r="H11" s="24">
        <f>C11*F11</f>
        <v>12.087816105149907</v>
      </c>
      <c r="Q11" s="3"/>
      <c r="R11" s="3"/>
      <c r="S11" s="3"/>
      <c r="T11" s="3"/>
      <c r="U11" s="3"/>
      <c r="V11" s="3"/>
      <c r="W11" s="3"/>
    </row>
    <row r="12" spans="1:23" ht="15" customHeight="1" x14ac:dyDescent="0.25">
      <c r="A12" s="31">
        <v>10</v>
      </c>
      <c r="B12" s="76">
        <v>30</v>
      </c>
      <c r="C12" s="75">
        <v>12.1</v>
      </c>
      <c r="D12" s="23">
        <f t="shared" si="1"/>
        <v>1.7951958020513104</v>
      </c>
      <c r="E12" s="18">
        <f t="shared" si="2"/>
        <v>-0.22252093395631434</v>
      </c>
      <c r="F12" s="18">
        <f t="shared" si="0"/>
        <v>0.97492791218182362</v>
      </c>
      <c r="G12" s="18">
        <f>C12*E12</f>
        <v>-2.6925033008714032</v>
      </c>
      <c r="H12" s="24">
        <f>C12*F12</f>
        <v>11.796627737400065</v>
      </c>
      <c r="Q12" s="3"/>
      <c r="R12" s="3"/>
      <c r="S12" s="3"/>
      <c r="T12" s="3"/>
      <c r="U12" s="3"/>
      <c r="V12" s="3"/>
      <c r="W12" s="3"/>
    </row>
    <row r="13" spans="1:23" ht="15" customHeight="1" x14ac:dyDescent="0.25">
      <c r="A13" s="31">
        <v>11</v>
      </c>
      <c r="B13" s="76">
        <v>11</v>
      </c>
      <c r="C13" s="79">
        <v>12.25</v>
      </c>
      <c r="D13" s="23">
        <f t="shared" si="1"/>
        <v>1.9747153822564414</v>
      </c>
      <c r="E13" s="18">
        <f t="shared" si="2"/>
        <v>-0.39302503165392355</v>
      </c>
      <c r="F13" s="18">
        <f t="shared" si="0"/>
        <v>0.91952777255145068</v>
      </c>
      <c r="G13" s="18">
        <f>C13*E13</f>
        <v>-4.8145566377605631</v>
      </c>
      <c r="H13" s="24">
        <f>C13*F13</f>
        <v>11.264215213755271</v>
      </c>
      <c r="I13" s="1"/>
      <c r="J13" s="8"/>
      <c r="K13" s="9"/>
      <c r="L13" s="8"/>
      <c r="M13" s="1"/>
      <c r="N13" s="3"/>
      <c r="O13" s="67"/>
      <c r="P13" s="3"/>
      <c r="Q13" s="3"/>
      <c r="R13" s="3"/>
      <c r="S13" s="3"/>
      <c r="T13" s="3"/>
      <c r="U13" s="3"/>
      <c r="V13" s="3"/>
      <c r="W13" s="3"/>
    </row>
    <row r="14" spans="1:23" ht="15" customHeight="1" x14ac:dyDescent="0.25">
      <c r="A14" s="31">
        <v>12</v>
      </c>
      <c r="B14" s="76">
        <v>6</v>
      </c>
      <c r="C14" s="79">
        <v>12.3</v>
      </c>
      <c r="D14" s="23">
        <f t="shared" si="1"/>
        <v>2.1542349624615724</v>
      </c>
      <c r="E14" s="18">
        <f t="shared" si="2"/>
        <v>-0.55089698145210242</v>
      </c>
      <c r="F14" s="18">
        <f t="shared" si="0"/>
        <v>0.83457325372130264</v>
      </c>
      <c r="G14" s="18">
        <f>C14*E14</f>
        <v>-6.7760328718608598</v>
      </c>
      <c r="H14" s="24">
        <f>C14*F14</f>
        <v>10.265251020772023</v>
      </c>
      <c r="I14" s="1"/>
      <c r="J14" s="8"/>
      <c r="K14" s="9"/>
      <c r="L14" s="8"/>
      <c r="M14" s="1"/>
      <c r="N14" s="3"/>
      <c r="O14" s="67"/>
      <c r="P14" s="3"/>
      <c r="Q14" s="3"/>
      <c r="R14" s="3"/>
      <c r="S14" s="3"/>
      <c r="T14" s="3"/>
      <c r="U14" s="3"/>
      <c r="V14" s="3"/>
      <c r="W14" s="3"/>
    </row>
    <row r="15" spans="1:23" ht="15" customHeight="1" x14ac:dyDescent="0.25">
      <c r="A15" s="31">
        <v>13</v>
      </c>
      <c r="B15" s="76">
        <v>10</v>
      </c>
      <c r="C15" s="79">
        <v>12.35</v>
      </c>
      <c r="D15" s="23">
        <f t="shared" si="1"/>
        <v>2.3337545426667035</v>
      </c>
      <c r="E15" s="18">
        <f t="shared" si="2"/>
        <v>-0.69106264898686465</v>
      </c>
      <c r="F15" s="18">
        <f t="shared" si="0"/>
        <v>0.72279486382739155</v>
      </c>
      <c r="G15" s="18">
        <f>C15*E15</f>
        <v>-8.5346237149877773</v>
      </c>
      <c r="H15" s="24">
        <f>C15*F15</f>
        <v>8.9265165682682852</v>
      </c>
      <c r="I15" s="1"/>
      <c r="J15" s="8"/>
      <c r="K15" s="9"/>
      <c r="L15" s="8"/>
      <c r="M15" s="1"/>
      <c r="N15" s="3"/>
      <c r="O15" s="67"/>
      <c r="P15" s="3"/>
      <c r="Q15" s="3"/>
      <c r="R15" s="3"/>
      <c r="S15" s="3"/>
      <c r="T15" s="3"/>
      <c r="U15" s="3"/>
      <c r="V15" s="3"/>
      <c r="W15" s="3"/>
    </row>
    <row r="16" spans="1:23" ht="15" customHeight="1" x14ac:dyDescent="0.25">
      <c r="A16" s="31">
        <v>14</v>
      </c>
      <c r="B16" s="76">
        <v>29</v>
      </c>
      <c r="C16" s="79">
        <v>12.35</v>
      </c>
      <c r="D16" s="23">
        <f t="shared" si="1"/>
        <v>2.5132741228718345</v>
      </c>
      <c r="E16" s="18">
        <f t="shared" si="2"/>
        <v>-0.80901699437494734</v>
      </c>
      <c r="F16" s="18">
        <f t="shared" si="0"/>
        <v>0.58778525229247325</v>
      </c>
      <c r="G16" s="18">
        <f>C16*E16</f>
        <v>-9.9913598805305988</v>
      </c>
      <c r="H16" s="24">
        <f>C16*F16</f>
        <v>7.2591478658120447</v>
      </c>
      <c r="I16" s="3"/>
      <c r="J16" s="8"/>
      <c r="K16" s="9"/>
      <c r="L16" s="8"/>
      <c r="M16" s="1"/>
      <c r="N16" s="3"/>
      <c r="O16" s="67"/>
      <c r="P16" s="3"/>
      <c r="Q16" s="3"/>
      <c r="R16" s="3"/>
      <c r="S16" s="3"/>
      <c r="T16" s="3"/>
      <c r="U16" s="3"/>
      <c r="V16" s="3"/>
      <c r="W16" s="3"/>
    </row>
    <row r="17" spans="1:23" ht="15" customHeight="1" thickBot="1" x14ac:dyDescent="0.3">
      <c r="A17" s="31">
        <v>15</v>
      </c>
      <c r="B17" s="76">
        <v>19</v>
      </c>
      <c r="C17" s="79">
        <v>12.4</v>
      </c>
      <c r="D17" s="23">
        <f t="shared" si="1"/>
        <v>2.6927937030769655</v>
      </c>
      <c r="E17" s="18">
        <f t="shared" si="2"/>
        <v>-0.90096886790241903</v>
      </c>
      <c r="F17" s="18">
        <f t="shared" si="0"/>
        <v>0.43388373911755823</v>
      </c>
      <c r="G17" s="18">
        <f>C17*E17</f>
        <v>-11.172013961989997</v>
      </c>
      <c r="H17" s="24">
        <f>C17*F17</f>
        <v>5.3801583650577225</v>
      </c>
      <c r="I17" s="3"/>
      <c r="J17" s="8"/>
      <c r="K17" s="9"/>
      <c r="L17" s="8"/>
      <c r="M17" s="1"/>
      <c r="N17" s="3"/>
      <c r="O17" s="67"/>
      <c r="P17" s="3"/>
      <c r="Q17" s="3"/>
      <c r="R17" s="3"/>
      <c r="S17" s="3"/>
      <c r="T17" s="3"/>
      <c r="U17" s="3"/>
      <c r="V17" s="3"/>
      <c r="W17" s="3"/>
    </row>
    <row r="18" spans="1:23" ht="15" customHeight="1" thickBot="1" x14ac:dyDescent="0.3">
      <c r="A18" s="31">
        <v>16</v>
      </c>
      <c r="B18" s="76">
        <v>4</v>
      </c>
      <c r="C18" s="76">
        <v>12.5</v>
      </c>
      <c r="D18" s="23">
        <f t="shared" si="1"/>
        <v>2.8723132832820966</v>
      </c>
      <c r="E18" s="18">
        <f t="shared" si="2"/>
        <v>-0.96396286069585324</v>
      </c>
      <c r="F18" s="18">
        <f t="shared" si="0"/>
        <v>0.26603684556667523</v>
      </c>
      <c r="G18" s="18">
        <f>C18*E18</f>
        <v>-12.049535758698166</v>
      </c>
      <c r="H18" s="24">
        <f>C18*F18</f>
        <v>3.3254605695834405</v>
      </c>
      <c r="I18" s="3"/>
      <c r="J18" s="14" t="s">
        <v>12</v>
      </c>
      <c r="K18" s="9"/>
      <c r="L18" s="8"/>
      <c r="M18" s="1"/>
      <c r="N18" s="3"/>
      <c r="O18" s="67"/>
      <c r="P18" s="3"/>
      <c r="Q18" s="3"/>
      <c r="R18" s="73"/>
      <c r="S18" s="3"/>
      <c r="T18" s="3"/>
      <c r="U18" s="3"/>
      <c r="V18" s="3"/>
      <c r="W18" s="3"/>
    </row>
    <row r="19" spans="1:23" ht="15" customHeight="1" thickBot="1" x14ac:dyDescent="0.3">
      <c r="A19" s="31">
        <v>17</v>
      </c>
      <c r="B19" s="76">
        <v>21</v>
      </c>
      <c r="C19" s="76">
        <v>12.7</v>
      </c>
      <c r="D19" s="23">
        <f t="shared" si="1"/>
        <v>3.0518328634872276</v>
      </c>
      <c r="E19" s="18">
        <f t="shared" si="2"/>
        <v>-0.99597429399523907</v>
      </c>
      <c r="F19" s="18">
        <f t="shared" si="0"/>
        <v>8.963930890343362E-2</v>
      </c>
      <c r="G19" s="18">
        <f>C19*E19</f>
        <v>-12.648873533739536</v>
      </c>
      <c r="H19" s="24">
        <f>C19*F19</f>
        <v>1.138419223073607</v>
      </c>
      <c r="I19" s="3"/>
      <c r="J19" s="15" t="s">
        <v>24</v>
      </c>
      <c r="K19" s="9"/>
      <c r="L19" s="8"/>
      <c r="M19" s="1"/>
      <c r="N19" s="3"/>
      <c r="O19" s="67"/>
      <c r="P19" s="3"/>
      <c r="Q19" s="3"/>
      <c r="R19" s="3"/>
      <c r="S19" s="3"/>
      <c r="T19" s="3"/>
      <c r="U19" s="3"/>
      <c r="V19" s="3"/>
      <c r="W19" s="3"/>
    </row>
    <row r="20" spans="1:23" ht="15" customHeight="1" thickBot="1" x14ac:dyDescent="0.3">
      <c r="A20" s="31">
        <v>18</v>
      </c>
      <c r="B20" s="81">
        <v>18</v>
      </c>
      <c r="C20" s="83">
        <v>12.1</v>
      </c>
      <c r="D20" s="23">
        <f t="shared" si="1"/>
        <v>3.2313524436923586</v>
      </c>
      <c r="E20" s="18">
        <f t="shared" si="2"/>
        <v>-0.99597429399523907</v>
      </c>
      <c r="F20" s="18">
        <f t="shared" si="0"/>
        <v>-8.9639308903433371E-2</v>
      </c>
      <c r="G20" s="18">
        <f>C20*E20</f>
        <v>-12.051288957342392</v>
      </c>
      <c r="H20" s="24">
        <f>C20*F20</f>
        <v>-1.0846356377315438</v>
      </c>
      <c r="I20" s="3"/>
      <c r="J20" s="40" t="s">
        <v>23</v>
      </c>
      <c r="K20" s="9"/>
      <c r="L20" s="8"/>
      <c r="M20" s="1"/>
      <c r="N20" s="3"/>
      <c r="O20" s="67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1">
        <v>19</v>
      </c>
      <c r="B21" s="81">
        <v>15</v>
      </c>
      <c r="C21" s="84">
        <v>11.6</v>
      </c>
      <c r="D21" s="23">
        <f t="shared" si="1"/>
        <v>3.4108720238974897</v>
      </c>
      <c r="E21" s="18">
        <f t="shared" si="2"/>
        <v>-0.96396286069585335</v>
      </c>
      <c r="F21" s="18">
        <f t="shared" si="0"/>
        <v>-0.26603684556667501</v>
      </c>
      <c r="G21" s="18">
        <f>C21*E21</f>
        <v>-11.181969184071898</v>
      </c>
      <c r="H21" s="24">
        <f>C21*F21</f>
        <v>-3.0860274085734298</v>
      </c>
      <c r="I21" s="3"/>
      <c r="J21" s="8"/>
      <c r="K21" s="9"/>
      <c r="L21" s="8"/>
      <c r="M21" s="1"/>
      <c r="N21" s="3"/>
      <c r="O21" s="67"/>
      <c r="P21" s="3"/>
      <c r="Q21" s="3"/>
      <c r="R21" s="3"/>
      <c r="S21" s="3"/>
      <c r="T21" s="3"/>
      <c r="U21" s="3"/>
      <c r="V21" s="3"/>
      <c r="W21" s="3"/>
    </row>
    <row r="22" spans="1:23" ht="15" customHeight="1" x14ac:dyDescent="0.25">
      <c r="A22" s="31">
        <v>20</v>
      </c>
      <c r="B22" s="81">
        <v>2</v>
      </c>
      <c r="C22" s="84">
        <v>11.8</v>
      </c>
      <c r="D22" s="25">
        <f t="shared" si="1"/>
        <v>3.5903916041026207</v>
      </c>
      <c r="E22" s="19">
        <f t="shared" si="2"/>
        <v>-0.90096886790241915</v>
      </c>
      <c r="F22" s="19">
        <f t="shared" si="0"/>
        <v>-0.43388373911755801</v>
      </c>
      <c r="G22" s="19">
        <f>C22*E22</f>
        <v>-10.631432641248546</v>
      </c>
      <c r="H22" s="26">
        <f>C22*F22</f>
        <v>-5.1198281215871848</v>
      </c>
      <c r="I22" s="3"/>
      <c r="J22" s="8"/>
      <c r="K22" s="9"/>
      <c r="L22" s="8"/>
      <c r="M22" s="1"/>
      <c r="N22" s="3"/>
      <c r="O22" s="67"/>
      <c r="P22" s="3"/>
      <c r="Q22" s="3"/>
      <c r="R22" s="3"/>
      <c r="S22" s="3"/>
      <c r="T22" s="3"/>
      <c r="U22" s="3"/>
      <c r="V22" s="3"/>
      <c r="W22" s="3"/>
    </row>
    <row r="23" spans="1:23" ht="15" customHeight="1" x14ac:dyDescent="0.25">
      <c r="A23" s="31">
        <v>21</v>
      </c>
      <c r="B23" s="81">
        <v>7</v>
      </c>
      <c r="C23" s="84">
        <v>11.9</v>
      </c>
      <c r="D23" s="25">
        <f t="shared" si="1"/>
        <v>3.7699111843077517</v>
      </c>
      <c r="E23" s="19">
        <f t="shared" si="2"/>
        <v>-0.80901699437494756</v>
      </c>
      <c r="F23" s="19">
        <f t="shared" si="0"/>
        <v>-0.58778525229247303</v>
      </c>
      <c r="G23" s="19">
        <f>C23*E23</f>
        <v>-9.6273022330618758</v>
      </c>
      <c r="H23" s="26">
        <f>C23*F23</f>
        <v>-6.9946445022804289</v>
      </c>
      <c r="I23" s="3"/>
    </row>
    <row r="24" spans="1:23" ht="15" customHeight="1" x14ac:dyDescent="0.25">
      <c r="A24" s="31">
        <v>22</v>
      </c>
      <c r="B24" s="81">
        <v>20</v>
      </c>
      <c r="C24" s="84">
        <v>11.9</v>
      </c>
      <c r="D24" s="25">
        <f t="shared" si="1"/>
        <v>3.9494307645128828</v>
      </c>
      <c r="E24" s="19">
        <f t="shared" si="2"/>
        <v>-0.69106264898686476</v>
      </c>
      <c r="F24" s="19">
        <f t="shared" si="0"/>
        <v>-0.72279486382739144</v>
      </c>
      <c r="G24" s="19">
        <f>C24*E24</f>
        <v>-8.2236455229436913</v>
      </c>
      <c r="H24" s="26">
        <f>C24*F24</f>
        <v>-8.6012588795459592</v>
      </c>
      <c r="I24" s="3"/>
    </row>
    <row r="25" spans="1:23" ht="15" customHeight="1" x14ac:dyDescent="0.25">
      <c r="A25" s="31">
        <v>23</v>
      </c>
      <c r="B25" s="81">
        <v>32</v>
      </c>
      <c r="C25" s="84">
        <v>11.9</v>
      </c>
      <c r="D25" s="25">
        <f t="shared" si="1"/>
        <v>4.1289503447180138</v>
      </c>
      <c r="E25" s="19">
        <f t="shared" si="2"/>
        <v>-0.55089698145210264</v>
      </c>
      <c r="F25" s="19">
        <f t="shared" si="0"/>
        <v>-0.83457325372130253</v>
      </c>
      <c r="G25" s="19">
        <f>C25*E25</f>
        <v>-6.5556740792800214</v>
      </c>
      <c r="H25" s="26">
        <f>C25*F25</f>
        <v>-9.9314217192835006</v>
      </c>
      <c r="I25" s="3"/>
    </row>
    <row r="26" spans="1:23" ht="15" customHeight="1" x14ac:dyDescent="0.25">
      <c r="A26" s="31">
        <v>24</v>
      </c>
      <c r="B26" s="81">
        <v>8</v>
      </c>
      <c r="C26" s="84">
        <v>12</v>
      </c>
      <c r="D26" s="25">
        <f t="shared" si="1"/>
        <v>4.3084699249231448</v>
      </c>
      <c r="E26" s="19">
        <f t="shared" si="2"/>
        <v>-0.39302503165392377</v>
      </c>
      <c r="F26" s="19">
        <f t="shared" si="0"/>
        <v>-0.91952777255145057</v>
      </c>
      <c r="G26" s="19">
        <f>C26*E26</f>
        <v>-4.7163003798470857</v>
      </c>
      <c r="H26" s="26">
        <f>C26*F26</f>
        <v>-11.034333270617406</v>
      </c>
      <c r="I26" s="1"/>
      <c r="K26" s="64"/>
      <c r="L26" s="65"/>
      <c r="M26" s="70"/>
    </row>
    <row r="27" spans="1:23" ht="15" customHeight="1" x14ac:dyDescent="0.25">
      <c r="A27" s="31">
        <v>25</v>
      </c>
      <c r="B27" s="81">
        <v>24</v>
      </c>
      <c r="C27" s="84">
        <v>12</v>
      </c>
      <c r="D27" s="25">
        <f t="shared" si="1"/>
        <v>4.4879895051282759</v>
      </c>
      <c r="E27" s="19">
        <f t="shared" si="2"/>
        <v>-0.22252093395631459</v>
      </c>
      <c r="F27" s="19">
        <f t="shared" si="0"/>
        <v>-0.97492791218182362</v>
      </c>
      <c r="G27" s="19">
        <f>C27*E27</f>
        <v>-2.6702512074757752</v>
      </c>
      <c r="H27" s="26">
        <f>C27*F27</f>
        <v>-11.699134946181884</v>
      </c>
      <c r="I27" s="1"/>
      <c r="K27" s="64"/>
      <c r="L27" s="65"/>
      <c r="M27" s="70"/>
    </row>
    <row r="28" spans="1:23" ht="15" customHeight="1" x14ac:dyDescent="0.25">
      <c r="A28" s="31">
        <v>26</v>
      </c>
      <c r="B28" s="81">
        <v>28</v>
      </c>
      <c r="C28" s="84">
        <v>12.05</v>
      </c>
      <c r="D28" s="25">
        <f t="shared" si="1"/>
        <v>4.6675090853334069</v>
      </c>
      <c r="E28" s="19">
        <f t="shared" si="2"/>
        <v>-4.4864830350515104E-2</v>
      </c>
      <c r="F28" s="19">
        <f t="shared" si="0"/>
        <v>-0.99899306654131459</v>
      </c>
      <c r="G28" s="19">
        <f>C28*E28</f>
        <v>-0.54062120572370709</v>
      </c>
      <c r="H28" s="26">
        <f>C28*F28</f>
        <v>-12.037866451822842</v>
      </c>
      <c r="I28" s="1"/>
      <c r="K28" s="86"/>
      <c r="L28" s="65"/>
      <c r="M28" s="87"/>
      <c r="N28" s="86"/>
      <c r="O28" s="88"/>
      <c r="P28" s="86"/>
      <c r="Q28" s="86"/>
    </row>
    <row r="29" spans="1:23" ht="15" customHeight="1" x14ac:dyDescent="0.25">
      <c r="A29" s="31">
        <v>27</v>
      </c>
      <c r="B29" s="81">
        <v>16</v>
      </c>
      <c r="C29" s="82">
        <v>12.15</v>
      </c>
      <c r="D29" s="25">
        <f t="shared" si="1"/>
        <v>4.847028665538538</v>
      </c>
      <c r="E29" s="19">
        <f t="shared" si="2"/>
        <v>0.1342332658176553</v>
      </c>
      <c r="F29" s="19">
        <f t="shared" si="0"/>
        <v>-0.99094976176793481</v>
      </c>
      <c r="G29" s="19">
        <f>C29*E29</f>
        <v>1.6309341796845118</v>
      </c>
      <c r="H29" s="26">
        <f>C29*F29</f>
        <v>-12.040039605480409</v>
      </c>
      <c r="I29" s="1"/>
      <c r="K29" s="86"/>
      <c r="L29" s="65"/>
      <c r="M29" s="87"/>
      <c r="N29" s="86"/>
      <c r="O29" s="88"/>
      <c r="P29" s="86"/>
      <c r="Q29" s="86"/>
    </row>
    <row r="30" spans="1:23" ht="15" customHeight="1" x14ac:dyDescent="0.25">
      <c r="A30" s="31">
        <v>28</v>
      </c>
      <c r="B30" s="81">
        <v>27</v>
      </c>
      <c r="C30" s="82">
        <v>12.25</v>
      </c>
      <c r="D30" s="25">
        <f t="shared" si="1"/>
        <v>5.026548245743669</v>
      </c>
      <c r="E30" s="19">
        <f t="shared" si="2"/>
        <v>0.30901699437494723</v>
      </c>
      <c r="F30" s="19">
        <f t="shared" si="0"/>
        <v>-0.95105651629515364</v>
      </c>
      <c r="G30" s="19">
        <f>C30*E30</f>
        <v>3.7854581810931034</v>
      </c>
      <c r="H30" s="26">
        <f>C30*F30</f>
        <v>-11.650442324615632</v>
      </c>
      <c r="I30" s="1"/>
      <c r="K30" s="86"/>
      <c r="L30" s="89"/>
      <c r="M30" s="85"/>
      <c r="N30" s="86"/>
      <c r="O30" s="85"/>
      <c r="P30" s="86"/>
      <c r="Q30" s="86"/>
    </row>
    <row r="31" spans="1:23" ht="15" customHeight="1" x14ac:dyDescent="0.25">
      <c r="A31" s="31">
        <v>29</v>
      </c>
      <c r="B31" s="81">
        <v>22</v>
      </c>
      <c r="C31" s="82">
        <v>12.3</v>
      </c>
      <c r="D31" s="25">
        <f t="shared" si="1"/>
        <v>5.2060678259488</v>
      </c>
      <c r="E31" s="19">
        <f t="shared" si="2"/>
        <v>0.47386866247299847</v>
      </c>
      <c r="F31" s="19">
        <f t="shared" si="0"/>
        <v>-0.88059553185673811</v>
      </c>
      <c r="G31" s="19">
        <f>C31*E31</f>
        <v>5.8285845484178811</v>
      </c>
      <c r="H31" s="26">
        <f>C31*F31</f>
        <v>-10.831325041837879</v>
      </c>
      <c r="I31" s="1"/>
      <c r="K31" s="86"/>
      <c r="L31" s="89"/>
      <c r="M31" s="85"/>
      <c r="N31" s="86"/>
      <c r="O31" s="85"/>
      <c r="P31" s="86"/>
      <c r="Q31" s="86"/>
    </row>
    <row r="32" spans="1:23" ht="15" customHeight="1" x14ac:dyDescent="0.25">
      <c r="A32" s="31">
        <v>30</v>
      </c>
      <c r="B32" s="81">
        <v>22</v>
      </c>
      <c r="C32" s="82">
        <v>12.3</v>
      </c>
      <c r="D32" s="25">
        <f t="shared" si="1"/>
        <v>5.3855874061539311</v>
      </c>
      <c r="E32" s="19">
        <f t="shared" si="2"/>
        <v>0.62348980185873337</v>
      </c>
      <c r="F32" s="19">
        <f t="shared" si="0"/>
        <v>-0.78183148246802991</v>
      </c>
      <c r="G32" s="19">
        <f>C32*E32</f>
        <v>7.6689245628624212</v>
      </c>
      <c r="H32" s="26">
        <f>C32*F32</f>
        <v>-9.6165272343567683</v>
      </c>
      <c r="I32" s="1"/>
      <c r="K32" s="86"/>
      <c r="L32" s="89"/>
      <c r="M32" s="85"/>
      <c r="N32" s="86"/>
      <c r="O32" s="85"/>
      <c r="P32" s="86"/>
      <c r="Q32" s="86"/>
    </row>
    <row r="33" spans="1:17" ht="15" customHeight="1" x14ac:dyDescent="0.25">
      <c r="A33" s="31">
        <v>31</v>
      </c>
      <c r="B33" s="81">
        <v>35</v>
      </c>
      <c r="C33" s="82">
        <v>12.35</v>
      </c>
      <c r="D33" s="25">
        <f t="shared" si="1"/>
        <v>5.5651069863590621</v>
      </c>
      <c r="E33" s="19">
        <f t="shared" si="2"/>
        <v>0.75307146600361075</v>
      </c>
      <c r="F33" s="19">
        <f t="shared" si="0"/>
        <v>-0.65793872593971281</v>
      </c>
      <c r="G33" s="19">
        <f>C33*E33</f>
        <v>9.3004326051445929</v>
      </c>
      <c r="H33" s="26">
        <f>C33*F33</f>
        <v>-8.1255432653554536</v>
      </c>
      <c r="I33" s="1"/>
      <c r="K33" s="86"/>
      <c r="L33" s="89"/>
      <c r="M33" s="85"/>
      <c r="N33" s="86"/>
      <c r="O33" s="85"/>
      <c r="P33" s="86"/>
      <c r="Q33" s="86"/>
    </row>
    <row r="34" spans="1:17" ht="15" customHeight="1" x14ac:dyDescent="0.25">
      <c r="A34" s="31">
        <v>32</v>
      </c>
      <c r="B34" s="81" t="s">
        <v>29</v>
      </c>
      <c r="C34" s="82">
        <v>12.4</v>
      </c>
      <c r="D34" s="25">
        <f t="shared" si="1"/>
        <v>5.7446265665641931</v>
      </c>
      <c r="E34" s="19">
        <f t="shared" si="2"/>
        <v>0.85844879360186599</v>
      </c>
      <c r="F34" s="19">
        <f t="shared" si="0"/>
        <v>-0.51289927740590635</v>
      </c>
      <c r="G34" s="19">
        <f>C34*E34</f>
        <v>10.644765040663138</v>
      </c>
      <c r="H34" s="26">
        <f>C34*F34</f>
        <v>-6.3599510398332386</v>
      </c>
      <c r="I34" s="1"/>
      <c r="K34" s="86"/>
      <c r="L34" s="89"/>
      <c r="M34" s="85"/>
      <c r="N34" s="86"/>
      <c r="O34" s="85"/>
      <c r="P34" s="86"/>
      <c r="Q34" s="86"/>
    </row>
    <row r="35" spans="1:17" ht="15" customHeight="1" x14ac:dyDescent="0.25">
      <c r="A35" s="31">
        <v>33</v>
      </c>
      <c r="B35" s="81">
        <v>5</v>
      </c>
      <c r="C35" s="82">
        <v>12.7</v>
      </c>
      <c r="D35" s="25">
        <f t="shared" si="1"/>
        <v>5.9241461467693242</v>
      </c>
      <c r="E35" s="19">
        <f t="shared" si="2"/>
        <v>0.93623487063973709</v>
      </c>
      <c r="F35" s="19">
        <f t="shared" si="0"/>
        <v>-0.35137482408134291</v>
      </c>
      <c r="G35" s="19">
        <f>C35*E35</f>
        <v>11.89018285712466</v>
      </c>
      <c r="H35" s="26">
        <f>C35*F35</f>
        <v>-4.4624602658330543</v>
      </c>
      <c r="I35" s="1"/>
      <c r="K35" s="86"/>
      <c r="L35" s="89"/>
      <c r="M35" s="85"/>
      <c r="N35" s="86"/>
      <c r="O35" s="85"/>
      <c r="P35" s="86"/>
      <c r="Q35" s="86"/>
    </row>
    <row r="36" spans="1:17" ht="15" customHeight="1" x14ac:dyDescent="0.25">
      <c r="A36" s="31">
        <v>34</v>
      </c>
      <c r="B36" s="81">
        <v>33</v>
      </c>
      <c r="C36" s="82">
        <v>12.7</v>
      </c>
      <c r="D36" s="25">
        <f t="shared" si="1"/>
        <v>6.1036657269744552</v>
      </c>
      <c r="E36" s="19">
        <f t="shared" si="2"/>
        <v>0.98392958859862967</v>
      </c>
      <c r="F36" s="19">
        <f t="shared" si="0"/>
        <v>-0.17855689479863687</v>
      </c>
      <c r="G36" s="19">
        <f>C36*E36</f>
        <v>12.495905775202596</v>
      </c>
      <c r="H36" s="26">
        <f>C36*F36</f>
        <v>-2.2676725639426882</v>
      </c>
      <c r="K36" s="86"/>
      <c r="L36" s="89"/>
      <c r="M36" s="85"/>
      <c r="N36" s="86"/>
      <c r="O36" s="85"/>
      <c r="P36" s="86"/>
      <c r="Q36" s="86"/>
    </row>
    <row r="37" spans="1:17" ht="15" customHeight="1" thickBot="1" x14ac:dyDescent="0.3">
      <c r="A37" s="32">
        <v>35</v>
      </c>
      <c r="B37" s="76">
        <v>13</v>
      </c>
      <c r="C37" s="76">
        <v>12.8</v>
      </c>
      <c r="D37" s="27">
        <f t="shared" si="1"/>
        <v>6.2831853071795862</v>
      </c>
      <c r="E37" s="28">
        <f t="shared" si="2"/>
        <v>1</v>
      </c>
      <c r="F37" s="28">
        <f t="shared" si="0"/>
        <v>-2.45029690981724E-16</v>
      </c>
      <c r="G37" s="28">
        <f>C37*E37</f>
        <v>12.8</v>
      </c>
      <c r="H37" s="29">
        <f>C37*F37</f>
        <v>-3.1363800445660672E-15</v>
      </c>
      <c r="K37" s="86"/>
      <c r="L37" s="89"/>
      <c r="M37" s="85"/>
      <c r="N37" s="86"/>
      <c r="O37" s="85"/>
      <c r="P37" s="86"/>
      <c r="Q37" s="86"/>
    </row>
    <row r="38" spans="1:17" x14ac:dyDescent="0.25">
      <c r="B38" s="21" t="s">
        <v>19</v>
      </c>
      <c r="C38" s="22">
        <f>MIN(C3:C37)</f>
        <v>11.55</v>
      </c>
      <c r="K38" s="86"/>
      <c r="L38" s="89"/>
      <c r="M38" s="85"/>
      <c r="N38" s="86"/>
      <c r="O38" s="85"/>
      <c r="P38" s="86"/>
      <c r="Q38" s="86"/>
    </row>
    <row r="39" spans="1:17" x14ac:dyDescent="0.25">
      <c r="B39" s="21" t="s">
        <v>20</v>
      </c>
      <c r="C39" s="22">
        <f>MAX(C3:C37)</f>
        <v>12.8</v>
      </c>
      <c r="K39" s="86"/>
      <c r="L39" s="89"/>
      <c r="M39" s="85"/>
      <c r="N39" s="86"/>
      <c r="O39" s="85"/>
      <c r="P39" s="86"/>
      <c r="Q39" s="86"/>
    </row>
    <row r="40" spans="1:17" x14ac:dyDescent="0.25">
      <c r="B40" s="21" t="s">
        <v>21</v>
      </c>
      <c r="C40" s="22">
        <f>AVERAGE(C3:C37)</f>
        <v>12.145714285714284</v>
      </c>
      <c r="K40" s="86"/>
      <c r="L40" s="89"/>
      <c r="M40" s="85"/>
      <c r="N40" s="86"/>
      <c r="O40" s="85"/>
      <c r="P40" s="86"/>
      <c r="Q40" s="86"/>
    </row>
    <row r="41" spans="1:17" x14ac:dyDescent="0.25">
      <c r="B41" s="21" t="s">
        <v>22</v>
      </c>
      <c r="C41" s="22">
        <f>C39-C38</f>
        <v>1.25</v>
      </c>
      <c r="K41" s="86"/>
      <c r="L41" s="89"/>
      <c r="M41" s="85"/>
      <c r="N41" s="86"/>
      <c r="O41" s="85"/>
      <c r="P41" s="86"/>
      <c r="Q41" s="86"/>
    </row>
    <row r="42" spans="1:17" x14ac:dyDescent="0.25">
      <c r="K42" s="86"/>
      <c r="L42" s="89"/>
      <c r="M42" s="85"/>
      <c r="N42" s="86"/>
      <c r="O42" s="85"/>
      <c r="P42" s="86"/>
      <c r="Q42" s="86"/>
    </row>
    <row r="43" spans="1:17" x14ac:dyDescent="0.25">
      <c r="K43" s="86"/>
      <c r="L43" s="89"/>
      <c r="M43" s="85"/>
      <c r="N43" s="86"/>
      <c r="O43" s="85"/>
      <c r="P43" s="86"/>
      <c r="Q43" s="86"/>
    </row>
    <row r="44" spans="1:17" x14ac:dyDescent="0.25">
      <c r="K44" s="86"/>
      <c r="L44" s="89"/>
      <c r="M44" s="85"/>
      <c r="N44" s="86"/>
      <c r="O44" s="85"/>
      <c r="P44" s="86"/>
      <c r="Q44" s="86"/>
    </row>
    <row r="45" spans="1:17" x14ac:dyDescent="0.25">
      <c r="K45" s="86"/>
      <c r="L45" s="89"/>
      <c r="M45" s="85"/>
      <c r="N45" s="86"/>
      <c r="O45" s="85"/>
      <c r="P45" s="86"/>
      <c r="Q45" s="86"/>
    </row>
    <row r="46" spans="1:17" x14ac:dyDescent="0.25">
      <c r="K46" s="86"/>
      <c r="L46" s="89"/>
      <c r="M46" s="85"/>
      <c r="N46" s="86"/>
      <c r="O46" s="85"/>
      <c r="P46" s="86"/>
      <c r="Q46" s="86"/>
    </row>
    <row r="47" spans="1:17" x14ac:dyDescent="0.25">
      <c r="K47" s="86"/>
      <c r="L47" s="89"/>
      <c r="M47" s="85"/>
      <c r="N47" s="86"/>
      <c r="O47" s="85"/>
      <c r="P47" s="86"/>
      <c r="Q47" s="86"/>
    </row>
    <row r="48" spans="1:17" x14ac:dyDescent="0.25">
      <c r="K48" s="86"/>
      <c r="L48" s="89"/>
      <c r="M48" s="85"/>
      <c r="N48" s="86"/>
      <c r="O48" s="85"/>
      <c r="P48" s="86"/>
      <c r="Q48" s="86"/>
    </row>
    <row r="49" spans="11:17" x14ac:dyDescent="0.25">
      <c r="K49" s="86"/>
      <c r="L49" s="89"/>
      <c r="M49" s="85"/>
      <c r="N49" s="86"/>
      <c r="O49" s="85"/>
      <c r="P49" s="86"/>
      <c r="Q49" s="86"/>
    </row>
    <row r="50" spans="11:17" x14ac:dyDescent="0.25">
      <c r="K50" s="86"/>
      <c r="L50" s="89"/>
      <c r="M50" s="85"/>
      <c r="N50" s="86"/>
      <c r="O50" s="85"/>
      <c r="P50" s="86"/>
      <c r="Q50" s="86"/>
    </row>
    <row r="51" spans="11:17" x14ac:dyDescent="0.25">
      <c r="K51" s="86"/>
      <c r="L51" s="89"/>
      <c r="M51" s="85"/>
      <c r="N51" s="86"/>
      <c r="O51" s="85"/>
      <c r="P51" s="86"/>
      <c r="Q51" s="86"/>
    </row>
    <row r="52" spans="11:17" x14ac:dyDescent="0.25">
      <c r="K52" s="86"/>
      <c r="L52" s="89"/>
      <c r="M52" s="85"/>
      <c r="N52" s="86"/>
      <c r="O52" s="85"/>
      <c r="P52" s="86"/>
      <c r="Q52" s="86"/>
    </row>
    <row r="53" spans="11:17" x14ac:dyDescent="0.25">
      <c r="K53" s="86"/>
      <c r="L53" s="89"/>
      <c r="M53" s="85"/>
      <c r="N53" s="86"/>
      <c r="O53" s="85"/>
      <c r="P53" s="86"/>
      <c r="Q53" s="86"/>
    </row>
    <row r="54" spans="11:17" x14ac:dyDescent="0.25">
      <c r="K54" s="86"/>
      <c r="L54" s="89"/>
      <c r="M54" s="85"/>
      <c r="N54" s="86"/>
      <c r="O54" s="85"/>
      <c r="P54" s="86"/>
      <c r="Q54" s="86"/>
    </row>
    <row r="55" spans="11:17" x14ac:dyDescent="0.25">
      <c r="K55" s="86"/>
      <c r="L55" s="89"/>
      <c r="M55" s="85"/>
      <c r="N55" s="86"/>
      <c r="O55" s="85"/>
      <c r="P55" s="86"/>
      <c r="Q55" s="86"/>
    </row>
    <row r="56" spans="11:17" x14ac:dyDescent="0.25">
      <c r="K56" s="86"/>
      <c r="L56" s="89"/>
      <c r="M56" s="85"/>
      <c r="N56" s="86"/>
      <c r="O56" s="85"/>
      <c r="P56" s="86"/>
      <c r="Q56" s="86"/>
    </row>
    <row r="57" spans="11:17" x14ac:dyDescent="0.25">
      <c r="K57" s="86"/>
      <c r="L57" s="89"/>
      <c r="M57" s="85"/>
      <c r="N57" s="86"/>
      <c r="O57" s="85"/>
      <c r="P57" s="86"/>
      <c r="Q57" s="86"/>
    </row>
    <row r="58" spans="11:17" x14ac:dyDescent="0.25">
      <c r="K58" s="86"/>
      <c r="L58" s="89"/>
      <c r="M58" s="85"/>
      <c r="N58" s="86"/>
      <c r="O58" s="85"/>
      <c r="P58" s="86"/>
      <c r="Q58" s="86"/>
    </row>
    <row r="59" spans="11:17" x14ac:dyDescent="0.25">
      <c r="K59" s="86"/>
      <c r="L59" s="89"/>
      <c r="M59" s="85"/>
      <c r="N59" s="86"/>
      <c r="O59" s="85"/>
      <c r="P59" s="86"/>
      <c r="Q59" s="86"/>
    </row>
    <row r="60" spans="11:17" x14ac:dyDescent="0.25">
      <c r="K60" s="86"/>
      <c r="L60" s="89"/>
      <c r="M60" s="89"/>
      <c r="N60" s="86"/>
      <c r="O60" s="85"/>
      <c r="P60" s="86"/>
      <c r="Q60" s="86"/>
    </row>
    <row r="61" spans="11:17" x14ac:dyDescent="0.25">
      <c r="K61" s="86"/>
      <c r="L61" s="89"/>
      <c r="M61" s="85"/>
      <c r="N61" s="86"/>
      <c r="O61" s="85"/>
      <c r="P61" s="86"/>
      <c r="Q61" s="86"/>
    </row>
    <row r="62" spans="11:17" x14ac:dyDescent="0.25">
      <c r="K62" s="86"/>
      <c r="L62" s="89"/>
      <c r="M62" s="89"/>
      <c r="N62" s="86"/>
      <c r="O62" s="85"/>
      <c r="P62" s="86"/>
      <c r="Q62" s="86"/>
    </row>
    <row r="63" spans="11:17" x14ac:dyDescent="0.25">
      <c r="K63" s="86"/>
      <c r="L63" s="89"/>
      <c r="M63" s="85"/>
      <c r="N63" s="86"/>
      <c r="O63" s="85"/>
      <c r="P63" s="86"/>
      <c r="Q63" s="86"/>
    </row>
    <row r="64" spans="11:17" x14ac:dyDescent="0.25">
      <c r="K64" s="86"/>
      <c r="L64" s="89"/>
      <c r="M64" s="89"/>
      <c r="N64" s="86"/>
      <c r="O64" s="85"/>
      <c r="P64" s="86"/>
      <c r="Q64" s="86"/>
    </row>
    <row r="65" spans="11:17" x14ac:dyDescent="0.25">
      <c r="K65" s="86"/>
      <c r="L65" s="86"/>
      <c r="M65" s="87"/>
      <c r="N65" s="86"/>
      <c r="O65" s="88"/>
      <c r="P65" s="86"/>
      <c r="Q65" s="86"/>
    </row>
    <row r="66" spans="11:17" x14ac:dyDescent="0.25">
      <c r="K66" s="86"/>
      <c r="L66" s="86"/>
      <c r="M66" s="87"/>
      <c r="N66" s="86"/>
      <c r="O66" s="88"/>
      <c r="P66" s="86"/>
      <c r="Q66" s="86"/>
    </row>
    <row r="67" spans="11:17" x14ac:dyDescent="0.25">
      <c r="K67" s="86"/>
      <c r="L67" s="86"/>
      <c r="M67" s="87"/>
      <c r="N67" s="86"/>
      <c r="O67" s="88"/>
      <c r="P67" s="86"/>
      <c r="Q67" s="86"/>
    </row>
    <row r="68" spans="11:17" x14ac:dyDescent="0.25">
      <c r="K68" s="86"/>
      <c r="L68" s="86"/>
      <c r="M68" s="87"/>
      <c r="N68" s="86"/>
      <c r="O68" s="88"/>
      <c r="P68" s="86"/>
      <c r="Q68" s="86"/>
    </row>
    <row r="69" spans="11:17" x14ac:dyDescent="0.25">
      <c r="K69" s="86"/>
      <c r="L69" s="86"/>
      <c r="M69" s="87"/>
      <c r="N69" s="86"/>
      <c r="O69" s="88"/>
      <c r="P69" s="86"/>
      <c r="Q69" s="86"/>
    </row>
    <row r="70" spans="11:17" x14ac:dyDescent="0.25">
      <c r="K70" s="86"/>
      <c r="L70" s="86"/>
      <c r="M70" s="87"/>
      <c r="N70" s="86"/>
      <c r="O70" s="88"/>
      <c r="P70" s="86"/>
      <c r="Q70" s="86"/>
    </row>
  </sheetData>
  <mergeCells count="10">
    <mergeCell ref="G1:G2"/>
    <mergeCell ref="H1:H2"/>
    <mergeCell ref="J1:K1"/>
    <mergeCell ref="J2:K2"/>
    <mergeCell ref="A1:A2"/>
    <mergeCell ref="B1:B2"/>
    <mergeCell ref="C1:C2"/>
    <mergeCell ref="D1:D2"/>
    <mergeCell ref="E1:E2"/>
    <mergeCell ref="F1:F2"/>
  </mergeCells>
  <conditionalFormatting sqref="L26:L29">
    <cfRule type="dataBar" priority="20">
      <dataBar>
        <cfvo type="min"/>
        <cfvo type="max"/>
        <color rgb="FF638EC6"/>
      </dataBar>
    </cfRule>
  </conditionalFormatting>
  <conditionalFormatting sqref="L26:L29">
    <cfRule type="dataBar" priority="17">
      <dataBar>
        <cfvo type="min"/>
        <cfvo type="max"/>
        <color rgb="FF63C384"/>
      </dataBar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repartition</vt:lpstr>
      <vt:lpstr>permutation manuelle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2014-03-24T13:44:46Z</dcterms:modified>
</cp:coreProperties>
</file>